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"/>
    </mc:Choice>
  </mc:AlternateContent>
  <bookViews>
    <workbookView xWindow="0" yWindow="0" windowWidth="14115" windowHeight="9525" tabRatio="863" activeTab="1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Print_Area" localSheetId="3">ESF!$A$1:$I$161</definedName>
  </definedName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48" i="65" l="1"/>
  <c r="B37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<sst xmlns="http://schemas.openxmlformats.org/spreadsheetml/2006/main" count="939" uniqueCount="669">
  <si>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</si>
  <si>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</si>
  <si>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</si>
  <si>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</si>
  <si>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</si>
  <si>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</si>
  <si>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</si>
  <si>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</si>
  <si>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</si>
  <si>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</si>
  <si>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</si>
  <si>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</si>
  <si>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</si>
  <si>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</si>
  <si>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</si>
  <si>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</si>
  <si>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</si>
  <si>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</si>
  <si>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</si>
  <si>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</si>
  <si>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</si>
  <si>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</si>
  <si>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</si>
  <si>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</si>
  <si>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</si>
  <si>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</si>
  <si>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</si>
  <si>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</si>
  <si>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</si>
  <si>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</si>
  <si>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</si>
  <si>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</si>
  <si>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</si>
  <si>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</si>
  <si>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</si>
  <si>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</si>
  <si>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</si>
  <si>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</si>
  <si>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</si>
  <si>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</si>
  <si>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</si>
  <si>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</si>
  <si>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</si>
  <si>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</si>
  <si>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</si>
  <si>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</si>
  <si>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</si>
  <si>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</si>
  <si>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</si>
  <si>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</si>
  <si>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</si>
  <si>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</si>
  <si>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</si>
  <si>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</si>
  <si>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</si>
  <si>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</si>
  <si>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</si>
  <si>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</si>
  <si>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</si>
  <si>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</si>
  <si>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</si>
  <si>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</si>
  <si>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</si>
  <si>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</si>
  <si>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</si>
  <si>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</si>
  <si>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</si>
  <si>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</si>
  <si>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</si>
  <si>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</si>
  <si>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</si>
  <si>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</si>
  <si>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</si>
  <si>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</si>
  <si>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</si>
  <si>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</si>
  <si>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</si>
  <si>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</si>
  <si>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</si>
  <si>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</si>
  <si>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</si>
  <si>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</si>
  <si>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</si>
  <si>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</si>
  <si>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</si>
  <si>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</si>
  <si>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</si>
  <si>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</si>
  <si>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</si>
  <si>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</si>
  <si>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</si>
  <si>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</si>
  <si>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</si>
  <si>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</si>
  <si>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</si>
  <si>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</si>
  <si>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</si>
  <si>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</si>
  <si>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</si>
  <si>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</si>
  <si>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</si>
  <si>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</si>
  <si>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</si>
  <si>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</si>
  <si>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</si>
  <si>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</si>
  <si>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</si>
  <si>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</si>
  <si>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</si>
  <si>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</si>
  <si>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</si>
  <si>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</si>
  <si>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</si>
  <si>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</si>
  <si>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</si>
  <si>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</si>
  <si>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</si>
  <si>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</si>
  <si>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</si>
  <si>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</si>
  <si>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</si>
  <si>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</si>
  <si>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</si>
  <si>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</si>
  <si>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</si>
  <si>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</si>
  <si>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</si>
  <si>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</si>
  <si>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</si>
  <si>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</si>
  <si>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</si>
  <si>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</si>
  <si>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</si>
  <si>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</si>
  <si>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</si>
  <si>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</si>
  <si>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</si>
  <si>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</si>
  <si>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</si>
  <si>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</si>
  <si>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</si>
  <si>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</si>
  <si>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</si>
  <si>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</si>
  <si>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</si>
  <si>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</si>
  <si>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</si>
  <si>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</si>
  <si>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</si>
  <si>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</si>
  <si>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</si>
  <si>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</si>
  <si>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</si>
  <si>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</si>
  <si>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</si>
  <si>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</si>
  <si>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</si>
  <si>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</si>
  <si>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</si>
  <si>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</si>
  <si>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</si>
  <si>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</si>
  <si>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</si>
  <si>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</si>
  <si>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</si>
  <si>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</si>
  <si>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</si>
  <si>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</si>
  <si>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</si>
  <si>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</si>
  <si>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</si>
  <si>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</si>
  <si>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</si>
  <si>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</si>
  <si>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</si>
  <si>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</si>
  <si>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</si>
  <si>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</si>
  <si>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</si>
  <si>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</si>
  <si>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</si>
  <si>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</si>
  <si>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</si>
  <si>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</si>
  <si>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</si>
  <si>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</si>
  <si>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</si>
  <si>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</si>
  <si>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</si>
  <si>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</si>
  <si>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</si>
  <si>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</si>
  <si>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</si>
  <si>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</si>
  <si>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</si>
  <si>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</si>
  <si>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</si>
  <si>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</si>
  <si>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</si>
  <si>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</si>
  <si>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</si>
  <si>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</si>
  <si>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</si>
  <si>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</si>
  <si>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</si>
  <si>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</si>
  <si>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</si>
  <si>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</si>
  <si>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</si>
  <si>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</si>
  <si>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</si>
  <si>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</si>
  <si>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</si>
  <si>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</si>
  <si>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</si>
  <si>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</si>
  <si>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</si>
  <si>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</si>
  <si>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</si>
  <si>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</si>
  <si>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</si>
  <si>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</si>
  <si>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</si>
  <si>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</si>
  <si>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</si>
  <si>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</si>
  <si>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</si>
  <si>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</si>
  <si>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</si>
  <si>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</si>
  <si>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</si>
  <si>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</si>
  <si>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</si>
  <si>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</si>
  <si>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</si>
  <si>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</si>
  <si>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</si>
  <si>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</si>
  <si>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</si>
  <si>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</si>
  <si>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</si>
  <si>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</si>
  <si>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</si>
  <si>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</si>
  <si>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</si>
  <si>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</si>
  <si>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</si>
  <si>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</si>
  <si>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</si>
  <si>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</si>
  <si>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</si>
  <si>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</si>
  <si>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</si>
  <si>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</si>
  <si>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</si>
  <si>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</si>
  <si>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</si>
  <si>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</si>
  <si>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</si>
  <si>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</si>
  <si>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</si>
  <si>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</si>
  <si>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</si>
  <si>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</si>
  <si>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</si>
  <si>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</si>
  <si>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</si>
  <si>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</si>
  <si>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</si>
  <si>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</si>
  <si>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</si>
  <si>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</si>
  <si>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</si>
  <si>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</si>
  <si>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</si>
  <si>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</si>
  <si>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</si>
  <si>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</si>
  <si>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</si>
  <si>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</si>
  <si>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</si>
  <si>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</si>
  <si>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</si>
  <si>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</si>
  <si>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</si>
  <si>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</si>
  <si>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</si>
  <si>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</si>
  <si>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</si>
  <si>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</si>
  <si>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</si>
  <si>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</si>
  <si>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</si>
  <si>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</si>
  <si>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</si>
  <si>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</si>
  <si>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</si>
  <si>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</si>
  <si>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</si>
  <si>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</si>
  <si>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</si>
  <si>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</si>
  <si>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</si>
  <si>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</si>
  <si>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</si>
  <si>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</si>
  <si>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</si>
  <si>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</si>
  <si>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</si>
  <si>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</si>
  <si>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</si>
  <si>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</si>
  <si>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</si>
  <si>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</si>
  <si>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</si>
  <si>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</si>
  <si>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</si>
  <si>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</si>
  <si>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</si>
  <si>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</si>
  <si>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</si>
  <si>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</si>
  <si>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</si>
  <si>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</si>
  <si>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</si>
  <si>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</si>
  <si>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</si>
  <si>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</si>
  <si>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</si>
  <si>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</si>
  <si>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</si>
  <si>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</si>
  <si>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</si>
  <si>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</si>
  <si>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</si>
  <si>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</si>
  <si>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</si>
  <si>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</si>
  <si>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</si>
  <si>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</si>
  <si>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</si>
  <si>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</si>
  <si>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</si>
  <si>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</si>
  <si>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</si>
  <si>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</si>
  <si>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</si>
  <si>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</si>
  <si>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</si>
  <si>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</si>
  <si>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</si>
  <si>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</si>
  <si>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</si>
  <si>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</si>
  <si>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</si>
  <si>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</si>
  <si>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</si>
  <si>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</si>
  <si>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</si>
  <si>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</si>
  <si>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</si>
  <si>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</si>
  <si>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</si>
  <si>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</si>
  <si>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</si>
  <si>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</si>
  <si>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</si>
  <si>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</si>
  <si>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</si>
  <si>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</si>
  <si>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</si>
  <si>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</si>
  <si>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</si>
  <si>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</si>
  <si>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</si>
  <si>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</si>
  <si>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</si>
  <si>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</si>
  <si>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</si>
  <si>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</si>
  <si>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</si>
  <si>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</si>
  <si>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</si>
  <si>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</si>
  <si>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</si>
  <si>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</si>
  <si>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</si>
  <si>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</si>
  <si>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</si>
  <si>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</si>
  <si>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</si>
  <si>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</si>
  <si>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</si>
  <si>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</si>
  <si>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</si>
  <si>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</si>
  <si>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</si>
  <si>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</si>
  <si>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</si>
  <si>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</si>
  <si>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</si>
  <si>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</si>
  <si>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</si>
  <si>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</si>
  <si>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</si>
  <si>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</si>
  <si>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</si>
  <si>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</si>
  <si>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</si>
  <si>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</si>
  <si>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</si>
  <si>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</si>
  <si>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</si>
  <si>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</si>
  <si>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</si>
  <si>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</si>
  <si>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</si>
  <si>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</si>
  <si>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</si>
  <si>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</si>
  <si>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</si>
  <si>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</si>
  <si>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</si>
  <si>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</si>
  <si>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</si>
  <si>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</si>
  <si>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</si>
  <si>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</si>
  <si>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</si>
  <si>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</si>
  <si>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</si>
  <si>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</si>
  <si>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</si>
  <si>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</si>
  <si>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</si>
  <si>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</si>
  <si>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</si>
  <si>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</si>
  <si>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</si>
  <si>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</si>
  <si>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</si>
  <si>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</si>
  <si>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</si>
  <si>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</si>
  <si>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</si>
  <si>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</si>
  <si>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</si>
  <si>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</si>
  <si>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</si>
  <si>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</si>
  <si>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</si>
  <si>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</si>
  <si>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</si>
  <si>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</si>
  <si>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</si>
  <si>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</si>
  <si>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</si>
  <si>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</si>
  <si>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</si>
  <si>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</si>
  <si>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</si>
  <si>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</si>
  <si>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</si>
  <si>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</si>
  <si>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</si>
  <si>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</si>
  <si>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</si>
  <si>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</si>
  <si>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</si>
  <si>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</si>
  <si>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</si>
  <si>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</si>
  <si>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</si>
  <si>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</si>
  <si>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</si>
  <si>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</si>
  <si>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</si>
  <si>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</si>
  <si>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</si>
  <si>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</si>
  <si>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</si>
  <si>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</si>
  <si>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</si>
  <si>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</si>
  <si>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</si>
  <si>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</si>
  <si>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</si>
  <si>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</si>
  <si>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</si>
  <si>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</si>
  <si>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</si>
  <si>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</si>
  <si>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</si>
  <si>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</si>
  <si>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</si>
  <si>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</si>
  <si>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</si>
  <si>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</si>
  <si>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</si>
  <si>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</si>
  <si>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</si>
  <si>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</si>
  <si>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</si>
  <si>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</si>
  <si>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</si>
  <si>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</si>
  <si>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</si>
  <si>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</si>
  <si>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</si>
  <si>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</si>
  <si>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</si>
  <si>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</si>
  <si>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</si>
  <si>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</si>
  <si>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</si>
  <si>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</si>
  <si>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</si>
  <si>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</si>
  <si>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</si>
  <si>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</si>
  <si>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</si>
  <si>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</si>
  <si>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</si>
  <si>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</si>
  <si>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</si>
  <si>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</si>
  <si>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</si>
  <si>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</si>
  <si>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</si>
  <si>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</si>
  <si>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</si>
  <si>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</si>
  <si>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</si>
  <si>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</si>
  <si>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</si>
  <si>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</si>
  <si>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</si>
  <si>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</si>
  <si>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</si>
  <si>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</si>
  <si>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</si>
  <si>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</si>
  <si>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</si>
  <si>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</si>
  <si>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</si>
  <si>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</si>
  <si>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</si>
  <si>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</si>
  <si>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</si>
  <si>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</si>
  <si>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</si>
  <si>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</si>
  <si>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</si>
  <si>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</si>
  <si>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</si>
  <si>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</si>
  <si>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</si>
  <si>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</si>
  <si>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</si>
  <si>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</si>
  <si>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</si>
  <si>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</si>
  <si>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</si>
  <si>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</si>
  <si>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</si>
  <si>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</si>
  <si>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</si>
  <si>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</si>
  <si>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</si>
  <si>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</si>
  <si>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</si>
  <si>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</si>
  <si>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</si>
  <si>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</si>
  <si>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</si>
  <si>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</si>
  <si>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</si>
  <si>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</si>
  <si>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</si>
  <si>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</si>
  <si>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</si>
  <si>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</si>
  <si>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</si>
  <si>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</si>
  <si>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</si>
  <si>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</si>
  <si>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</si>
  <si>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</si>
  <si>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</si>
  <si>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</si>
  <si>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</si>
  <si>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</si>
  <si>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</si>
  <si>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</si>
  <si>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</si>
  <si>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</si>
  <si>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</si>
  <si>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</si>
  <si>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</si>
  <si>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</si>
  <si>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</si>
  <si>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</si>
  <si>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</si>
  <si>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</si>
  <si>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</si>
  <si>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</si>
  <si>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</si>
  <si>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</si>
  <si>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</si>
  <si>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</si>
  <si>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</si>
  <si>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</si>
  <si>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</si>
  <si>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</si>
  <si>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</si>
  <si>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</si>
  <si>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</si>
  <si>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</si>
  <si>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</si>
  <si>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</si>
  <si>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</si>
  <si>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</si>
  <si>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</si>
  <si>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</si>
  <si>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</si>
  <si>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</si>
  <si>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</si>
  <si>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</si>
  <si>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</si>
  <si>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</si>
  <si>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</si>
  <si>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</si>
  <si>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</si>
  <si>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</si>
  <si>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</si>
  <si>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</si>
  <si>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</si>
  <si>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</si>
  <si>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</si>
  <si>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</si>
  <si>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</si>
  <si>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</si>
  <si>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</si>
  <si>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</si>
  <si>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</si>
  <si>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</si>
  <si>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</si>
  <si>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</si>
  <si>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</si>
  <si>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</si>
  <si>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</si>
  <si>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</si>
  <si>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</si>
  <si>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</si>
  <si>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</si>
  <si>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</si>
  <si>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</si>
  <si>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</si>
  <si>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</si>
  <si>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</si>
  <si>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</si>
  <si>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</si>
  <si>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</si>
  <si>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</si>
  <si>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</si>
  <si>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</si>
  <si>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</si>
  <si>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INSTITUTO ESTATAL DE LA CULTURA DEL ESTADO DE GUANAJUATO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</si>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</sst>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4" fontId="8" fillId="0" borderId="0" xfId="10" applyNumberFormat="1" applyFont="1"/>
    <xf numFmtId="4" fontId="13" fillId="0" borderId="0" xfId="8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220</xdr:row>
      <xdr:rowOff>76200</xdr:rowOff>
    </xdr:from>
    <xdr:to>
      <xdr:col>3</xdr:col>
      <xdr:colOff>400051</xdr:colOff>
      <xdr:row>226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752600" y="33794700"/>
          <a:ext cx="5886451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3549410</xdr:colOff>
      <xdr:row>152</xdr:row>
      <xdr:rowOff>98845</xdr:rowOff>
    </xdr:from>
    <xdr:to>
      <xdr:col>5</xdr:col>
      <xdr:colOff>655967</xdr:colOff>
      <xdr:row>157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4214363" y="22392737"/>
          <a:ext cx="5652099" cy="872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31</xdr:row>
      <xdr:rowOff>85725</xdr:rowOff>
    </xdr:from>
    <xdr:to>
      <xdr:col>4</xdr:col>
      <xdr:colOff>609601</xdr:colOff>
      <xdr:row>37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076325" y="4800600"/>
          <a:ext cx="6038851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123</xdr:row>
      <xdr:rowOff>57150</xdr:rowOff>
    </xdr:from>
    <xdr:to>
      <xdr:col>3</xdr:col>
      <xdr:colOff>866776</xdr:colOff>
      <xdr:row>128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685800" y="17916525"/>
          <a:ext cx="6105526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25</xdr:row>
      <xdr:rowOff>9525</xdr:rowOff>
    </xdr:from>
    <xdr:to>
      <xdr:col>3</xdr:col>
      <xdr:colOff>733426</xdr:colOff>
      <xdr:row>31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80975" y="3924300"/>
          <a:ext cx="6162676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4</xdr:col>
      <xdr:colOff>85726</xdr:colOff>
      <xdr:row>51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38125" y="6715125"/>
          <a:ext cx="6162676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62</xdr:row>
      <xdr:rowOff>76200</xdr:rowOff>
    </xdr:from>
    <xdr:to>
      <xdr:col>5</xdr:col>
      <xdr:colOff>104775</xdr:colOff>
      <xdr:row>68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724150" y="9220200"/>
          <a:ext cx="69246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80" t="s">
        <v>667</v>
      </c>
      <c r="B1" s="180"/>
      <c r="C1" s="17"/>
      <c r="D1" s="14" t="s">
        <v>601</v>
      </c>
      <c r="E1" s="15">
        <v>2024</v>
      </c>
    </row>
    <row r="2" spans="1:5" ht="18.95" customHeight="1" x14ac:dyDescent="0.2">
      <c r="A2" s="181" t="s">
        <v>600</v>
      </c>
      <c r="B2" s="181"/>
      <c r="C2" s="36"/>
      <c r="D2" s="14" t="s">
        <v>602</v>
      </c>
      <c r="E2" s="17" t="s">
        <v>607</v>
      </c>
    </row>
    <row r="3" spans="1:5" ht="18.95" customHeight="1" x14ac:dyDescent="0.2">
      <c r="A3" s="182" t="s">
        <v>668</v>
      </c>
      <c r="B3" s="182"/>
      <c r="C3" s="17"/>
      <c r="D3" s="14" t="s">
        <v>603</v>
      </c>
      <c r="E3" s="15">
        <v>1</v>
      </c>
    </row>
    <row r="4" spans="1:5" s="93" customFormat="1" ht="18.95" customHeight="1" x14ac:dyDescent="0.2">
      <c r="A4" s="182" t="s">
        <v>622</v>
      </c>
      <c r="B4" s="182"/>
      <c r="C4" s="182"/>
      <c r="D4" s="182"/>
      <c r="E4" s="182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zoomScaleNormal="100" workbookViewId="0">
      <selection activeCell="G31" sqref="G31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6" t="s">
        <v>667</v>
      </c>
      <c r="B1" s="187"/>
      <c r="C1" s="188"/>
    </row>
    <row r="2" spans="1:3" s="37" customFormat="1" ht="18" customHeight="1" x14ac:dyDescent="0.25">
      <c r="A2" s="189" t="s">
        <v>612</v>
      </c>
      <c r="B2" s="190"/>
      <c r="C2" s="191"/>
    </row>
    <row r="3" spans="1:3" s="37" customFormat="1" ht="18" customHeight="1" x14ac:dyDescent="0.25">
      <c r="A3" s="189" t="s">
        <v>668</v>
      </c>
      <c r="B3" s="192"/>
      <c r="C3" s="191"/>
    </row>
    <row r="4" spans="1:3" s="40" customFormat="1" ht="18" customHeight="1" x14ac:dyDescent="0.2">
      <c r="A4" s="193" t="s">
        <v>613</v>
      </c>
      <c r="B4" s="194"/>
      <c r="C4" s="195"/>
    </row>
    <row r="5" spans="1:3" s="38" customFormat="1" x14ac:dyDescent="0.2">
      <c r="A5" s="58" t="s">
        <v>520</v>
      </c>
      <c r="B5" s="58"/>
      <c r="C5" s="143">
        <v>50601294.549999997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50601294.549999997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>
      <selection activeCell="C21" sqref="C21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6" t="s">
        <v>667</v>
      </c>
      <c r="B1" s="197"/>
      <c r="C1" s="198"/>
    </row>
    <row r="2" spans="1:3" s="41" customFormat="1" ht="18.95" customHeight="1" x14ac:dyDescent="0.25">
      <c r="A2" s="199" t="s">
        <v>614</v>
      </c>
      <c r="B2" s="200"/>
      <c r="C2" s="201"/>
    </row>
    <row r="3" spans="1:3" s="41" customFormat="1" ht="18.95" customHeight="1" x14ac:dyDescent="0.25">
      <c r="A3" s="199" t="s">
        <v>668</v>
      </c>
      <c r="B3" s="202"/>
      <c r="C3" s="201"/>
    </row>
    <row r="4" spans="1:3" s="42" customFormat="1" x14ac:dyDescent="0.2">
      <c r="A4" s="193" t="s">
        <v>613</v>
      </c>
      <c r="B4" s="194"/>
      <c r="C4" s="195"/>
    </row>
    <row r="5" spans="1:3" x14ac:dyDescent="0.2">
      <c r="A5" s="84" t="s">
        <v>533</v>
      </c>
      <c r="B5" s="58"/>
      <c r="C5" s="147">
        <v>48821920.789999999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7218228.1600000001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58794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6" x14ac:dyDescent="0.2">
      <c r="A17" s="90" t="s">
        <v>535</v>
      </c>
      <c r="B17" s="77" t="s">
        <v>536</v>
      </c>
      <c r="C17" s="148">
        <v>0</v>
      </c>
    </row>
    <row r="18" spans="1:6" x14ac:dyDescent="0.2">
      <c r="A18" s="90" t="s">
        <v>561</v>
      </c>
      <c r="B18" s="77" t="s">
        <v>245</v>
      </c>
      <c r="C18" s="148">
        <v>0</v>
      </c>
    </row>
    <row r="19" spans="1:6" x14ac:dyDescent="0.2">
      <c r="A19" s="90" t="s">
        <v>562</v>
      </c>
      <c r="B19" s="77" t="s">
        <v>537</v>
      </c>
      <c r="C19" s="148">
        <v>0</v>
      </c>
    </row>
    <row r="20" spans="1:6" x14ac:dyDescent="0.2">
      <c r="A20" s="90" t="s">
        <v>563</v>
      </c>
      <c r="B20" s="77" t="s">
        <v>538</v>
      </c>
      <c r="C20" s="148">
        <v>0</v>
      </c>
    </row>
    <row r="21" spans="1:6" x14ac:dyDescent="0.2">
      <c r="A21" s="90" t="s">
        <v>564</v>
      </c>
      <c r="B21" s="77" t="s">
        <v>539</v>
      </c>
      <c r="C21" s="148">
        <v>0</v>
      </c>
    </row>
    <row r="22" spans="1:6" x14ac:dyDescent="0.2">
      <c r="A22" s="90" t="s">
        <v>540</v>
      </c>
      <c r="B22" s="77" t="s">
        <v>541</v>
      </c>
      <c r="C22" s="148">
        <v>0</v>
      </c>
    </row>
    <row r="23" spans="1:6" x14ac:dyDescent="0.2">
      <c r="A23" s="90" t="s">
        <v>542</v>
      </c>
      <c r="B23" s="77" t="s">
        <v>543</v>
      </c>
      <c r="C23" s="148">
        <v>0</v>
      </c>
      <c r="F23" s="178"/>
    </row>
    <row r="24" spans="1:6" x14ac:dyDescent="0.2">
      <c r="A24" s="90" t="s">
        <v>544</v>
      </c>
      <c r="B24" s="77" t="s">
        <v>545</v>
      </c>
      <c r="C24" s="148">
        <v>7159434.1600000001</v>
      </c>
      <c r="F24" s="178"/>
    </row>
    <row r="25" spans="1:6" x14ac:dyDescent="0.2">
      <c r="A25" s="90" t="s">
        <v>546</v>
      </c>
      <c r="B25" s="77" t="s">
        <v>547</v>
      </c>
      <c r="C25" s="148">
        <v>0</v>
      </c>
    </row>
    <row r="26" spans="1:6" x14ac:dyDescent="0.2">
      <c r="A26" s="90" t="s">
        <v>548</v>
      </c>
      <c r="B26" s="77" t="s">
        <v>549</v>
      </c>
      <c r="C26" s="148">
        <v>0</v>
      </c>
    </row>
    <row r="27" spans="1:6" x14ac:dyDescent="0.2">
      <c r="A27" s="90" t="s">
        <v>550</v>
      </c>
      <c r="B27" s="77" t="s">
        <v>551</v>
      </c>
      <c r="C27" s="148">
        <v>0</v>
      </c>
    </row>
    <row r="28" spans="1:6" x14ac:dyDescent="0.2">
      <c r="A28" s="90" t="s">
        <v>552</v>
      </c>
      <c r="B28" s="85" t="s">
        <v>553</v>
      </c>
      <c r="C28" s="148">
        <v>0</v>
      </c>
    </row>
    <row r="29" spans="1:6" x14ac:dyDescent="0.2">
      <c r="A29" s="91"/>
      <c r="B29" s="86"/>
      <c r="C29" s="87"/>
    </row>
    <row r="30" spans="1:6" x14ac:dyDescent="0.2">
      <c r="A30" s="88" t="s">
        <v>554</v>
      </c>
      <c r="B30" s="89"/>
      <c r="C30" s="149">
        <f>SUM(C31:C37)</f>
        <v>2424958.35</v>
      </c>
    </row>
    <row r="31" spans="1:6" x14ac:dyDescent="0.2">
      <c r="A31" s="90" t="s">
        <v>555</v>
      </c>
      <c r="B31" s="77" t="s">
        <v>438</v>
      </c>
      <c r="C31" s="148">
        <v>0</v>
      </c>
    </row>
    <row r="32" spans="1:6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2424958.35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44028650.979999997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zoomScaleNormal="100" workbookViewId="0">
      <selection activeCell="D26" sqref="D26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5" t="s">
        <v>667</v>
      </c>
      <c r="B1" s="203"/>
      <c r="C1" s="203"/>
      <c r="D1" s="203"/>
      <c r="E1" s="203"/>
      <c r="F1" s="203"/>
      <c r="G1" s="27" t="s">
        <v>604</v>
      </c>
      <c r="H1" s="28">
        <v>2024</v>
      </c>
    </row>
    <row r="2" spans="1:10" ht="18.95" customHeight="1" x14ac:dyDescent="0.2">
      <c r="A2" s="185" t="s">
        <v>615</v>
      </c>
      <c r="B2" s="203"/>
      <c r="C2" s="203"/>
      <c r="D2" s="203"/>
      <c r="E2" s="203"/>
      <c r="F2" s="203"/>
      <c r="G2" s="27" t="s">
        <v>605</v>
      </c>
      <c r="H2" s="28" t="s">
        <v>607</v>
      </c>
    </row>
    <row r="3" spans="1:10" ht="18.95" customHeight="1" x14ac:dyDescent="0.2">
      <c r="A3" s="204" t="s">
        <v>668</v>
      </c>
      <c r="B3" s="205"/>
      <c r="C3" s="205"/>
      <c r="D3" s="205"/>
      <c r="E3" s="205"/>
      <c r="F3" s="205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6" t="str">
        <f>A1</f>
        <v>INSTITUTO ESTATAL DE LA CULTURA DEL ESTADO DE GUANAJUATO</v>
      </c>
      <c r="C37" s="188"/>
      <c r="D37" s="34"/>
      <c r="E37" s="34"/>
      <c r="F37" s="34"/>
    </row>
    <row r="38" spans="1:6" x14ac:dyDescent="0.2">
      <c r="B38" s="189" t="s">
        <v>664</v>
      </c>
      <c r="C38" s="191"/>
      <c r="D38" s="34"/>
      <c r="E38" s="34"/>
      <c r="F38" s="34"/>
    </row>
    <row r="39" spans="1:6" x14ac:dyDescent="0.2">
      <c r="B39" s="189" t="str">
        <f>A3</f>
        <v>Correspondiente del 1 de Enero al 31 de Marzo de 2024</v>
      </c>
      <c r="C39" s="191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255843043.13999999</v>
      </c>
      <c r="D42" s="34"/>
      <c r="E42" s="34"/>
      <c r="F42" s="34"/>
    </row>
    <row r="43" spans="1:6" x14ac:dyDescent="0.2">
      <c r="B43" s="171" t="s">
        <v>92</v>
      </c>
      <c r="C43" s="172">
        <v>-281995589.19999999</v>
      </c>
      <c r="D43" s="34"/>
      <c r="E43" s="34"/>
      <c r="F43" s="34"/>
    </row>
    <row r="44" spans="1:6" x14ac:dyDescent="0.2">
      <c r="B44" s="171" t="s">
        <v>91</v>
      </c>
      <c r="C44" s="172">
        <v>76753840.609999999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-50601294.549999997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6" t="str">
        <f>A1</f>
        <v>INSTITUTO ESTATAL DE LA CULTURA DEL ESTADO DE GUANAJUATO</v>
      </c>
      <c r="C48" s="188"/>
    </row>
    <row r="49" spans="2:3" x14ac:dyDescent="0.2">
      <c r="B49" s="189" t="s">
        <v>665</v>
      </c>
      <c r="C49" s="191"/>
    </row>
    <row r="50" spans="2:3" x14ac:dyDescent="0.2">
      <c r="B50" s="189" t="str">
        <f>A3</f>
        <v>Correspondiente del 1 de Enero al 31 de Marzo de 2024</v>
      </c>
      <c r="C50" s="191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-255843043.13999999</v>
      </c>
    </row>
    <row r="54" spans="2:3" x14ac:dyDescent="0.2">
      <c r="B54" s="171" t="s">
        <v>87</v>
      </c>
      <c r="C54" s="176">
        <v>276494561.25</v>
      </c>
    </row>
    <row r="55" spans="2:3" x14ac:dyDescent="0.2">
      <c r="B55" s="171" t="s">
        <v>666</v>
      </c>
      <c r="C55" s="176">
        <v>-80914176.609999999</v>
      </c>
    </row>
    <row r="56" spans="2:3" x14ac:dyDescent="0.2">
      <c r="B56" s="171" t="s">
        <v>86</v>
      </c>
      <c r="C56" s="176">
        <v>11440737.710000001</v>
      </c>
    </row>
    <row r="57" spans="2:3" x14ac:dyDescent="0.2">
      <c r="B57" s="171" t="s">
        <v>85</v>
      </c>
      <c r="C57" s="176">
        <v>4266.4799999999996</v>
      </c>
    </row>
    <row r="58" spans="2:3" x14ac:dyDescent="0.2">
      <c r="B58" s="171" t="s">
        <v>84</v>
      </c>
      <c r="C58" s="176">
        <v>8508358.4299999997</v>
      </c>
    </row>
    <row r="59" spans="2:3" x14ac:dyDescent="0.2">
      <c r="B59" s="171" t="s">
        <v>83</v>
      </c>
      <c r="C59" s="176">
        <v>40309295.880000003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  <pageSetup paperSize="9" scale="35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6" t="s">
        <v>34</v>
      </c>
      <c r="B5" s="206"/>
      <c r="C5" s="206"/>
      <c r="D5" s="206"/>
      <c r="E5" s="206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7" t="s">
        <v>36</v>
      </c>
      <c r="C10" s="207"/>
      <c r="D10" s="207"/>
      <c r="E10" s="207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7" t="s">
        <v>38</v>
      </c>
      <c r="C12" s="207"/>
      <c r="D12" s="207"/>
      <c r="E12" s="207"/>
    </row>
    <row r="13" spans="1:8" s="117" customFormat="1" ht="26.1" customHeight="1" x14ac:dyDescent="0.2">
      <c r="A13" s="121" t="s">
        <v>594</v>
      </c>
      <c r="B13" s="207" t="s">
        <v>39</v>
      </c>
      <c r="C13" s="207"/>
      <c r="D13" s="207"/>
      <c r="E13" s="207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2" zoomScaleNormal="100" workbookViewId="0">
      <selection activeCell="C211" sqref="A211:C21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81" t="s">
        <v>667</v>
      </c>
      <c r="B1" s="181"/>
      <c r="C1" s="181"/>
      <c r="D1" s="14" t="s">
        <v>604</v>
      </c>
      <c r="E1" s="25">
        <v>2024</v>
      </c>
    </row>
    <row r="2" spans="1:5" s="16" customFormat="1" ht="18.95" customHeight="1" x14ac:dyDescent="0.25">
      <c r="A2" s="181" t="s">
        <v>609</v>
      </c>
      <c r="B2" s="181"/>
      <c r="C2" s="181"/>
      <c r="D2" s="14" t="s">
        <v>605</v>
      </c>
      <c r="E2" s="25" t="s">
        <v>607</v>
      </c>
    </row>
    <row r="3" spans="1:5" s="16" customFormat="1" ht="18.95" customHeight="1" x14ac:dyDescent="0.25">
      <c r="A3" s="181" t="s">
        <v>668</v>
      </c>
      <c r="B3" s="181"/>
      <c r="C3" s="181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4386387.1900000004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4386387.1900000004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4386387.1900000004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46161727.229999997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46161727.229999997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46161727.229999997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53180.13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53180.13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53180.13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44028650.980000004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38763747.700000003</v>
      </c>
      <c r="D99" s="57">
        <f>C99/$C$98</f>
        <v>0.88042097218941406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26057276.34</v>
      </c>
      <c r="D100" s="57">
        <f t="shared" ref="D100:D163" si="0">C100/$C$98</f>
        <v>0.59182545365372441</v>
      </c>
      <c r="E100" s="56"/>
    </row>
    <row r="101" spans="1:5" x14ac:dyDescent="0.2">
      <c r="A101" s="54">
        <v>5111</v>
      </c>
      <c r="B101" s="51" t="s">
        <v>360</v>
      </c>
      <c r="C101" s="55">
        <v>5750231.2999999998</v>
      </c>
      <c r="D101" s="57">
        <f t="shared" si="0"/>
        <v>0.13060203235870296</v>
      </c>
      <c r="E101" s="56"/>
    </row>
    <row r="102" spans="1:5" x14ac:dyDescent="0.2">
      <c r="A102" s="54">
        <v>5112</v>
      </c>
      <c r="B102" s="51" t="s">
        <v>361</v>
      </c>
      <c r="C102" s="55">
        <v>4006412.74</v>
      </c>
      <c r="D102" s="57">
        <f t="shared" si="0"/>
        <v>9.0995582440622849E-2</v>
      </c>
      <c r="E102" s="56"/>
    </row>
    <row r="103" spans="1:5" x14ac:dyDescent="0.2">
      <c r="A103" s="54">
        <v>5113</v>
      </c>
      <c r="B103" s="51" t="s">
        <v>362</v>
      </c>
      <c r="C103" s="55">
        <v>3543021.51</v>
      </c>
      <c r="D103" s="57">
        <f t="shared" si="0"/>
        <v>8.0470816868984149E-2</v>
      </c>
      <c r="E103" s="56"/>
    </row>
    <row r="104" spans="1:5" x14ac:dyDescent="0.2">
      <c r="A104" s="54">
        <v>5114</v>
      </c>
      <c r="B104" s="51" t="s">
        <v>363</v>
      </c>
      <c r="C104" s="55">
        <v>3752099.93</v>
      </c>
      <c r="D104" s="57">
        <f t="shared" si="0"/>
        <v>8.5219506991126986E-2</v>
      </c>
      <c r="E104" s="56"/>
    </row>
    <row r="105" spans="1:5" x14ac:dyDescent="0.2">
      <c r="A105" s="54">
        <v>5115</v>
      </c>
      <c r="B105" s="51" t="s">
        <v>364</v>
      </c>
      <c r="C105" s="55">
        <v>9005510.8599999994</v>
      </c>
      <c r="D105" s="57">
        <f t="shared" si="0"/>
        <v>0.20453751499428743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495130.41000000009</v>
      </c>
      <c r="D107" s="57">
        <f t="shared" si="0"/>
        <v>1.124564116726885E-2</v>
      </c>
      <c r="E107" s="56"/>
    </row>
    <row r="108" spans="1:5" x14ac:dyDescent="0.2">
      <c r="A108" s="54">
        <v>5121</v>
      </c>
      <c r="B108" s="51" t="s">
        <v>367</v>
      </c>
      <c r="C108" s="55">
        <v>133687.69</v>
      </c>
      <c r="D108" s="57">
        <f t="shared" si="0"/>
        <v>3.036379426222429E-3</v>
      </c>
      <c r="E108" s="56"/>
    </row>
    <row r="109" spans="1:5" x14ac:dyDescent="0.2">
      <c r="A109" s="54">
        <v>5122</v>
      </c>
      <c r="B109" s="51" t="s">
        <v>368</v>
      </c>
      <c r="C109" s="55">
        <v>67383.27</v>
      </c>
      <c r="D109" s="57">
        <f t="shared" si="0"/>
        <v>1.5304413944140333E-3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63927.24</v>
      </c>
      <c r="D111" s="57">
        <f t="shared" si="0"/>
        <v>1.4519463707629589E-3</v>
      </c>
      <c r="E111" s="56"/>
    </row>
    <row r="112" spans="1:5" x14ac:dyDescent="0.2">
      <c r="A112" s="54">
        <v>5125</v>
      </c>
      <c r="B112" s="51" t="s">
        <v>371</v>
      </c>
      <c r="C112" s="55">
        <v>4826.9399999999996</v>
      </c>
      <c r="D112" s="57">
        <f t="shared" si="0"/>
        <v>1.0963179412861491E-4</v>
      </c>
      <c r="E112" s="56"/>
    </row>
    <row r="113" spans="1:5" x14ac:dyDescent="0.2">
      <c r="A113" s="54">
        <v>5126</v>
      </c>
      <c r="B113" s="51" t="s">
        <v>372</v>
      </c>
      <c r="C113" s="55">
        <v>214203.92</v>
      </c>
      <c r="D113" s="57">
        <f t="shared" si="0"/>
        <v>4.8651029552847771E-3</v>
      </c>
      <c r="E113" s="56"/>
    </row>
    <row r="114" spans="1:5" x14ac:dyDescent="0.2">
      <c r="A114" s="54">
        <v>5127</v>
      </c>
      <c r="B114" s="51" t="s">
        <v>373</v>
      </c>
      <c r="C114" s="55">
        <v>5135.03</v>
      </c>
      <c r="D114" s="57">
        <f t="shared" si="0"/>
        <v>1.1662928310777873E-4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5966.32</v>
      </c>
      <c r="D116" s="57">
        <f t="shared" si="0"/>
        <v>1.3550994334825744E-4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12211340.949999999</v>
      </c>
      <c r="D117" s="57">
        <f t="shared" si="0"/>
        <v>0.27734987736842076</v>
      </c>
      <c r="E117" s="56"/>
    </row>
    <row r="118" spans="1:5" x14ac:dyDescent="0.2">
      <c r="A118" s="54">
        <v>5131</v>
      </c>
      <c r="B118" s="51" t="s">
        <v>377</v>
      </c>
      <c r="C118" s="55">
        <v>675612.52</v>
      </c>
      <c r="D118" s="57">
        <f t="shared" si="0"/>
        <v>1.5344838076163103E-2</v>
      </c>
      <c r="E118" s="56"/>
    </row>
    <row r="119" spans="1:5" x14ac:dyDescent="0.2">
      <c r="A119" s="54">
        <v>5132</v>
      </c>
      <c r="B119" s="51" t="s">
        <v>378</v>
      </c>
      <c r="C119" s="55">
        <v>955443.95</v>
      </c>
      <c r="D119" s="57">
        <f t="shared" si="0"/>
        <v>2.1700504756187282E-2</v>
      </c>
      <c r="E119" s="56"/>
    </row>
    <row r="120" spans="1:5" x14ac:dyDescent="0.2">
      <c r="A120" s="54">
        <v>5133</v>
      </c>
      <c r="B120" s="51" t="s">
        <v>379</v>
      </c>
      <c r="C120" s="55">
        <v>3453079.11</v>
      </c>
      <c r="D120" s="57">
        <f t="shared" si="0"/>
        <v>7.8428001611236267E-2</v>
      </c>
      <c r="E120" s="56"/>
    </row>
    <row r="121" spans="1:5" x14ac:dyDescent="0.2">
      <c r="A121" s="54">
        <v>5134</v>
      </c>
      <c r="B121" s="51" t="s">
        <v>380</v>
      </c>
      <c r="C121" s="55">
        <v>144848.43</v>
      </c>
      <c r="D121" s="57">
        <f t="shared" si="0"/>
        <v>3.2898675470615108E-3</v>
      </c>
      <c r="E121" s="56"/>
    </row>
    <row r="122" spans="1:5" x14ac:dyDescent="0.2">
      <c r="A122" s="54">
        <v>5135</v>
      </c>
      <c r="B122" s="51" t="s">
        <v>381</v>
      </c>
      <c r="C122" s="55">
        <v>853913.19</v>
      </c>
      <c r="D122" s="57">
        <f t="shared" si="0"/>
        <v>1.9394489065492595E-2</v>
      </c>
      <c r="E122" s="56"/>
    </row>
    <row r="123" spans="1:5" x14ac:dyDescent="0.2">
      <c r="A123" s="54">
        <v>5136</v>
      </c>
      <c r="B123" s="51" t="s">
        <v>382</v>
      </c>
      <c r="C123" s="55">
        <v>972720.98</v>
      </c>
      <c r="D123" s="57">
        <f t="shared" si="0"/>
        <v>2.2092909011494768E-2</v>
      </c>
      <c r="E123" s="56"/>
    </row>
    <row r="124" spans="1:5" x14ac:dyDescent="0.2">
      <c r="A124" s="54">
        <v>5137</v>
      </c>
      <c r="B124" s="51" t="s">
        <v>383</v>
      </c>
      <c r="C124" s="55">
        <v>357442.45</v>
      </c>
      <c r="D124" s="57">
        <f t="shared" si="0"/>
        <v>8.1184056754854492E-3</v>
      </c>
      <c r="E124" s="56"/>
    </row>
    <row r="125" spans="1:5" x14ac:dyDescent="0.2">
      <c r="A125" s="54">
        <v>5138</v>
      </c>
      <c r="B125" s="51" t="s">
        <v>384</v>
      </c>
      <c r="C125" s="55">
        <v>4183581.82</v>
      </c>
      <c r="D125" s="57">
        <f t="shared" si="0"/>
        <v>9.5019532210977573E-2</v>
      </c>
      <c r="E125" s="56"/>
    </row>
    <row r="126" spans="1:5" x14ac:dyDescent="0.2">
      <c r="A126" s="54">
        <v>5139</v>
      </c>
      <c r="B126" s="51" t="s">
        <v>385</v>
      </c>
      <c r="C126" s="55">
        <v>614698.5</v>
      </c>
      <c r="D126" s="57">
        <f t="shared" si="0"/>
        <v>1.39613294143222E-2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2839944.93</v>
      </c>
      <c r="D127" s="57">
        <f t="shared" si="0"/>
        <v>6.4502201788786212E-2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1548995.06</v>
      </c>
      <c r="D131" s="57">
        <f t="shared" si="0"/>
        <v>3.5181524428346225E-2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1548995.06</v>
      </c>
      <c r="D133" s="57">
        <f t="shared" si="0"/>
        <v>3.5181524428346225E-2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460862</v>
      </c>
      <c r="D137" s="57">
        <f t="shared" si="0"/>
        <v>1.0467320477507848E-2</v>
      </c>
      <c r="E137" s="56"/>
    </row>
    <row r="138" spans="1:5" x14ac:dyDescent="0.2">
      <c r="A138" s="54">
        <v>5241</v>
      </c>
      <c r="B138" s="51" t="s">
        <v>395</v>
      </c>
      <c r="C138" s="55">
        <v>8890</v>
      </c>
      <c r="D138" s="57">
        <f t="shared" si="0"/>
        <v>2.0191397651584371E-4</v>
      </c>
      <c r="E138" s="56"/>
    </row>
    <row r="139" spans="1:5" x14ac:dyDescent="0.2">
      <c r="A139" s="54">
        <v>5242</v>
      </c>
      <c r="B139" s="51" t="s">
        <v>396</v>
      </c>
      <c r="C139" s="55">
        <v>12000</v>
      </c>
      <c r="D139" s="57">
        <f t="shared" si="0"/>
        <v>2.7254979957144255E-4</v>
      </c>
      <c r="E139" s="56"/>
    </row>
    <row r="140" spans="1:5" x14ac:dyDescent="0.2">
      <c r="A140" s="54">
        <v>5243</v>
      </c>
      <c r="B140" s="51" t="s">
        <v>397</v>
      </c>
      <c r="C140" s="55">
        <v>439972</v>
      </c>
      <c r="D140" s="57">
        <f t="shared" si="0"/>
        <v>9.9928567014205619E-3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830087.87</v>
      </c>
      <c r="D142" s="57">
        <f t="shared" si="0"/>
        <v>1.8853356882932139E-2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830087.87</v>
      </c>
      <c r="D144" s="57">
        <f t="shared" si="0"/>
        <v>1.8853356882932139E-2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2424958.3499999996</v>
      </c>
      <c r="D185" s="57">
        <f t="shared" si="1"/>
        <v>5.5076826021799669E-2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2424958.3499999996</v>
      </c>
      <c r="D204" s="57">
        <f t="shared" si="1"/>
        <v>5.5076826021799669E-2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2424955.5499999998</v>
      </c>
      <c r="D211" s="57">
        <f t="shared" si="1"/>
        <v>5.5076762426846435E-2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2.8</v>
      </c>
      <c r="D213" s="57">
        <f t="shared" si="1"/>
        <v>6.3594953233336596E-8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98" zoomScale="106" zoomScaleNormal="106" workbookViewId="0">
      <selection activeCell="B138" sqref="B13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3" t="s">
        <v>667</v>
      </c>
      <c r="B1" s="184"/>
      <c r="C1" s="184"/>
      <c r="D1" s="184"/>
      <c r="E1" s="184"/>
      <c r="F1" s="184"/>
      <c r="G1" s="14" t="s">
        <v>604</v>
      </c>
      <c r="H1" s="25">
        <v>2024</v>
      </c>
    </row>
    <row r="2" spans="1:8" s="16" customFormat="1" ht="18.95" customHeight="1" x14ac:dyDescent="0.25">
      <c r="A2" s="183" t="s">
        <v>608</v>
      </c>
      <c r="B2" s="184"/>
      <c r="C2" s="184"/>
      <c r="D2" s="184"/>
      <c r="E2" s="184"/>
      <c r="F2" s="184"/>
      <c r="G2" s="14" t="s">
        <v>605</v>
      </c>
      <c r="H2" s="25" t="s">
        <v>607</v>
      </c>
    </row>
    <row r="3" spans="1:8" s="16" customFormat="1" ht="18.95" customHeight="1" x14ac:dyDescent="0.25">
      <c r="A3" s="183" t="s">
        <v>668</v>
      </c>
      <c r="B3" s="184"/>
      <c r="C3" s="184"/>
      <c r="D3" s="184"/>
      <c r="E3" s="184"/>
      <c r="F3" s="184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174612.93</v>
      </c>
      <c r="D15" s="24">
        <v>505606.74</v>
      </c>
      <c r="E15" s="24">
        <v>0</v>
      </c>
      <c r="F15" s="24">
        <v>0</v>
      </c>
      <c r="G15" s="24">
        <v>8000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28174.23</v>
      </c>
      <c r="D20" s="24">
        <v>28174.23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205500</v>
      </c>
      <c r="D21" s="24">
        <v>205500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2100122.06</v>
      </c>
      <c r="D24" s="24">
        <v>2100122.06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57361.88</v>
      </c>
    </row>
    <row r="33" spans="1:8" x14ac:dyDescent="0.2">
      <c r="A33" s="22">
        <v>1141</v>
      </c>
      <c r="B33" s="20" t="s">
        <v>214</v>
      </c>
      <c r="C33" s="24">
        <v>57361.88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34374761.390000001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142977744.35999998</v>
      </c>
      <c r="D54" s="24">
        <f>SUM(D55:D61)</f>
        <v>0</v>
      </c>
      <c r="E54" s="24">
        <f>SUM(E55:E61)</f>
        <v>5680662.2300000004</v>
      </c>
    </row>
    <row r="55" spans="1:9" x14ac:dyDescent="0.2">
      <c r="A55" s="22">
        <v>1231</v>
      </c>
      <c r="B55" s="20" t="s">
        <v>228</v>
      </c>
      <c r="C55" s="24">
        <v>462255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9795385.0899999999</v>
      </c>
      <c r="D57" s="24">
        <v>0</v>
      </c>
      <c r="E57" s="24">
        <v>5680662.2300000004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132720104.27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154427083.66</v>
      </c>
      <c r="D62" s="24">
        <f t="shared" ref="D62:E62" si="0">SUM(D63:D70)</f>
        <v>0</v>
      </c>
      <c r="E62" s="24">
        <f t="shared" si="0"/>
        <v>65351747.719999999</v>
      </c>
    </row>
    <row r="63" spans="1:9" x14ac:dyDescent="0.2">
      <c r="A63" s="22">
        <v>1241</v>
      </c>
      <c r="B63" s="20" t="s">
        <v>236</v>
      </c>
      <c r="C63" s="24">
        <v>22731139.68</v>
      </c>
      <c r="D63" s="24">
        <v>0</v>
      </c>
      <c r="E63" s="179">
        <v>17005483.579999998</v>
      </c>
      <c r="F63" s="24"/>
    </row>
    <row r="64" spans="1:9" x14ac:dyDescent="0.2">
      <c r="A64" s="22">
        <v>1242</v>
      </c>
      <c r="B64" s="20" t="s">
        <v>237</v>
      </c>
      <c r="C64" s="24">
        <v>9029703.5800000001</v>
      </c>
      <c r="D64" s="24">
        <v>0</v>
      </c>
      <c r="E64" s="179">
        <v>8375518.4699999997</v>
      </c>
    </row>
    <row r="65" spans="1:9" x14ac:dyDescent="0.2">
      <c r="A65" s="22">
        <v>1243</v>
      </c>
      <c r="B65" s="20" t="s">
        <v>238</v>
      </c>
      <c r="C65" s="24">
        <v>515506.36</v>
      </c>
      <c r="D65" s="24">
        <v>0</v>
      </c>
      <c r="E65" s="179">
        <v>425913.36</v>
      </c>
    </row>
    <row r="66" spans="1:9" x14ac:dyDescent="0.2">
      <c r="A66" s="22">
        <v>1244</v>
      </c>
      <c r="B66" s="20" t="s">
        <v>239</v>
      </c>
      <c r="C66" s="24">
        <v>10390448.27</v>
      </c>
      <c r="D66" s="24">
        <v>0</v>
      </c>
      <c r="E66" s="179">
        <v>10390448.869999999</v>
      </c>
    </row>
    <row r="67" spans="1:9" x14ac:dyDescent="0.2">
      <c r="A67" s="22">
        <v>1245</v>
      </c>
      <c r="B67" s="20" t="s">
        <v>240</v>
      </c>
      <c r="C67" s="24">
        <v>469114.58</v>
      </c>
      <c r="D67" s="24">
        <v>0</v>
      </c>
      <c r="E67" s="179">
        <v>469114.58</v>
      </c>
    </row>
    <row r="68" spans="1:9" x14ac:dyDescent="0.2">
      <c r="A68" s="22">
        <v>1246</v>
      </c>
      <c r="B68" s="20" t="s">
        <v>241</v>
      </c>
      <c r="C68" s="24">
        <v>13666119.640000001</v>
      </c>
      <c r="D68" s="24">
        <v>0</v>
      </c>
      <c r="E68" s="179">
        <v>11478991.300000001</v>
      </c>
    </row>
    <row r="69" spans="1:9" x14ac:dyDescent="0.2">
      <c r="A69" s="22">
        <v>1247</v>
      </c>
      <c r="B69" s="20" t="s">
        <v>242</v>
      </c>
      <c r="C69" s="24">
        <v>97625051.549999997</v>
      </c>
      <c r="D69" s="24">
        <v>0</v>
      </c>
      <c r="E69" s="179">
        <v>17206277.559999999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1700</v>
      </c>
    </row>
    <row r="97" spans="1:8" x14ac:dyDescent="0.2">
      <c r="A97" s="22">
        <v>1191</v>
      </c>
      <c r="B97" s="20" t="s">
        <v>578</v>
      </c>
      <c r="C97" s="24">
        <v>1700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3653573.4799999995</v>
      </c>
      <c r="D110" s="24">
        <f>SUM(D111:D119)</f>
        <v>3653573.4799999995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463276.07</v>
      </c>
      <c r="D111" s="24">
        <f>C111</f>
        <v>463276.07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-2899945.14</v>
      </c>
      <c r="D112" s="24">
        <f t="shared" ref="D112:D119" si="1">C112</f>
        <v>-2899945.14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77336.7</v>
      </c>
      <c r="D114" s="24">
        <f t="shared" si="1"/>
        <v>77336.7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1210544.58</v>
      </c>
      <c r="D117" s="24">
        <f t="shared" si="1"/>
        <v>1210544.58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4802361.2699999996</v>
      </c>
      <c r="D119" s="24">
        <f t="shared" si="1"/>
        <v>4802361.2699999996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22" zoomScaleNormal="100" workbookViewId="0">
      <selection activeCell="B29" sqref="B2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5" t="s">
        <v>667</v>
      </c>
      <c r="B1" s="185"/>
      <c r="C1" s="185"/>
      <c r="D1" s="27" t="s">
        <v>604</v>
      </c>
      <c r="E1" s="28">
        <v>2024</v>
      </c>
    </row>
    <row r="2" spans="1:5" ht="18.95" customHeight="1" x14ac:dyDescent="0.2">
      <c r="A2" s="185" t="s">
        <v>610</v>
      </c>
      <c r="B2" s="185"/>
      <c r="C2" s="185"/>
      <c r="D2" s="27" t="s">
        <v>605</v>
      </c>
      <c r="E2" s="28" t="s">
        <v>607</v>
      </c>
    </row>
    <row r="3" spans="1:5" ht="18.95" customHeight="1" x14ac:dyDescent="0.2">
      <c r="A3" s="185" t="s">
        <v>668</v>
      </c>
      <c r="B3" s="185"/>
      <c r="C3" s="185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276805578.05000001</v>
      </c>
    </row>
    <row r="9" spans="1:5" x14ac:dyDescent="0.2">
      <c r="A9" s="33">
        <v>3120</v>
      </c>
      <c r="B9" s="29" t="s">
        <v>464</v>
      </c>
      <c r="C9" s="34">
        <v>6515616.6399999997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6572643.5700000003</v>
      </c>
    </row>
    <row r="15" spans="1:5" x14ac:dyDescent="0.2">
      <c r="A15" s="33">
        <v>3220</v>
      </c>
      <c r="B15" s="29" t="s">
        <v>468</v>
      </c>
      <c r="C15" s="34">
        <v>25485345.82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9"/>
  <sheetViews>
    <sheetView topLeftCell="A99" zoomScaleNormal="100" workbookViewId="0">
      <selection activeCell="A121" sqref="A121:XFD12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5" t="s">
        <v>667</v>
      </c>
      <c r="B1" s="185"/>
      <c r="C1" s="185"/>
      <c r="D1" s="27" t="s">
        <v>604</v>
      </c>
      <c r="E1" s="28">
        <v>2024</v>
      </c>
    </row>
    <row r="2" spans="1:5" s="35" customFormat="1" ht="18.95" customHeight="1" x14ac:dyDescent="0.25">
      <c r="A2" s="185" t="s">
        <v>611</v>
      </c>
      <c r="B2" s="185"/>
      <c r="C2" s="185"/>
      <c r="D2" s="27" t="s">
        <v>605</v>
      </c>
      <c r="E2" s="28" t="s">
        <v>607</v>
      </c>
    </row>
    <row r="3" spans="1:5" s="35" customFormat="1" ht="18.95" customHeight="1" x14ac:dyDescent="0.25">
      <c r="A3" s="185" t="s">
        <v>668</v>
      </c>
      <c r="B3" s="185"/>
      <c r="C3" s="185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152.09</v>
      </c>
    </row>
    <row r="9" spans="1:5" x14ac:dyDescent="0.2">
      <c r="A9" s="33">
        <v>1112</v>
      </c>
      <c r="B9" s="29" t="s">
        <v>482</v>
      </c>
      <c r="C9" s="34">
        <v>55718107</v>
      </c>
      <c r="D9" s="34">
        <v>73105263.060000002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55718107</v>
      </c>
      <c r="D15" s="133">
        <f>SUM(D8:D14)</f>
        <v>73105415.150000006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58794</v>
      </c>
      <c r="D28" s="133">
        <f>SUM(D29:D36)</f>
        <v>58794</v>
      </c>
      <c r="E28" s="128"/>
    </row>
    <row r="29" spans="1:5" x14ac:dyDescent="0.2">
      <c r="A29" s="33">
        <v>1241</v>
      </c>
      <c r="B29" s="29" t="s">
        <v>236</v>
      </c>
      <c r="C29" s="34">
        <v>58794</v>
      </c>
      <c r="D29" s="130">
        <v>58794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58794</v>
      </c>
      <c r="D38" s="133">
        <f>D20+D28+D37</f>
        <v>58794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6572643.5700000003</v>
      </c>
      <c r="D42" s="133">
        <v>39449573.189999998</v>
      </c>
    </row>
    <row r="43" spans="1:5" x14ac:dyDescent="0.2">
      <c r="A43" s="129"/>
      <c r="B43" s="134" t="s">
        <v>616</v>
      </c>
      <c r="C43" s="133">
        <f>C46+C58+C86+C89+C44</f>
        <v>10937583.26</v>
      </c>
      <c r="D43" s="133">
        <f>D46+D58+D86+D89+D44</f>
        <v>19658480.84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2424958.3499999996</v>
      </c>
      <c r="D58" s="133">
        <f>D59+D68+D71+D77</f>
        <v>17978412.609999999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2797358.3499999996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301106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2103364.63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392887.72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2424958.3499999996</v>
      </c>
      <c r="D77" s="34">
        <f>SUM(D78:D85)</f>
        <v>15181054.26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2424955.5499999998</v>
      </c>
      <c r="D84" s="34">
        <v>15181038.75</v>
      </c>
    </row>
    <row r="85" spans="1:4" x14ac:dyDescent="0.2">
      <c r="A85" s="33">
        <v>5599</v>
      </c>
      <c r="B85" s="29" t="s">
        <v>461</v>
      </c>
      <c r="C85" s="34">
        <v>2.8</v>
      </c>
      <c r="D85" s="34">
        <v>15.51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8512624.9100000001</v>
      </c>
      <c r="D89" s="133">
        <f>SUM(D90:D94)</f>
        <v>1680068.23</v>
      </c>
    </row>
    <row r="90" spans="1:4" x14ac:dyDescent="0.2">
      <c r="A90" s="129">
        <v>2111</v>
      </c>
      <c r="B90" s="128" t="s">
        <v>630</v>
      </c>
      <c r="C90" s="130">
        <v>671299.77</v>
      </c>
      <c r="D90" s="130">
        <v>208900</v>
      </c>
    </row>
    <row r="91" spans="1:4" x14ac:dyDescent="0.2">
      <c r="A91" s="129">
        <v>2112</v>
      </c>
      <c r="B91" s="128" t="s">
        <v>631</v>
      </c>
      <c r="C91" s="130">
        <v>129935.13</v>
      </c>
      <c r="D91" s="130">
        <v>1264.44</v>
      </c>
    </row>
    <row r="92" spans="1:4" x14ac:dyDescent="0.2">
      <c r="A92" s="129">
        <v>2112</v>
      </c>
      <c r="B92" s="128" t="s">
        <v>632</v>
      </c>
      <c r="C92" s="130">
        <v>5431946.5899999999</v>
      </c>
      <c r="D92" s="130">
        <v>1469903.79</v>
      </c>
    </row>
    <row r="93" spans="1:4" x14ac:dyDescent="0.2">
      <c r="A93" s="129">
        <v>2115</v>
      </c>
      <c r="B93" s="128" t="s">
        <v>633</v>
      </c>
      <c r="C93" s="130">
        <v>2279443.42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38482311.670000002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38482311.670000002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38482311.670000002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53180.13</v>
      </c>
      <c r="D104" s="153">
        <f>+D105+D107</f>
        <v>431264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53180.13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53180.13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0</v>
      </c>
      <c r="D107" s="133">
        <f>SUM(D108:D116)</f>
        <v>431264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0</v>
      </c>
      <c r="D114" s="130">
        <v>431264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17457046.699999999</v>
      </c>
      <c r="D117" s="133">
        <f>D42+D43+D95-D101-D104</f>
        <v>97159101.700000003</v>
      </c>
    </row>
    <row r="119" spans="1:4" x14ac:dyDescent="0.2">
      <c r="A119" s="128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scale="7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2024-04-26T23:31:46Z</cp:lastPrinted>
  <dcterms:created xsi:type="dcterms:W3CDTF">2012-12-11T20:36:24Z</dcterms:created>
  <dcterms:modified xsi:type="dcterms:W3CDTF">2024-05-02T21:20:59Z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