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pagina\"/>
    </mc:Choice>
  </mc:AlternateContent>
  <xr:revisionPtr revIDLastSave="0" documentId="13_ncr:1_{B17A73CA-D566-41A9-83D9-98BD0232A488}" xr6:coauthVersionLast="47" xr6:coauthVersionMax="47" xr10:uidLastSave="{00000000-0000-0000-0000-000000000000}"/>
  <bookViews>
    <workbookView xWindow="-120" yWindow="-120" windowWidth="29040" windowHeight="15720" tabRatio="863" activeTab="6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6">Conciliacion_Eg!$A$1:$C$53</definedName>
  </definedNames>
  <calcPr calcId="191029"/>
</workbook>
</file>

<file path=xl/calcChain.xml><?xml version="1.0" encoding="utf-8"?>
<calcChain xmlns="http://schemas.openxmlformats.org/spreadsheetml/2006/main">
  <c r="G10" i="65" l="1"/>
  <c r="E9" i="61"/>
  <c r="E50" i="59"/>
  <c r="E46" i="59"/>
  <c r="H20" i="59"/>
  <c r="H15" i="59"/>
  <c r="E9" i="59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F76" i="59"/>
  <c r="H110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<sst xmlns="http://schemas.openxmlformats.org/spreadsheetml/2006/main" count="862" uniqueCount="606">
  <si>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</si>
  <si>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</si>
  <si>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</si>
  <si>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</si>
  <si>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</si>
  <si>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</si>
  <si>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</si>
  <si>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</si>
  <si>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</si>
  <si>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</si>
  <si>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</si>
  <si>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</si>
  <si>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</si>
  <si>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</si>
  <si>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</si>
  <si>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</si>
  <si>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</si>
  <si>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</si>
  <si>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</si>
  <si>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</si>
  <si>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</si>
  <si>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</si>
  <si>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</si>
  <si>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</si>
  <si>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</si>
  <si>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</si>
  <si>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</si>
  <si>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</si>
  <si>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</si>
  <si>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</si>
  <si>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</si>
  <si>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</si>
  <si>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</si>
  <si>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</si>
  <si>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</si>
  <si>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</si>
  <si>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</si>
  <si>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</si>
  <si>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</si>
  <si>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</si>
  <si>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</si>
  <si>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</si>
  <si>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</si>
  <si>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</si>
  <si>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</si>
  <si>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</si>
  <si>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</si>
  <si>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</si>
  <si>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</si>
  <si>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</si>
  <si>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</si>
  <si>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</si>
  <si>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</si>
  <si>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</si>
  <si>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</si>
  <si>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</si>
  <si>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</si>
  <si>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</si>
  <si>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</si>
  <si>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</si>
  <si>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</si>
  <si>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</si>
  <si>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</si>
  <si>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</si>
  <si>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</si>
  <si>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</si>
  <si>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</si>
  <si>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</si>
  <si>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</si>
  <si>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</si>
  <si>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</si>
  <si>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</si>
  <si>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</si>
  <si>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</si>
  <si>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</si>
  <si>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</si>
  <si>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</si>
  <si>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</si>
  <si>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</si>
  <si>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</si>
  <si>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</si>
  <si>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</si>
  <si>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</si>
  <si>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</si>
  <si>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</si>
  <si>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</si>
  <si>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</si>
  <si>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</si>
  <si>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</si>
  <si>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</si>
  <si>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</si>
  <si>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</si>
  <si>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</si>
  <si>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</si>
  <si>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</si>
  <si>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</si>
  <si>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</si>
  <si>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</si>
  <si>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</si>
  <si>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</si>
  <si>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</si>
  <si>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</si>
  <si>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</si>
  <si>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</si>
  <si>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</si>
  <si>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</si>
  <si>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</si>
  <si>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</si>
  <si>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</si>
  <si>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</si>
  <si>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</si>
  <si>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</si>
  <si>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</si>
  <si>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</si>
  <si>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</si>
  <si>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</si>
  <si>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</si>
  <si>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</si>
  <si>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</si>
  <si>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</si>
  <si>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</si>
  <si>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</si>
  <si>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</si>
  <si>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</si>
  <si>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</si>
  <si>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</si>
  <si>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</si>
  <si>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</si>
  <si>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</si>
  <si>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</si>
  <si>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</si>
  <si>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</si>
  <si>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</si>
  <si>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</si>
  <si>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</si>
  <si>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</si>
  <si>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</si>
  <si>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</si>
  <si>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</si>
  <si>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</si>
  <si>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</si>
  <si>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</si>
  <si>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</si>
  <si>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</si>
  <si>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</si>
  <si>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</si>
  <si>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</si>
  <si>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</si>
  <si>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</si>
  <si>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</si>
  <si>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</si>
  <si>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</si>
  <si>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</si>
  <si>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</si>
  <si>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</si>
  <si>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</si>
  <si>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</si>
  <si>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</si>
  <si>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</si>
  <si>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</si>
  <si>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</si>
  <si>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</si>
  <si>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</si>
  <si>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</si>
  <si>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</si>
  <si>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</si>
  <si>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</si>
  <si>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</si>
  <si>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</si>
  <si>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</si>
  <si>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</si>
  <si>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</si>
  <si>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</si>
  <si>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</si>
  <si>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</si>
  <si>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</si>
  <si>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</si>
  <si>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</si>
  <si>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</si>
  <si>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</si>
  <si>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</si>
  <si>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</si>
  <si>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</si>
  <si>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</si>
  <si>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</si>
  <si>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</si>
  <si>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</si>
  <si>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</si>
  <si>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</si>
  <si>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</si>
  <si>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</si>
  <si>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</si>
  <si>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</si>
  <si>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</si>
  <si>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</si>
  <si>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</si>
  <si>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</si>
  <si>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</si>
  <si>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</si>
  <si>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</si>
  <si>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</si>
  <si>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</si>
  <si>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</si>
  <si>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</si>
  <si>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</si>
  <si>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</si>
  <si>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</si>
  <si>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</si>
  <si>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</si>
  <si>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</si>
  <si>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</si>
  <si>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</si>
  <si>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</si>
  <si>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</si>
  <si>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</si>
  <si>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</si>
  <si>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</si>
  <si>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</si>
  <si>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</si>
  <si>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</si>
  <si>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</si>
  <si>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</si>
  <si>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</si>
  <si>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</si>
  <si>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</si>
  <si>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</si>
  <si>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</si>
  <si>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</si>
  <si>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</si>
  <si>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</si>
  <si>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</si>
  <si>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</si>
  <si>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</si>
  <si>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</si>
  <si>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</si>
  <si>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</si>
  <si>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</si>
  <si>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</si>
  <si>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</si>
  <si>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</si>
  <si>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</si>
  <si>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</si>
  <si>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</si>
  <si>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</si>
  <si>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</si>
  <si>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</si>
  <si>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</si>
  <si>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</si>
  <si>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</si>
  <si>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</si>
  <si>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</si>
  <si>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</si>
  <si>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</si>
  <si>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</si>
  <si>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</si>
  <si>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</si>
  <si>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</si>
  <si>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</si>
  <si>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</si>
  <si>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</si>
  <si>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</si>
  <si>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</si>
  <si>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</si>
  <si>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</si>
  <si>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</si>
  <si>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</si>
  <si>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</si>
  <si>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</si>
  <si>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</si>
  <si>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</si>
  <si>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</si>
  <si>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</si>
  <si>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</si>
  <si>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</si>
  <si>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</si>
  <si>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</si>
  <si>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</si>
  <si>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</si>
  <si>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</si>
  <si>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</si>
  <si>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</si>
  <si>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</si>
  <si>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</si>
  <si>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</si>
  <si>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</si>
  <si>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</si>
  <si>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</si>
  <si>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</si>
  <si>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</si>
  <si>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</si>
  <si>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</si>
  <si>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</si>
  <si>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</si>
  <si>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</si>
  <si>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</si>
  <si>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</si>
  <si>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</si>
  <si>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</si>
  <si>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</si>
  <si>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</si>
  <si>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</si>
  <si>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</si>
  <si>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</si>
  <si>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</si>
  <si>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</si>
  <si>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</si>
  <si>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</si>
  <si>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</si>
  <si>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</si>
  <si>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</si>
  <si>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</si>
  <si>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</si>
  <si>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</si>
  <si>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</si>
  <si>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</si>
  <si>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</si>
  <si>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</si>
  <si>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</si>
  <si>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</si>
  <si>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</si>
  <si>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</si>
  <si>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</si>
  <si>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</si>
  <si>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</si>
  <si>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</si>
  <si>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</si>
  <si>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</si>
  <si>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</si>
  <si>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</si>
  <si>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</si>
  <si>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</si>
  <si>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</si>
  <si>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</si>
  <si>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</si>
  <si>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</si>
  <si>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</si>
  <si>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</si>
  <si>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</si>
  <si>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</si>
  <si>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</si>
  <si>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</si>
  <si>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</si>
  <si>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</si>
  <si>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</si>
  <si>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</si>
  <si>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</si>
  <si>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</si>
  <si>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</si>
  <si>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</si>
  <si>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</si>
  <si>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</si>
  <si>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</si>
  <si>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</si>
  <si>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</si>
  <si>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</si>
  <si>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</si>
  <si>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</si>
  <si>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</si>
  <si>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</si>
  <si>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</si>
  <si>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</si>
  <si>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</si>
  <si>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</si>
  <si>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</si>
  <si>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</si>
  <si>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</si>
  <si>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</si>
  <si>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</si>
  <si>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</si>
  <si>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</si>
  <si>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</si>
  <si>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</si>
  <si>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</si>
  <si>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</si>
  <si>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</si>
  <si>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</si>
  <si>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</si>
  <si>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</si>
  <si>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</si>
  <si>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</si>
  <si>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</si>
  <si>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</si>
  <si>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</si>
  <si>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</si>
  <si>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</si>
  <si>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</si>
  <si>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</si>
  <si>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</si>
  <si>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</si>
  <si>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</si>
  <si>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</si>
  <si>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</si>
  <si>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</si>
  <si>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</si>
  <si>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</si>
  <si>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</si>
  <si>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</si>
  <si>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</si>
  <si>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</si>
  <si>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</si>
  <si>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</si>
  <si>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</si>
  <si>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</si>
  <si>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</si>
  <si>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</si>
  <si>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</si>
  <si>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</si>
  <si>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</si>
  <si>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</si>
  <si>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</si>
  <si>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</si>
  <si>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</si>
  <si>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</si>
  <si>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</si>
  <si>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</si>
  <si>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</si>
  <si>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</si>
  <si>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</si>
  <si>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</si>
  <si>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</si>
  <si>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</si>
  <si>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</si>
  <si>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</si>
  <si>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</si>
  <si>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</si>
  <si>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</si>
  <si>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</si>
  <si>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</si>
  <si>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</si>
  <si>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</si>
  <si>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</si>
  <si>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</si>
  <si>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</si>
  <si>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</si>
  <si>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</si>
  <si>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</si>
  <si>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</si>
  <si>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</si>
  <si>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</si>
  <si>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</si>
  <si>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</si>
  <si>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</si>
  <si>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</si>
  <si>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</si>
  <si>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</si>
  <si>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</si>
  <si>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</si>
  <si>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</si>
  <si>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</si>
  <si>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</si>
  <si>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</si>
  <si>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</si>
  <si>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</si>
  <si>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</si>
  <si>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</si>
  <si>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</si>
  <si>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</si>
  <si>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</si>
  <si>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</si>
  <si>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</si>
  <si>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</si>
  <si>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</si>
  <si>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</si>
  <si>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</si>
  <si>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</si>
  <si>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</si>
  <si>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</si>
  <si>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</si>
  <si>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</si>
  <si>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</si>
  <si>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</si>
  <si>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</si>
  <si>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</si>
  <si>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</si>
  <si>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</si>
  <si>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</si>
  <si>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</si>
  <si>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</si>
  <si>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</si>
  <si>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</si>
  <si>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</si>
  <si>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</si>
  <si>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</si>
  <si>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</si>
  <si>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</si>
  <si>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</si>
  <si>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</si>
  <si>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</si>
  <si>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</si>
  <si>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</si>
  <si>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</si>
  <si>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</si>
  <si>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</si>
  <si>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</si>
  <si>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</si>
  <si>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</si>
  <si>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</si>
  <si>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</si>
  <si>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</si>
  <si>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</si>
  <si>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</si>
  <si>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</si>
  <si>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</si>
  <si>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</si>
  <si>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</si>
  <si>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</si>
  <si>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</si>
  <si>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</si>
  <si>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</si>
  <si>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</si>
  <si>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</si>
  <si>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</si>
  <si>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</si>
  <si>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</si>
  <si>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</si>
  <si>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</si>
  <si>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</si>
  <si>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</si>
  <si>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</si>
  <si>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</si>
  <si>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</si>
  <si>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</si>
  <si>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</si>
  <si>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</si>
  <si>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</si>
  <si>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</si>
  <si>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</si>
  <si>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</si>
  <si>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</si>
  <si>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</si>
  <si>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</si>
  <si>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</si>
  <si>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</si>
  <si>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</si>
  <si>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</si>
  <si>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</si>
  <si>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</si>
  <si>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</si>
  <si>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</si>
  <si>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</si>
  <si>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</si>
  <si>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</si>
  <si>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</si>
  <si>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</si>
  <si>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</si>
  <si>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</si>
  <si>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</si>
  <si>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</si>
  <si>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</si>
  <si>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</si>
  <si>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</si>
  <si>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</si>
  <si>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</si>
  <si>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</si>
  <si>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</si>
  <si>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</si>
  <si>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</si>
  <si>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</si>
  <si>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</si>
  <si>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</si>
  <si>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</si>
  <si>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</si>
  <si>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</si>
  <si>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</si>
  <si>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</si>
  <si>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</si>
  <si>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</si>
  <si>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</si>
  <si>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</si>
  <si>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</si>
  <si>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</si>
  <si>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</si>
  <si>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</si>
  <si>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</si>
  <si>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</si>
  <si>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</si>
  <si>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</si>
  <si>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</si>
  <si>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</si>
  <si>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</si>
  <si>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</si>
  <si>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</si>
  <si>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</si>
  <si>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</si>
  <si>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</si>
  <si>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</si>
  <si>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</si>
  <si>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</si>
  <si>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</si>
  <si>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</si>
  <si>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</si>
  <si>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</si>
  <si>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</si>
  <si>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</si>
  <si>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</si>
  <si>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</si>
  <si>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</si>
  <si>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</si>
  <si>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</si>
  <si>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</si>
  <si>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</si>
  <si>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</si>
  <si>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INSTITUTO ESTATAL DE LA CULTURA DEL ESTADO DE GUANAJUATO</t>
  </si>
  <si>
    <t>Del 1 de Enero al 31 de Marzo de 2025</t>
  </si>
  <si>
    <t xml:space="preserve">Bajo protesta de decir verdad declaramos que los Estados Financieros y sus notas, son razonablemente </t>
  </si>
  <si>
    <t>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</si>
</sst>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3" fontId="5" fillId="0" borderId="0" xfId="10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216</xdr:row>
      <xdr:rowOff>0</xdr:rowOff>
    </xdr:from>
    <xdr:to>
      <xdr:col>3</xdr:col>
      <xdr:colOff>361950</xdr:colOff>
      <xdr:row>222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8875EE7-6199-444E-B5DE-CDAEBBD1B9F8}"/>
            </a:ext>
          </a:extLst>
        </xdr:cNvPr>
        <xdr:cNvSpPr txBox="1"/>
      </xdr:nvSpPr>
      <xdr:spPr>
        <a:xfrm>
          <a:off x="2009775" y="33661350"/>
          <a:ext cx="56007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330954</xdr:colOff>
      <xdr:row>176</xdr:row>
      <xdr:rowOff>137225</xdr:rowOff>
    </xdr:from>
    <xdr:to>
      <xdr:col>2</xdr:col>
      <xdr:colOff>847563</xdr:colOff>
      <xdr:row>182</xdr:row>
      <xdr:rowOff>145135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5BB5D7-D9A0-415D-8AF0-113A0C08A7DD}"/>
            </a:ext>
          </a:extLst>
        </xdr:cNvPr>
        <xdr:cNvSpPr txBox="1"/>
      </xdr:nvSpPr>
      <xdr:spPr>
        <a:xfrm>
          <a:off x="330954" y="26096886"/>
          <a:ext cx="5488982" cy="879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33</xdr:row>
      <xdr:rowOff>95250</xdr:rowOff>
    </xdr:from>
    <xdr:to>
      <xdr:col>4</xdr:col>
      <xdr:colOff>695325</xdr:colOff>
      <xdr:row>39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8AEEC62-3C79-4E4E-9017-F9FB93137020}"/>
            </a:ext>
          </a:extLst>
        </xdr:cNvPr>
        <xdr:cNvSpPr txBox="1"/>
      </xdr:nvSpPr>
      <xdr:spPr>
        <a:xfrm>
          <a:off x="1543050" y="5191125"/>
          <a:ext cx="56673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150</xdr:row>
      <xdr:rowOff>133350</xdr:rowOff>
    </xdr:from>
    <xdr:to>
      <xdr:col>3</xdr:col>
      <xdr:colOff>209550</xdr:colOff>
      <xdr:row>157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3B8C16-46BF-49FE-AEE8-0BD0D342977D}"/>
            </a:ext>
          </a:extLst>
        </xdr:cNvPr>
        <xdr:cNvSpPr txBox="1"/>
      </xdr:nvSpPr>
      <xdr:spPr>
        <a:xfrm>
          <a:off x="1790700" y="21945600"/>
          <a:ext cx="43338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29</xdr:row>
      <xdr:rowOff>47625</xdr:rowOff>
    </xdr:from>
    <xdr:to>
      <xdr:col>2</xdr:col>
      <xdr:colOff>714375</xdr:colOff>
      <xdr:row>35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424B047-6E34-4432-9E1C-51CDEA95590A}"/>
            </a:ext>
          </a:extLst>
        </xdr:cNvPr>
        <xdr:cNvSpPr txBox="1"/>
      </xdr:nvSpPr>
      <xdr:spPr>
        <a:xfrm>
          <a:off x="742950" y="4619625"/>
          <a:ext cx="440055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1524000</xdr:colOff>
      <xdr:row>45</xdr:row>
      <xdr:rowOff>95250</xdr:rowOff>
    </xdr:from>
    <xdr:to>
      <xdr:col>3</xdr:col>
      <xdr:colOff>381000</xdr:colOff>
      <xdr:row>52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6F4E0F2-EF72-4CF0-9073-D345C6CE8E69}"/>
            </a:ext>
          </a:extLst>
        </xdr:cNvPr>
        <xdr:cNvSpPr txBox="1"/>
      </xdr:nvSpPr>
      <xdr:spPr>
        <a:xfrm>
          <a:off x="1771650" y="6943725"/>
          <a:ext cx="4181475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3223847</xdr:colOff>
      <xdr:row>65</xdr:row>
      <xdr:rowOff>122115</xdr:rowOff>
    </xdr:from>
    <xdr:to>
      <xdr:col>5</xdr:col>
      <xdr:colOff>903655</xdr:colOff>
      <xdr:row>71</xdr:row>
      <xdr:rowOff>31505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FD07A50-ED51-4847-8213-33165869CDBC}"/>
            </a:ext>
          </a:extLst>
        </xdr:cNvPr>
        <xdr:cNvSpPr txBox="1"/>
      </xdr:nvSpPr>
      <xdr:spPr>
        <a:xfrm>
          <a:off x="3895482" y="9940192"/>
          <a:ext cx="6557596" cy="7886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149999999999999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149999999999999" customHeight="1" x14ac:dyDescent="0.2">
      <c r="A3" s="166" t="s">
        <v>603</v>
      </c>
      <c r="B3" s="167"/>
      <c r="C3" s="10" t="s">
        <v>497</v>
      </c>
      <c r="D3" s="107">
        <v>1</v>
      </c>
    </row>
    <row r="4" spans="1:4" ht="16.149999999999999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showGridLines="0" topLeftCell="A201" zoomScaleNormal="100" workbookViewId="0">
      <selection activeCell="G243" sqref="G243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24.28515625" style="14" bestFit="1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1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8" t="s">
        <v>276</v>
      </c>
      <c r="E8" s="139" t="s">
        <v>597</v>
      </c>
    </row>
    <row r="9" spans="1:5" x14ac:dyDescent="0.2">
      <c r="A9" s="109">
        <v>4000</v>
      </c>
      <c r="B9" s="108" t="s">
        <v>557</v>
      </c>
      <c r="C9" s="140">
        <f>SUM(C10+C57+C69)</f>
        <v>6180499.5</v>
      </c>
      <c r="D9" s="78"/>
      <c r="E9" s="39" t="str">
        <f>+IF(SUM(C9:C90)&lt;&gt;0,"","SIN INFORMACIÓN QUE REVELAR")</f>
        <v/>
      </c>
    </row>
    <row r="10" spans="1:5" x14ac:dyDescent="0.2">
      <c r="A10" s="109">
        <v>4100</v>
      </c>
      <c r="B10" s="108" t="s">
        <v>223</v>
      </c>
      <c r="C10" s="140">
        <f>SUM(C11+C21+C27+C30+C36+C39+C48)</f>
        <v>1051286.46</v>
      </c>
      <c r="D10" s="78"/>
      <c r="E10" s="39"/>
    </row>
    <row r="11" spans="1:5" x14ac:dyDescent="0.2">
      <c r="A11" s="109">
        <v>4110</v>
      </c>
      <c r="B11" s="108" t="s">
        <v>224</v>
      </c>
      <c r="C11" s="140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1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1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1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1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1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1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1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1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1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0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1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1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1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1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1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0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1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1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0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1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1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1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1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1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0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1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1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0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1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1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1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1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1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1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1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1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0">
        <f>SUM(C49:C56)</f>
        <v>1051286.46</v>
      </c>
      <c r="D48" s="78"/>
      <c r="E48" s="39"/>
    </row>
    <row r="49" spans="1:5" x14ac:dyDescent="0.2">
      <c r="A49" s="40">
        <v>4171</v>
      </c>
      <c r="B49" s="41" t="s">
        <v>417</v>
      </c>
      <c r="C49" s="141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1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1">
        <v>1051286.46</v>
      </c>
      <c r="D51" s="78"/>
      <c r="E51" s="39"/>
    </row>
    <row r="52" spans="1:5" ht="22.5" x14ac:dyDescent="0.2">
      <c r="A52" s="40">
        <v>4174</v>
      </c>
      <c r="B52" s="42" t="s">
        <v>420</v>
      </c>
      <c r="C52" s="141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1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1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1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1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0">
        <f>+C58+C64</f>
        <v>5128934.8600000003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0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1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1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1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1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1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0">
        <f>SUM(C65:C68)</f>
        <v>5128934.8600000003</v>
      </c>
      <c r="D64" s="78"/>
      <c r="E64" s="39"/>
    </row>
    <row r="65" spans="1:5" x14ac:dyDescent="0.2">
      <c r="A65" s="40">
        <v>4221</v>
      </c>
      <c r="B65" s="41" t="s">
        <v>256</v>
      </c>
      <c r="C65" s="141">
        <v>5128934.8600000003</v>
      </c>
      <c r="D65" s="78"/>
      <c r="E65" s="39"/>
    </row>
    <row r="66" spans="1:5" x14ac:dyDescent="0.2">
      <c r="A66" s="40">
        <v>4223</v>
      </c>
      <c r="B66" s="41" t="s">
        <v>257</v>
      </c>
      <c r="C66" s="141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1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1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0">
        <f>C70+C73+C79+C81+C83</f>
        <v>278.18</v>
      </c>
      <c r="D69" s="41"/>
      <c r="E69" s="41"/>
    </row>
    <row r="70" spans="1:5" x14ac:dyDescent="0.2">
      <c r="A70" s="111">
        <v>4310</v>
      </c>
      <c r="B70" s="108" t="s">
        <v>261</v>
      </c>
      <c r="C70" s="140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1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1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0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1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1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1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1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1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0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1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0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1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0">
        <f>SUM(C84:C90)</f>
        <v>278.18</v>
      </c>
      <c r="D83" s="41"/>
      <c r="E83" s="41"/>
    </row>
    <row r="84" spans="1:5" x14ac:dyDescent="0.2">
      <c r="A84" s="43">
        <v>4392</v>
      </c>
      <c r="B84" s="41" t="s">
        <v>272</v>
      </c>
      <c r="C84" s="141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1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1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1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1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1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1">
        <v>278.18</v>
      </c>
      <c r="D90" s="41"/>
      <c r="E90" s="41"/>
    </row>
    <row r="91" spans="1:5" x14ac:dyDescent="0.2">
      <c r="A91" s="39"/>
      <c r="B91" s="39"/>
      <c r="C91" s="142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0">
        <f>C95+C123+C156+C166+C181+C210</f>
        <v>7790182.6099999994</v>
      </c>
      <c r="D94" s="112">
        <v>1</v>
      </c>
      <c r="E94" s="41" t="str">
        <f>+IF(SUM(C94:C212)&lt;&gt;0,"","SIN INFORMACIÓN QUE REVELAR")</f>
        <v/>
      </c>
    </row>
    <row r="95" spans="1:5" x14ac:dyDescent="0.2">
      <c r="A95" s="111">
        <v>5100</v>
      </c>
      <c r="B95" s="108" t="s">
        <v>278</v>
      </c>
      <c r="C95" s="140">
        <f>C96+C103+C113</f>
        <v>5417084.6899999995</v>
      </c>
      <c r="D95" s="112">
        <f>C95/$C$94</f>
        <v>0.69537326160317059</v>
      </c>
      <c r="E95" s="41"/>
    </row>
    <row r="96" spans="1:5" x14ac:dyDescent="0.2">
      <c r="A96" s="111">
        <v>5110</v>
      </c>
      <c r="B96" s="108" t="s">
        <v>279</v>
      </c>
      <c r="C96" s="140">
        <f>SUM(C97:C102)</f>
        <v>4883121.3499999996</v>
      </c>
      <c r="D96" s="112">
        <f t="shared" ref="D96:D159" si="0">C96/$C$94</f>
        <v>0.62683015205981163</v>
      </c>
      <c r="E96" s="41"/>
    </row>
    <row r="97" spans="1:5" x14ac:dyDescent="0.2">
      <c r="A97" s="43">
        <v>5111</v>
      </c>
      <c r="B97" s="41" t="s">
        <v>280</v>
      </c>
      <c r="C97" s="141">
        <v>32159.1</v>
      </c>
      <c r="D97" s="44">
        <f t="shared" si="0"/>
        <v>4.1281574014347781E-3</v>
      </c>
      <c r="E97" s="41"/>
    </row>
    <row r="98" spans="1:5" x14ac:dyDescent="0.2">
      <c r="A98" s="43">
        <v>5112</v>
      </c>
      <c r="B98" s="41" t="s">
        <v>281</v>
      </c>
      <c r="C98" s="141">
        <v>3865666.62</v>
      </c>
      <c r="D98" s="44">
        <f t="shared" si="0"/>
        <v>0.49622285041659636</v>
      </c>
      <c r="E98" s="41"/>
    </row>
    <row r="99" spans="1:5" x14ac:dyDescent="0.2">
      <c r="A99" s="43">
        <v>5113</v>
      </c>
      <c r="B99" s="41" t="s">
        <v>282</v>
      </c>
      <c r="C99" s="141">
        <v>33721.620000000003</v>
      </c>
      <c r="D99" s="44">
        <f t="shared" si="0"/>
        <v>4.3287329306905689E-3</v>
      </c>
      <c r="E99" s="41"/>
    </row>
    <row r="100" spans="1:5" x14ac:dyDescent="0.2">
      <c r="A100" s="43">
        <v>5114</v>
      </c>
      <c r="B100" s="41" t="s">
        <v>283</v>
      </c>
      <c r="C100" s="141">
        <v>828794.49</v>
      </c>
      <c r="D100" s="44">
        <f t="shared" si="0"/>
        <v>0.10638961003765225</v>
      </c>
      <c r="E100" s="41"/>
    </row>
    <row r="101" spans="1:5" x14ac:dyDescent="0.2">
      <c r="A101" s="43">
        <v>5115</v>
      </c>
      <c r="B101" s="41" t="s">
        <v>284</v>
      </c>
      <c r="C101" s="141">
        <v>122779.52</v>
      </c>
      <c r="D101" s="44">
        <f t="shared" si="0"/>
        <v>1.5760801273437673E-2</v>
      </c>
      <c r="E101" s="41"/>
    </row>
    <row r="102" spans="1:5" x14ac:dyDescent="0.2">
      <c r="A102" s="43">
        <v>5116</v>
      </c>
      <c r="B102" s="41" t="s">
        <v>285</v>
      </c>
      <c r="C102" s="141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0">
        <f>SUM(C104:C112)</f>
        <v>0</v>
      </c>
      <c r="D103" s="112">
        <f t="shared" si="0"/>
        <v>0</v>
      </c>
      <c r="E103" s="41"/>
    </row>
    <row r="104" spans="1:5" x14ac:dyDescent="0.2">
      <c r="A104" s="43">
        <v>5121</v>
      </c>
      <c r="B104" s="41" t="s">
        <v>287</v>
      </c>
      <c r="C104" s="141">
        <v>0</v>
      </c>
      <c r="D104" s="44">
        <f t="shared" si="0"/>
        <v>0</v>
      </c>
      <c r="E104" s="41"/>
    </row>
    <row r="105" spans="1:5" x14ac:dyDescent="0.2">
      <c r="A105" s="43">
        <v>5122</v>
      </c>
      <c r="B105" s="41" t="s">
        <v>288</v>
      </c>
      <c r="C105" s="141">
        <v>0</v>
      </c>
      <c r="D105" s="44">
        <f t="shared" si="0"/>
        <v>0</v>
      </c>
      <c r="E105" s="41"/>
    </row>
    <row r="106" spans="1:5" x14ac:dyDescent="0.2">
      <c r="A106" s="43">
        <v>5123</v>
      </c>
      <c r="B106" s="41" t="s">
        <v>289</v>
      </c>
      <c r="C106" s="141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1">
        <v>0</v>
      </c>
      <c r="D107" s="44">
        <f t="shared" si="0"/>
        <v>0</v>
      </c>
      <c r="E107" s="41"/>
    </row>
    <row r="108" spans="1:5" x14ac:dyDescent="0.2">
      <c r="A108" s="43">
        <v>5125</v>
      </c>
      <c r="B108" s="41" t="s">
        <v>291</v>
      </c>
      <c r="C108" s="141">
        <v>0</v>
      </c>
      <c r="D108" s="44">
        <f t="shared" si="0"/>
        <v>0</v>
      </c>
      <c r="E108" s="41"/>
    </row>
    <row r="109" spans="1:5" x14ac:dyDescent="0.2">
      <c r="A109" s="43">
        <v>5126</v>
      </c>
      <c r="B109" s="41" t="s">
        <v>292</v>
      </c>
      <c r="C109" s="141">
        <v>0</v>
      </c>
      <c r="D109" s="44">
        <f t="shared" si="0"/>
        <v>0</v>
      </c>
      <c r="E109" s="41"/>
    </row>
    <row r="110" spans="1:5" x14ac:dyDescent="0.2">
      <c r="A110" s="43">
        <v>5127</v>
      </c>
      <c r="B110" s="41" t="s">
        <v>293</v>
      </c>
      <c r="C110" s="141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1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1">
        <v>0</v>
      </c>
      <c r="D112" s="44">
        <f t="shared" si="0"/>
        <v>0</v>
      </c>
      <c r="E112" s="41"/>
    </row>
    <row r="113" spans="1:5" x14ac:dyDescent="0.2">
      <c r="A113" s="111">
        <v>5130</v>
      </c>
      <c r="B113" s="108" t="s">
        <v>296</v>
      </c>
      <c r="C113" s="140">
        <f>SUM(C114:C122)</f>
        <v>533963.34</v>
      </c>
      <c r="D113" s="112">
        <f t="shared" si="0"/>
        <v>6.854310954335896E-2</v>
      </c>
      <c r="E113" s="41"/>
    </row>
    <row r="114" spans="1:5" x14ac:dyDescent="0.2">
      <c r="A114" s="43">
        <v>5131</v>
      </c>
      <c r="B114" s="41" t="s">
        <v>297</v>
      </c>
      <c r="C114" s="141">
        <v>0</v>
      </c>
      <c r="D114" s="44">
        <f t="shared" si="0"/>
        <v>0</v>
      </c>
      <c r="E114" s="41"/>
    </row>
    <row r="115" spans="1:5" x14ac:dyDescent="0.2">
      <c r="A115" s="43">
        <v>5132</v>
      </c>
      <c r="B115" s="41" t="s">
        <v>298</v>
      </c>
      <c r="C115" s="141">
        <v>90447.31</v>
      </c>
      <c r="D115" s="44">
        <f t="shared" si="0"/>
        <v>1.1610422313322384E-2</v>
      </c>
      <c r="E115" s="41"/>
    </row>
    <row r="116" spans="1:5" x14ac:dyDescent="0.2">
      <c r="A116" s="43">
        <v>5133</v>
      </c>
      <c r="B116" s="41" t="s">
        <v>299</v>
      </c>
      <c r="C116" s="141">
        <v>0</v>
      </c>
      <c r="D116" s="44">
        <f t="shared" si="0"/>
        <v>0</v>
      </c>
      <c r="E116" s="41"/>
    </row>
    <row r="117" spans="1:5" x14ac:dyDescent="0.2">
      <c r="A117" s="43">
        <v>5134</v>
      </c>
      <c r="B117" s="41" t="s">
        <v>300</v>
      </c>
      <c r="C117" s="141">
        <v>0</v>
      </c>
      <c r="D117" s="44">
        <f t="shared" si="0"/>
        <v>0</v>
      </c>
      <c r="E117" s="41"/>
    </row>
    <row r="118" spans="1:5" x14ac:dyDescent="0.2">
      <c r="A118" s="43">
        <v>5135</v>
      </c>
      <c r="B118" s="41" t="s">
        <v>301</v>
      </c>
      <c r="C118" s="141">
        <v>338476.88</v>
      </c>
      <c r="D118" s="44">
        <f t="shared" si="0"/>
        <v>4.3449158632752519E-2</v>
      </c>
      <c r="E118" s="41"/>
    </row>
    <row r="119" spans="1:5" x14ac:dyDescent="0.2">
      <c r="A119" s="43">
        <v>5136</v>
      </c>
      <c r="B119" s="41" t="s">
        <v>302</v>
      </c>
      <c r="C119" s="141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1">
        <v>0</v>
      </c>
      <c r="D120" s="44">
        <f t="shared" si="0"/>
        <v>0</v>
      </c>
      <c r="E120" s="41"/>
    </row>
    <row r="121" spans="1:5" x14ac:dyDescent="0.2">
      <c r="A121" s="43">
        <v>5138</v>
      </c>
      <c r="B121" s="41" t="s">
        <v>304</v>
      </c>
      <c r="C121" s="141">
        <v>0</v>
      </c>
      <c r="D121" s="44">
        <f t="shared" si="0"/>
        <v>0</v>
      </c>
      <c r="E121" s="41"/>
    </row>
    <row r="122" spans="1:5" x14ac:dyDescent="0.2">
      <c r="A122" s="43">
        <v>5139</v>
      </c>
      <c r="B122" s="41" t="s">
        <v>305</v>
      </c>
      <c r="C122" s="141">
        <v>105039.15</v>
      </c>
      <c r="D122" s="44">
        <f t="shared" si="0"/>
        <v>1.3483528597284062E-2</v>
      </c>
      <c r="E122" s="41"/>
    </row>
    <row r="123" spans="1:5" x14ac:dyDescent="0.2">
      <c r="A123" s="111">
        <v>5200</v>
      </c>
      <c r="B123" s="108" t="s">
        <v>306</v>
      </c>
      <c r="C123" s="140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0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1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1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0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1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1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0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1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1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0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1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1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1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1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0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1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1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1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0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1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1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0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1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0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1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1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1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1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1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0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1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1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0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0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1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1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0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1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1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0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1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1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0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0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1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1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0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1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1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0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1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1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0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1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0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1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1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0">
        <f>C182+C191+C194+C200</f>
        <v>2373097.92</v>
      </c>
      <c r="D181" s="112">
        <f t="shared" si="1"/>
        <v>0.30462673839682947</v>
      </c>
      <c r="E181" s="41"/>
    </row>
    <row r="182" spans="1:5" x14ac:dyDescent="0.2">
      <c r="A182" s="111">
        <v>5510</v>
      </c>
      <c r="B182" s="108" t="s">
        <v>358</v>
      </c>
      <c r="C182" s="140">
        <f>SUM(C183:C190)</f>
        <v>69907</v>
      </c>
      <c r="D182" s="112">
        <f t="shared" si="1"/>
        <v>8.9737305914065098E-3</v>
      </c>
      <c r="E182" s="41"/>
    </row>
    <row r="183" spans="1:5" x14ac:dyDescent="0.2">
      <c r="A183" s="43">
        <v>5511</v>
      </c>
      <c r="B183" s="41" t="s">
        <v>359</v>
      </c>
      <c r="C183" s="141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1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1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1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1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1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1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1">
        <v>69907</v>
      </c>
      <c r="D190" s="44">
        <f t="shared" si="1"/>
        <v>8.9737305914065098E-3</v>
      </c>
      <c r="E190" s="41"/>
    </row>
    <row r="191" spans="1:5" x14ac:dyDescent="0.2">
      <c r="A191" s="111">
        <v>5520</v>
      </c>
      <c r="B191" s="108" t="s">
        <v>40</v>
      </c>
      <c r="C191" s="140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1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1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0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1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1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1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1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1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0">
        <f>SUM(C201:C209)</f>
        <v>2303190.92</v>
      </c>
      <c r="D200" s="112">
        <f t="shared" si="1"/>
        <v>0.29565300780542297</v>
      </c>
      <c r="E200" s="41"/>
    </row>
    <row r="201" spans="1:5" x14ac:dyDescent="0.2">
      <c r="A201" s="43">
        <v>5591</v>
      </c>
      <c r="B201" s="41" t="s">
        <v>375</v>
      </c>
      <c r="C201" s="141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1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1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1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1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1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1">
        <v>2303190.11</v>
      </c>
      <c r="D207" s="44">
        <f t="shared" si="1"/>
        <v>0.29565290382839948</v>
      </c>
      <c r="E207" s="41"/>
    </row>
    <row r="208" spans="1:5" x14ac:dyDescent="0.2">
      <c r="A208" s="43">
        <v>5598</v>
      </c>
      <c r="B208" s="41" t="s">
        <v>434</v>
      </c>
      <c r="C208" s="141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1">
        <v>0.81</v>
      </c>
      <c r="D209" s="44">
        <f t="shared" si="1"/>
        <v>1.0397702346030116E-7</v>
      </c>
      <c r="E209" s="41"/>
    </row>
    <row r="210" spans="1:5" x14ac:dyDescent="0.2">
      <c r="A210" s="111">
        <v>5600</v>
      </c>
      <c r="B210" s="108" t="s">
        <v>39</v>
      </c>
      <c r="C210" s="140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0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1">
        <v>0</v>
      </c>
      <c r="D212" s="44">
        <f t="shared" si="1"/>
        <v>0</v>
      </c>
      <c r="E212" s="41"/>
    </row>
    <row r="213" spans="1:5" x14ac:dyDescent="0.2">
      <c r="C213" s="143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48" orientation="portrait" verticalDpi="4294967295" r:id="rId1"/>
  <rowBreaks count="1" manualBreakCount="1">
    <brk id="9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showGridLines="0" zoomScale="118" zoomScaleNormal="118" workbookViewId="0">
      <selection activeCell="F49" sqref="F49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7109375" style="14" customWidth="1"/>
    <col min="8" max="8" width="26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1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3">
        <v>0</v>
      </c>
      <c r="E9" s="14" t="str">
        <f>+IF(SUM(C9:C11)&lt;&gt;0,"","SIN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3">
        <v>0</v>
      </c>
    </row>
    <row r="11" spans="1:8" x14ac:dyDescent="0.2">
      <c r="A11" s="16">
        <v>1121</v>
      </c>
      <c r="B11" s="14" t="s">
        <v>119</v>
      </c>
      <c r="C11" s="143">
        <v>0</v>
      </c>
    </row>
    <row r="12" spans="1:8" x14ac:dyDescent="0.2">
      <c r="C12" s="143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3">
        <v>32397.68</v>
      </c>
      <c r="D15" s="143">
        <v>27476.880000000001</v>
      </c>
      <c r="E15" s="143">
        <v>505606.74</v>
      </c>
      <c r="F15" s="143">
        <v>0</v>
      </c>
      <c r="G15" s="143">
        <v>0</v>
      </c>
      <c r="H15" s="14" t="str">
        <f>+IF(SUM(C15:C16)&lt;&gt;0,"","SIN INFORMACIÓN QUE REVELAR")</f>
        <v/>
      </c>
    </row>
    <row r="16" spans="1:8" x14ac:dyDescent="0.2">
      <c r="A16" s="16">
        <v>1124</v>
      </c>
      <c r="B16" s="14" t="s">
        <v>122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</row>
    <row r="17" spans="1:8" x14ac:dyDescent="0.2">
      <c r="C17" s="143"/>
      <c r="D17" s="143"/>
      <c r="E17" s="143"/>
      <c r="F17" s="143"/>
      <c r="G17" s="143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3">
        <v>20526.37</v>
      </c>
      <c r="D20" s="143">
        <v>20526.37</v>
      </c>
      <c r="E20" s="143">
        <v>0</v>
      </c>
      <c r="F20" s="143">
        <v>0</v>
      </c>
      <c r="G20" s="143">
        <v>0</v>
      </c>
      <c r="H20" s="14" t="str">
        <f>+IF(SUM(C20:C28)&lt;&gt;0,"","SIN INFORMACIÓN QUE REVELAR")</f>
        <v/>
      </c>
    </row>
    <row r="21" spans="1:8" x14ac:dyDescent="0.2">
      <c r="A21" s="16">
        <v>1125</v>
      </c>
      <c r="B21" s="14" t="s">
        <v>129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482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483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130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131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132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133</v>
      </c>
      <c r="C27" s="143">
        <v>338476.87</v>
      </c>
      <c r="D27" s="143">
        <v>338476.87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134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3">
        <f>SUM(C33:C37)</f>
        <v>57361.88</v>
      </c>
      <c r="E32" s="14" t="str">
        <f>+IF(SUM(C32:C37)&lt;&gt;0,"","SIN INFORMACIÓN QUE REVELAR")</f>
        <v/>
      </c>
    </row>
    <row r="33" spans="1:8" x14ac:dyDescent="0.2">
      <c r="A33" s="16">
        <v>1141</v>
      </c>
      <c r="B33" s="14" t="s">
        <v>137</v>
      </c>
      <c r="C33" s="143">
        <v>57361.88</v>
      </c>
    </row>
    <row r="34" spans="1:8" x14ac:dyDescent="0.2">
      <c r="A34" s="16">
        <v>1142</v>
      </c>
      <c r="B34" s="14" t="s">
        <v>138</v>
      </c>
      <c r="C34" s="143">
        <v>0</v>
      </c>
    </row>
    <row r="35" spans="1:8" x14ac:dyDescent="0.2">
      <c r="A35" s="16">
        <v>1143</v>
      </c>
      <c r="B35" s="14" t="s">
        <v>139</v>
      </c>
      <c r="C35" s="143">
        <v>0</v>
      </c>
    </row>
    <row r="36" spans="1:8" x14ac:dyDescent="0.2">
      <c r="A36" s="16">
        <v>1144</v>
      </c>
      <c r="B36" s="14" t="s">
        <v>140</v>
      </c>
      <c r="C36" s="143">
        <v>0</v>
      </c>
    </row>
    <row r="37" spans="1:8" x14ac:dyDescent="0.2">
      <c r="A37" s="16">
        <v>1145</v>
      </c>
      <c r="B37" s="14" t="s">
        <v>141</v>
      </c>
      <c r="C37" s="143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3">
        <f>C42</f>
        <v>0</v>
      </c>
      <c r="E41" s="14" t="str">
        <f>+IF(SUM(C41:C42)&lt;&gt;0,"","SIN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3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3">
        <v>22688254.920000002</v>
      </c>
      <c r="E46" s="14" t="str">
        <f>IF(OR(C46&lt;&gt;0),"","SIN INFORMACIÓN QUE REVELAR")</f>
        <v/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3">
        <v>0</v>
      </c>
      <c r="E50" s="14" t="str">
        <f>+IF(SUM(C50:C52)&lt;&gt;0,"","SIN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3">
        <v>0</v>
      </c>
    </row>
    <row r="52" spans="1:10" x14ac:dyDescent="0.2">
      <c r="A52" s="16">
        <v>1214</v>
      </c>
      <c r="B52" s="14" t="s">
        <v>147</v>
      </c>
      <c r="C52" s="143">
        <v>0</v>
      </c>
    </row>
    <row r="53" spans="1:10" x14ac:dyDescent="0.2">
      <c r="C53" s="143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3">
        <f>SUM(C57:C63)</f>
        <v>27203626.109999999</v>
      </c>
      <c r="D56" s="143">
        <f>SUM(D57:D63)</f>
        <v>0</v>
      </c>
      <c r="E56" s="143">
        <f>SUM(E57:E63)</f>
        <v>11963538.460000001</v>
      </c>
      <c r="F56" s="143"/>
    </row>
    <row r="57" spans="1:10" x14ac:dyDescent="0.2">
      <c r="A57" s="16">
        <v>1231</v>
      </c>
      <c r="B57" s="14" t="s">
        <v>150</v>
      </c>
      <c r="C57" s="143">
        <v>462255</v>
      </c>
      <c r="D57" s="144"/>
      <c r="E57" s="144"/>
      <c r="F57" s="143"/>
    </row>
    <row r="58" spans="1:10" x14ac:dyDescent="0.2">
      <c r="A58" s="16">
        <v>1232</v>
      </c>
      <c r="B58" s="14" t="s">
        <v>151</v>
      </c>
      <c r="C58" s="143">
        <v>0</v>
      </c>
      <c r="D58" s="143">
        <v>0</v>
      </c>
      <c r="E58" s="143">
        <v>0</v>
      </c>
      <c r="F58" s="143"/>
    </row>
    <row r="59" spans="1:10" x14ac:dyDescent="0.2">
      <c r="A59" s="16">
        <v>1233</v>
      </c>
      <c r="B59" s="14" t="s">
        <v>152</v>
      </c>
      <c r="C59" s="143">
        <v>9795385.0899999999</v>
      </c>
      <c r="D59" s="143">
        <v>0</v>
      </c>
      <c r="E59" s="143">
        <v>5981769.2300000004</v>
      </c>
      <c r="F59" s="143"/>
    </row>
    <row r="60" spans="1:10" x14ac:dyDescent="0.2">
      <c r="A60" s="16">
        <v>1234</v>
      </c>
      <c r="B60" s="14" t="s">
        <v>153</v>
      </c>
      <c r="C60" s="143">
        <v>0</v>
      </c>
      <c r="D60" s="143">
        <v>0</v>
      </c>
      <c r="E60" s="143">
        <v>0</v>
      </c>
      <c r="F60" s="143"/>
    </row>
    <row r="61" spans="1:10" x14ac:dyDescent="0.2">
      <c r="A61" s="16">
        <v>1235</v>
      </c>
      <c r="B61" s="14" t="s">
        <v>154</v>
      </c>
      <c r="C61" s="143">
        <v>0</v>
      </c>
      <c r="D61" s="143">
        <v>0</v>
      </c>
      <c r="E61" s="143">
        <v>0</v>
      </c>
      <c r="F61" s="143"/>
    </row>
    <row r="62" spans="1:10" x14ac:dyDescent="0.2">
      <c r="A62" s="16">
        <v>1236</v>
      </c>
      <c r="B62" s="14" t="s">
        <v>155</v>
      </c>
      <c r="C62" s="143">
        <v>16945986.02</v>
      </c>
      <c r="D62" s="143">
        <v>0</v>
      </c>
      <c r="E62" s="143">
        <v>0</v>
      </c>
      <c r="F62" s="143"/>
    </row>
    <row r="63" spans="1:10" x14ac:dyDescent="0.2">
      <c r="A63" s="16">
        <v>1239</v>
      </c>
      <c r="B63" s="14" t="s">
        <v>156</v>
      </c>
      <c r="C63" s="143">
        <v>0</v>
      </c>
      <c r="D63" s="143">
        <v>0</v>
      </c>
      <c r="E63" s="143">
        <v>5981769.2300000004</v>
      </c>
      <c r="F63" s="143"/>
    </row>
    <row r="64" spans="1:10" x14ac:dyDescent="0.2">
      <c r="A64" s="16">
        <v>1240</v>
      </c>
      <c r="B64" s="14" t="s">
        <v>157</v>
      </c>
      <c r="C64" s="143">
        <f>SUM(C65:C72)</f>
        <v>154109774.19999999</v>
      </c>
      <c r="D64" s="143">
        <f t="shared" ref="D64:E64" si="0">SUM(D65:D72)</f>
        <v>0</v>
      </c>
      <c r="E64" s="143">
        <f t="shared" si="0"/>
        <v>58807635.219999999</v>
      </c>
      <c r="F64" s="143"/>
    </row>
    <row r="65" spans="1:9" x14ac:dyDescent="0.2">
      <c r="A65" s="16">
        <v>1241</v>
      </c>
      <c r="B65" s="14" t="s">
        <v>158</v>
      </c>
      <c r="C65" s="143">
        <v>19623712.260000002</v>
      </c>
      <c r="D65" s="143">
        <v>0</v>
      </c>
      <c r="E65" s="143">
        <v>28689595.640000001</v>
      </c>
      <c r="F65" s="143"/>
    </row>
    <row r="66" spans="1:9" x14ac:dyDescent="0.2">
      <c r="A66" s="16">
        <v>1242</v>
      </c>
      <c r="B66" s="14" t="s">
        <v>159</v>
      </c>
      <c r="C66" s="143">
        <v>8758858.9299999997</v>
      </c>
      <c r="D66" s="143">
        <v>0</v>
      </c>
      <c r="E66" s="143">
        <v>8445818.8200000003</v>
      </c>
      <c r="F66" s="143"/>
    </row>
    <row r="67" spans="1:9" x14ac:dyDescent="0.2">
      <c r="A67" s="16">
        <v>1243</v>
      </c>
      <c r="B67" s="14" t="s">
        <v>160</v>
      </c>
      <c r="C67" s="143">
        <v>515506.36</v>
      </c>
      <c r="D67" s="143">
        <v>0</v>
      </c>
      <c r="E67" s="143">
        <v>446289.36</v>
      </c>
      <c r="F67" s="143"/>
    </row>
    <row r="68" spans="1:9" x14ac:dyDescent="0.2">
      <c r="A68" s="16">
        <v>1244</v>
      </c>
      <c r="B68" s="14" t="s">
        <v>161</v>
      </c>
      <c r="C68" s="143">
        <v>15425722.91</v>
      </c>
      <c r="D68" s="143">
        <v>0</v>
      </c>
      <c r="E68" s="143">
        <v>11124759.51</v>
      </c>
      <c r="F68" s="143"/>
    </row>
    <row r="69" spans="1:9" x14ac:dyDescent="0.2">
      <c r="A69" s="16">
        <v>1245</v>
      </c>
      <c r="B69" s="14" t="s">
        <v>162</v>
      </c>
      <c r="C69" s="143">
        <v>158850.60999999999</v>
      </c>
      <c r="D69" s="143">
        <v>0</v>
      </c>
      <c r="E69" s="143">
        <v>158850.60999999999</v>
      </c>
      <c r="F69" s="143"/>
    </row>
    <row r="70" spans="1:9" x14ac:dyDescent="0.2">
      <c r="A70" s="16">
        <v>1246</v>
      </c>
      <c r="B70" s="14" t="s">
        <v>163</v>
      </c>
      <c r="C70" s="143">
        <v>11770909.02</v>
      </c>
      <c r="D70" s="143">
        <v>0</v>
      </c>
      <c r="E70" s="143">
        <v>9942321.2799999993</v>
      </c>
      <c r="F70" s="143"/>
    </row>
    <row r="71" spans="1:9" x14ac:dyDescent="0.2">
      <c r="A71" s="16">
        <v>1247</v>
      </c>
      <c r="B71" s="14" t="s">
        <v>164</v>
      </c>
      <c r="C71" s="143">
        <v>97856214.109999999</v>
      </c>
      <c r="D71" s="143">
        <v>0</v>
      </c>
      <c r="E71" s="143">
        <v>0</v>
      </c>
      <c r="F71" s="143"/>
    </row>
    <row r="72" spans="1:9" x14ac:dyDescent="0.2">
      <c r="A72" s="16">
        <v>1248</v>
      </c>
      <c r="B72" s="14" t="s">
        <v>165</v>
      </c>
      <c r="C72" s="143">
        <v>0</v>
      </c>
      <c r="D72" s="143">
        <v>0</v>
      </c>
      <c r="E72" s="143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3">
        <f>SUM(C77:C81)</f>
        <v>0</v>
      </c>
      <c r="D76" s="143">
        <f>SUM(D77:D81)</f>
        <v>0</v>
      </c>
      <c r="E76" s="143">
        <f>SUM(E77:E81)</f>
        <v>0</v>
      </c>
      <c r="F76" s="14" t="str">
        <f>+IF(SUM(C76:C88)&lt;&gt;0,"","SIN INFORMACIÓN QUE REVELAR")</f>
        <v>SIN INFORMACIÓN QUE REVELAR</v>
      </c>
    </row>
    <row r="77" spans="1:9" x14ac:dyDescent="0.2">
      <c r="A77" s="16">
        <v>1251</v>
      </c>
      <c r="B77" s="14" t="s">
        <v>168</v>
      </c>
      <c r="C77" s="143">
        <v>0</v>
      </c>
      <c r="D77" s="143">
        <v>0</v>
      </c>
      <c r="E77" s="143">
        <v>0</v>
      </c>
    </row>
    <row r="78" spans="1:9" x14ac:dyDescent="0.2">
      <c r="A78" s="16">
        <v>1252</v>
      </c>
      <c r="B78" s="14" t="s">
        <v>169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170</v>
      </c>
      <c r="C79" s="143">
        <v>0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171</v>
      </c>
      <c r="C80" s="143">
        <v>0</v>
      </c>
      <c r="D80" s="143">
        <v>0</v>
      </c>
      <c r="E80" s="143">
        <v>0</v>
      </c>
    </row>
    <row r="81" spans="1:8" x14ac:dyDescent="0.2">
      <c r="A81" s="16">
        <v>1259</v>
      </c>
      <c r="B81" s="14" t="s">
        <v>172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173</v>
      </c>
      <c r="C82" s="143">
        <f>SUM(C83:C88)</f>
        <v>0</v>
      </c>
      <c r="D82" s="144"/>
      <c r="E82" s="144"/>
    </row>
    <row r="83" spans="1:8" x14ac:dyDescent="0.2">
      <c r="A83" s="16">
        <v>1271</v>
      </c>
      <c r="B83" s="14" t="s">
        <v>174</v>
      </c>
      <c r="C83" s="143">
        <v>0</v>
      </c>
      <c r="D83" s="144"/>
      <c r="E83" s="144"/>
    </row>
    <row r="84" spans="1:8" x14ac:dyDescent="0.2">
      <c r="A84" s="16">
        <v>1272</v>
      </c>
      <c r="B84" s="14" t="s">
        <v>175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43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43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3">
        <f>SUM(C93:C94)</f>
        <v>0</v>
      </c>
      <c r="E92" s="14" t="str">
        <f>+IF(SUM(C92:C94)&lt;&gt;0,"","SIN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3">
        <v>0</v>
      </c>
    </row>
    <row r="94" spans="1:8" x14ac:dyDescent="0.2">
      <c r="A94" s="16">
        <v>1162</v>
      </c>
      <c r="B94" s="14" t="s">
        <v>183</v>
      </c>
      <c r="C94" s="143">
        <v>0</v>
      </c>
    </row>
    <row r="95" spans="1:8" x14ac:dyDescent="0.2">
      <c r="C95" s="143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3">
        <f>SUM(C99:C102)</f>
        <v>17874</v>
      </c>
      <c r="E98" s="14" t="str">
        <f>+IF(SUM(C98:C106)&lt;&gt;0,"","SIN INFORMACIÓN QUE REVELAR")</f>
        <v/>
      </c>
    </row>
    <row r="99" spans="1:8" x14ac:dyDescent="0.2">
      <c r="A99" s="16">
        <v>1191</v>
      </c>
      <c r="B99" s="14" t="s">
        <v>485</v>
      </c>
      <c r="C99" s="143">
        <v>17874</v>
      </c>
    </row>
    <row r="100" spans="1:8" x14ac:dyDescent="0.2">
      <c r="A100" s="16">
        <v>1192</v>
      </c>
      <c r="B100" s="14" t="s">
        <v>486</v>
      </c>
      <c r="C100" s="143">
        <v>0</v>
      </c>
    </row>
    <row r="101" spans="1:8" x14ac:dyDescent="0.2">
      <c r="A101" s="16">
        <v>1193</v>
      </c>
      <c r="B101" s="14" t="s">
        <v>487</v>
      </c>
      <c r="C101" s="143">
        <v>0</v>
      </c>
    </row>
    <row r="102" spans="1:8" x14ac:dyDescent="0.2">
      <c r="A102" s="16">
        <v>1194</v>
      </c>
      <c r="B102" s="14" t="s">
        <v>488</v>
      </c>
      <c r="C102" s="143">
        <v>0</v>
      </c>
    </row>
    <row r="103" spans="1:8" x14ac:dyDescent="0.2">
      <c r="A103" s="16">
        <v>1290</v>
      </c>
      <c r="B103" s="14" t="s">
        <v>184</v>
      </c>
      <c r="C103" s="143">
        <f>SUM(C104:C106)</f>
        <v>0</v>
      </c>
    </row>
    <row r="104" spans="1:8" x14ac:dyDescent="0.2">
      <c r="A104" s="16">
        <v>1291</v>
      </c>
      <c r="B104" s="14" t="s">
        <v>185</v>
      </c>
      <c r="C104" s="143">
        <v>0</v>
      </c>
    </row>
    <row r="105" spans="1:8" x14ac:dyDescent="0.2">
      <c r="A105" s="16">
        <v>1292</v>
      </c>
      <c r="B105" s="14" t="s">
        <v>186</v>
      </c>
      <c r="C105" s="143">
        <v>0</v>
      </c>
    </row>
    <row r="106" spans="1:8" x14ac:dyDescent="0.2">
      <c r="A106" s="16">
        <v>1293</v>
      </c>
      <c r="B106" s="14" t="s">
        <v>187</v>
      </c>
      <c r="C106" s="143">
        <v>0</v>
      </c>
    </row>
    <row r="107" spans="1:8" x14ac:dyDescent="0.2">
      <c r="C107" s="143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3">
        <f>SUM(C111:C119)</f>
        <v>767310.31</v>
      </c>
      <c r="D110" s="143">
        <f>SUM(D111:D119)</f>
        <v>767310.31</v>
      </c>
      <c r="E110" s="143">
        <f>SUM(E111:E119)</f>
        <v>0</v>
      </c>
      <c r="F110" s="143">
        <f>SUM(F111:F119)</f>
        <v>0</v>
      </c>
      <c r="G110" s="143">
        <f>SUM(G111:G119)</f>
        <v>0</v>
      </c>
      <c r="H110" s="14" t="str">
        <f>+IF(SUM(C110:C123)&lt;&gt;0,"","SIN INFORMACIÓN QUE REVELAR")</f>
        <v/>
      </c>
    </row>
    <row r="111" spans="1:8" x14ac:dyDescent="0.2">
      <c r="A111" s="16">
        <v>2111</v>
      </c>
      <c r="B111" s="14" t="s">
        <v>190</v>
      </c>
      <c r="C111" s="143">
        <v>19303.45</v>
      </c>
      <c r="D111" s="143">
        <f>C111</f>
        <v>19303.45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191</v>
      </c>
      <c r="C112" s="143">
        <v>0</v>
      </c>
      <c r="D112" s="143">
        <f t="shared" ref="D112:D119" si="1">C112</f>
        <v>0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192</v>
      </c>
      <c r="C113" s="143">
        <v>0</v>
      </c>
      <c r="D113" s="143">
        <f t="shared" si="1"/>
        <v>0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193</v>
      </c>
      <c r="C114" s="143">
        <v>88506.9</v>
      </c>
      <c r="D114" s="143">
        <f t="shared" si="1"/>
        <v>88506.9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194</v>
      </c>
      <c r="C115" s="143">
        <v>0</v>
      </c>
      <c r="D115" s="143">
        <f t="shared" si="1"/>
        <v>0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195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196</v>
      </c>
      <c r="C117" s="143">
        <v>81820.3</v>
      </c>
      <c r="D117" s="143">
        <f t="shared" si="1"/>
        <v>81820.3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197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198</v>
      </c>
      <c r="C119" s="143">
        <v>577679.66</v>
      </c>
      <c r="D119" s="143">
        <f t="shared" si="1"/>
        <v>577679.66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199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200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201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202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3">
        <f>SUM(C128:C133)</f>
        <v>0</v>
      </c>
      <c r="E127" s="14" t="str">
        <f>+IF(SUM(C127:C140)&lt;&gt;0,"","SIN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3">
        <v>0</v>
      </c>
    </row>
    <row r="129" spans="1:8" x14ac:dyDescent="0.2">
      <c r="A129" s="16">
        <v>2162</v>
      </c>
      <c r="B129" s="14" t="s">
        <v>205</v>
      </c>
      <c r="C129" s="143">
        <v>0</v>
      </c>
    </row>
    <row r="130" spans="1:8" x14ac:dyDescent="0.2">
      <c r="A130" s="16">
        <v>2163</v>
      </c>
      <c r="B130" s="14" t="s">
        <v>206</v>
      </c>
      <c r="C130" s="143">
        <v>0</v>
      </c>
    </row>
    <row r="131" spans="1:8" x14ac:dyDescent="0.2">
      <c r="A131" s="16">
        <v>2164</v>
      </c>
      <c r="B131" s="14" t="s">
        <v>207</v>
      </c>
      <c r="C131" s="143">
        <v>0</v>
      </c>
    </row>
    <row r="132" spans="1:8" x14ac:dyDescent="0.2">
      <c r="A132" s="16">
        <v>2165</v>
      </c>
      <c r="B132" s="14" t="s">
        <v>208</v>
      </c>
      <c r="C132" s="143">
        <v>0</v>
      </c>
    </row>
    <row r="133" spans="1:8" x14ac:dyDescent="0.2">
      <c r="A133" s="16">
        <v>2166</v>
      </c>
      <c r="B133" s="14" t="s">
        <v>209</v>
      </c>
      <c r="C133" s="143">
        <v>0</v>
      </c>
    </row>
    <row r="134" spans="1:8" x14ac:dyDescent="0.2">
      <c r="A134" s="16">
        <v>2250</v>
      </c>
      <c r="B134" s="14" t="s">
        <v>210</v>
      </c>
      <c r="C134" s="143">
        <f>SUM(C135:C140)</f>
        <v>0</v>
      </c>
    </row>
    <row r="135" spans="1:8" x14ac:dyDescent="0.2">
      <c r="A135" s="16">
        <v>2251</v>
      </c>
      <c r="B135" s="14" t="s">
        <v>211</v>
      </c>
      <c r="C135" s="143">
        <v>0</v>
      </c>
    </row>
    <row r="136" spans="1:8" x14ac:dyDescent="0.2">
      <c r="A136" s="16">
        <v>2252</v>
      </c>
      <c r="B136" s="14" t="s">
        <v>212</v>
      </c>
      <c r="C136" s="143">
        <v>0</v>
      </c>
    </row>
    <row r="137" spans="1:8" x14ac:dyDescent="0.2">
      <c r="A137" s="16">
        <v>2253</v>
      </c>
      <c r="B137" s="14" t="s">
        <v>213</v>
      </c>
      <c r="C137" s="143">
        <v>0</v>
      </c>
    </row>
    <row r="138" spans="1:8" x14ac:dyDescent="0.2">
      <c r="A138" s="16">
        <v>2254</v>
      </c>
      <c r="B138" s="14" t="s">
        <v>214</v>
      </c>
      <c r="C138" s="143">
        <v>0</v>
      </c>
    </row>
    <row r="139" spans="1:8" x14ac:dyDescent="0.2">
      <c r="A139" s="16">
        <v>2255</v>
      </c>
      <c r="B139" s="14" t="s">
        <v>215</v>
      </c>
      <c r="C139" s="143">
        <v>0</v>
      </c>
    </row>
    <row r="140" spans="1:8" x14ac:dyDescent="0.2">
      <c r="A140" s="16">
        <v>2256</v>
      </c>
      <c r="B140" s="14" t="s">
        <v>216</v>
      </c>
      <c r="C140" s="143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3">
        <f>SUM(C145:C147)</f>
        <v>0</v>
      </c>
      <c r="E144" s="14" t="str">
        <f>+IF(SUM(C144:C151)&lt;&gt;0,"","SIN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3">
        <v>0</v>
      </c>
    </row>
    <row r="146" spans="1:5" x14ac:dyDescent="0.2">
      <c r="A146" s="16">
        <v>2152</v>
      </c>
      <c r="B146" s="14" t="s">
        <v>569</v>
      </c>
      <c r="C146" s="143">
        <v>0</v>
      </c>
    </row>
    <row r="147" spans="1:5" x14ac:dyDescent="0.2">
      <c r="A147" s="16">
        <v>2159</v>
      </c>
      <c r="B147" s="14" t="s">
        <v>217</v>
      </c>
      <c r="C147" s="143">
        <v>0</v>
      </c>
    </row>
    <row r="148" spans="1:5" x14ac:dyDescent="0.2">
      <c r="A148" s="16">
        <v>2240</v>
      </c>
      <c r="B148" s="14" t="s">
        <v>219</v>
      </c>
      <c r="C148" s="143">
        <f>SUM(C149:C151)</f>
        <v>0</v>
      </c>
    </row>
    <row r="149" spans="1:5" x14ac:dyDescent="0.2">
      <c r="A149" s="16">
        <v>2241</v>
      </c>
      <c r="B149" s="14" t="s">
        <v>220</v>
      </c>
      <c r="C149" s="143">
        <v>0</v>
      </c>
    </row>
    <row r="150" spans="1:5" x14ac:dyDescent="0.2">
      <c r="A150" s="16">
        <v>2242</v>
      </c>
      <c r="B150" s="14" t="s">
        <v>221</v>
      </c>
      <c r="C150" s="143">
        <v>0</v>
      </c>
    </row>
    <row r="151" spans="1:5" x14ac:dyDescent="0.2">
      <c r="A151" s="16">
        <v>2249</v>
      </c>
      <c r="B151" s="14" t="s">
        <v>222</v>
      </c>
      <c r="C151" s="143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5">
        <f>SUM(C156:C158)</f>
        <v>0</v>
      </c>
      <c r="D155" s="117"/>
      <c r="E155" s="117" t="str">
        <f>+IF(SUM(C155:C163)&lt;&gt;0,"","SIN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5">
        <v>0</v>
      </c>
      <c r="D160" s="117"/>
    </row>
    <row r="161" spans="1:5" x14ac:dyDescent="0.2">
      <c r="A161" s="116">
        <v>2262</v>
      </c>
      <c r="B161" s="117" t="s">
        <v>577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5">
        <f>SUM(C168:C170)</f>
        <v>0</v>
      </c>
      <c r="D167" s="117"/>
      <c r="E167" s="117" t="str">
        <f>+IF(SUM(C167:C170)&lt;&gt;0,"","SIN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5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5">
        <v>0</v>
      </c>
      <c r="D169" s="117"/>
    </row>
    <row r="170" spans="1:5" x14ac:dyDescent="0.2">
      <c r="A170" s="116">
        <v>2199</v>
      </c>
      <c r="B170" s="117" t="s">
        <v>218</v>
      </c>
      <c r="C170" s="145">
        <v>0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showGridLines="0" zoomScaleNormal="100" workbookViewId="0">
      <selection activeCell="D33" sqref="D33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7109375" style="22" customWidth="1"/>
    <col min="5" max="5" width="24.28515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1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164366478.38999999</v>
      </c>
      <c r="E9" s="22" t="str">
        <f>+IF(SUM(C9:C11)&lt;&gt;0,"","SIN INFORMACIÓN QUE REVELAR")</f>
        <v/>
      </c>
    </row>
    <row r="10" spans="1:5" x14ac:dyDescent="0.2">
      <c r="A10" s="26">
        <v>3120</v>
      </c>
      <c r="B10" s="22" t="s">
        <v>384</v>
      </c>
      <c r="C10" s="146">
        <v>6515616.6399999997</v>
      </c>
      <c r="E10" s="14"/>
    </row>
    <row r="11" spans="1:5" x14ac:dyDescent="0.2">
      <c r="A11" s="26">
        <v>3130</v>
      </c>
      <c r="B11" s="22" t="s">
        <v>385</v>
      </c>
      <c r="C11" s="146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-1609683.11</v>
      </c>
      <c r="E15" s="22" t="str">
        <f>+IF(SUM(C15:C29)&lt;&gt;0,"","SIN INFORMACIÓN QUE REVELAR")</f>
        <v/>
      </c>
    </row>
    <row r="16" spans="1:5" x14ac:dyDescent="0.2">
      <c r="A16" s="26">
        <v>3220</v>
      </c>
      <c r="B16" s="22" t="s">
        <v>388</v>
      </c>
      <c r="C16" s="146">
        <v>16067572.23</v>
      </c>
    </row>
    <row r="17" spans="1:5" x14ac:dyDescent="0.2">
      <c r="A17" s="26">
        <v>3230</v>
      </c>
      <c r="B17" s="22" t="s">
        <v>389</v>
      </c>
      <c r="C17" s="146">
        <f>SUM(C18:C21)</f>
        <v>0</v>
      </c>
    </row>
    <row r="18" spans="1:5" x14ac:dyDescent="0.2">
      <c r="A18" s="26">
        <v>3231</v>
      </c>
      <c r="B18" s="22" t="s">
        <v>390</v>
      </c>
      <c r="C18" s="146">
        <v>0</v>
      </c>
    </row>
    <row r="19" spans="1:5" x14ac:dyDescent="0.2">
      <c r="A19" s="26">
        <v>3232</v>
      </c>
      <c r="B19" s="22" t="s">
        <v>391</v>
      </c>
      <c r="C19" s="146">
        <v>0</v>
      </c>
      <c r="E19" s="14"/>
    </row>
    <row r="20" spans="1:5" x14ac:dyDescent="0.2">
      <c r="A20" s="26">
        <v>3233</v>
      </c>
      <c r="B20" s="22" t="s">
        <v>392</v>
      </c>
      <c r="C20" s="146">
        <v>0</v>
      </c>
    </row>
    <row r="21" spans="1:5" x14ac:dyDescent="0.2">
      <c r="A21" s="26">
        <v>3239</v>
      </c>
      <c r="B21" s="22" t="s">
        <v>393</v>
      </c>
      <c r="C21" s="146">
        <v>0</v>
      </c>
    </row>
    <row r="22" spans="1:5" x14ac:dyDescent="0.2">
      <c r="A22" s="26">
        <v>3240</v>
      </c>
      <c r="B22" s="22" t="s">
        <v>394</v>
      </c>
      <c r="C22" s="146">
        <f>SUM(C23:C25)</f>
        <v>0</v>
      </c>
    </row>
    <row r="23" spans="1:5" x14ac:dyDescent="0.2">
      <c r="A23" s="26">
        <v>3241</v>
      </c>
      <c r="B23" s="22" t="s">
        <v>395</v>
      </c>
      <c r="C23" s="146">
        <v>0</v>
      </c>
    </row>
    <row r="24" spans="1:5" x14ac:dyDescent="0.2">
      <c r="A24" s="26">
        <v>3242</v>
      </c>
      <c r="B24" s="22" t="s">
        <v>396</v>
      </c>
      <c r="C24" s="146">
        <v>0</v>
      </c>
    </row>
    <row r="25" spans="1:5" x14ac:dyDescent="0.2">
      <c r="A25" s="26">
        <v>3243</v>
      </c>
      <c r="B25" s="22" t="s">
        <v>397</v>
      </c>
      <c r="C25" s="146">
        <v>0</v>
      </c>
    </row>
    <row r="26" spans="1:5" x14ac:dyDescent="0.2">
      <c r="A26" s="26">
        <v>3250</v>
      </c>
      <c r="B26" s="22" t="s">
        <v>398</v>
      </c>
      <c r="C26" s="146">
        <f>SUM(C27:C29)</f>
        <v>0</v>
      </c>
    </row>
    <row r="27" spans="1:5" x14ac:dyDescent="0.2">
      <c r="A27" s="26">
        <v>3251</v>
      </c>
      <c r="B27" s="22" t="s">
        <v>399</v>
      </c>
      <c r="C27" s="146">
        <v>0</v>
      </c>
    </row>
    <row r="28" spans="1:5" x14ac:dyDescent="0.2">
      <c r="A28" s="26">
        <v>3252</v>
      </c>
      <c r="B28" s="22" t="s">
        <v>400</v>
      </c>
      <c r="C28" s="146">
        <v>0</v>
      </c>
    </row>
    <row r="29" spans="1:5" x14ac:dyDescent="0.2">
      <c r="A29" s="26">
        <v>3253</v>
      </c>
      <c r="B29" s="22" t="s">
        <v>601</v>
      </c>
      <c r="C29" s="146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showGridLines="0" topLeftCell="A124" zoomScaleNormal="100" workbookViewId="0">
      <selection activeCell="E166" sqref="E166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24.28515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1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6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7"/>
    </row>
    <row r="9" spans="1:5" x14ac:dyDescent="0.2">
      <c r="A9" s="26">
        <v>1111</v>
      </c>
      <c r="B9" s="22" t="s">
        <v>401</v>
      </c>
      <c r="C9" s="146">
        <v>223.64</v>
      </c>
      <c r="D9" s="146">
        <v>223.64</v>
      </c>
      <c r="E9" s="22" t="str">
        <f>+IF(SUM(C9:C16)&lt;&gt;0,"","SIN INFORMACIÓN QUE REVELAR")</f>
        <v/>
      </c>
    </row>
    <row r="10" spans="1:5" x14ac:dyDescent="0.2">
      <c r="A10" s="26">
        <v>1112</v>
      </c>
      <c r="B10" s="22" t="s">
        <v>402</v>
      </c>
      <c r="C10" s="146">
        <v>46428183.240000002</v>
      </c>
      <c r="D10" s="146">
        <v>69647855.159999996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0</v>
      </c>
      <c r="D12" s="146">
        <v>0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519</v>
      </c>
      <c r="C16" s="147">
        <f>SUM(C9:C15)</f>
        <v>46428406.880000003</v>
      </c>
      <c r="D16" s="147">
        <f>SUM(D9:D15)</f>
        <v>69648078.799999997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7">
        <f>SUM(C22:C28)</f>
        <v>535987.47</v>
      </c>
      <c r="D21" s="147">
        <f>SUM(D22:D28)</f>
        <v>36617067.700000003</v>
      </c>
      <c r="E21" s="22" t="str">
        <f>+IF(SUM(C21:C44)&lt;&gt;0,"","SIN INFORMACIÓN QUE REVELAR")</f>
        <v/>
      </c>
    </row>
    <row r="22" spans="1:5" x14ac:dyDescent="0.2">
      <c r="A22" s="26">
        <v>1231</v>
      </c>
      <c r="B22" s="22" t="s">
        <v>150</v>
      </c>
      <c r="C22" s="146">
        <v>0</v>
      </c>
      <c r="D22" s="146">
        <v>0</v>
      </c>
    </row>
    <row r="23" spans="1:5" x14ac:dyDescent="0.2">
      <c r="A23" s="26">
        <v>1232</v>
      </c>
      <c r="B23" s="22" t="s">
        <v>151</v>
      </c>
      <c r="C23" s="146">
        <v>0</v>
      </c>
      <c r="D23" s="146">
        <v>0</v>
      </c>
    </row>
    <row r="24" spans="1:5" x14ac:dyDescent="0.2">
      <c r="A24" s="26">
        <v>1233</v>
      </c>
      <c r="B24" s="22" t="s">
        <v>152</v>
      </c>
      <c r="C24" s="146">
        <v>0</v>
      </c>
      <c r="D24" s="146">
        <v>0</v>
      </c>
    </row>
    <row r="25" spans="1:5" x14ac:dyDescent="0.2">
      <c r="A25" s="26">
        <v>1234</v>
      </c>
      <c r="B25" s="22" t="s">
        <v>153</v>
      </c>
      <c r="C25" s="146">
        <v>0</v>
      </c>
      <c r="D25" s="146">
        <v>0</v>
      </c>
    </row>
    <row r="26" spans="1:5" x14ac:dyDescent="0.2">
      <c r="A26" s="26">
        <v>1235</v>
      </c>
      <c r="B26" s="22" t="s">
        <v>154</v>
      </c>
      <c r="C26" s="146">
        <v>0</v>
      </c>
      <c r="D26" s="146">
        <v>0</v>
      </c>
    </row>
    <row r="27" spans="1:5" x14ac:dyDescent="0.2">
      <c r="A27" s="26">
        <v>1236</v>
      </c>
      <c r="B27" s="22" t="s">
        <v>155</v>
      </c>
      <c r="C27" s="146">
        <v>535987.47</v>
      </c>
      <c r="D27" s="146">
        <v>36617067.700000003</v>
      </c>
    </row>
    <row r="28" spans="1:5" x14ac:dyDescent="0.2">
      <c r="A28" s="26">
        <v>1239</v>
      </c>
      <c r="B28" s="22" t="s">
        <v>156</v>
      </c>
      <c r="C28" s="146">
        <v>0</v>
      </c>
      <c r="D28" s="146">
        <v>0</v>
      </c>
    </row>
    <row r="29" spans="1:5" x14ac:dyDescent="0.2">
      <c r="A29" s="33">
        <v>1240</v>
      </c>
      <c r="B29" s="34" t="s">
        <v>157</v>
      </c>
      <c r="C29" s="147">
        <f>SUM(C30:C37)</f>
        <v>11294.11</v>
      </c>
      <c r="D29" s="147">
        <f>SUM(D30:D37)</f>
        <v>6053947.0499999998</v>
      </c>
    </row>
    <row r="30" spans="1:5" x14ac:dyDescent="0.2">
      <c r="A30" s="26">
        <v>1241</v>
      </c>
      <c r="B30" s="22" t="s">
        <v>158</v>
      </c>
      <c r="C30" s="146">
        <v>11294.11</v>
      </c>
      <c r="D30" s="146">
        <v>570629.39</v>
      </c>
    </row>
    <row r="31" spans="1:5" x14ac:dyDescent="0.2">
      <c r="A31" s="26">
        <v>1242</v>
      </c>
      <c r="B31" s="22" t="s">
        <v>159</v>
      </c>
      <c r="C31" s="146">
        <v>0</v>
      </c>
      <c r="D31" s="146">
        <v>18883.87</v>
      </c>
    </row>
    <row r="32" spans="1:5" x14ac:dyDescent="0.2">
      <c r="A32" s="26">
        <v>1243</v>
      </c>
      <c r="B32" s="22" t="s">
        <v>160</v>
      </c>
      <c r="C32" s="146">
        <v>0</v>
      </c>
      <c r="D32" s="146">
        <v>0</v>
      </c>
    </row>
    <row r="33" spans="1:5" x14ac:dyDescent="0.2">
      <c r="A33" s="26">
        <v>1244</v>
      </c>
      <c r="B33" s="22" t="s">
        <v>161</v>
      </c>
      <c r="C33" s="146">
        <v>0</v>
      </c>
      <c r="D33" s="146">
        <v>5035274.6399999997</v>
      </c>
    </row>
    <row r="34" spans="1:5" x14ac:dyDescent="0.2">
      <c r="A34" s="26">
        <v>1245</v>
      </c>
      <c r="B34" s="22" t="s">
        <v>162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163</v>
      </c>
      <c r="C35" s="146">
        <v>0</v>
      </c>
      <c r="D35" s="146">
        <v>38484.75</v>
      </c>
    </row>
    <row r="36" spans="1:5" x14ac:dyDescent="0.2">
      <c r="A36" s="26">
        <v>1247</v>
      </c>
      <c r="B36" s="22" t="s">
        <v>164</v>
      </c>
      <c r="C36" s="146">
        <v>0</v>
      </c>
      <c r="D36" s="146">
        <v>390674.4</v>
      </c>
    </row>
    <row r="37" spans="1:5" x14ac:dyDescent="0.2">
      <c r="A37" s="26">
        <v>1248</v>
      </c>
      <c r="B37" s="22" t="s">
        <v>165</v>
      </c>
      <c r="C37" s="146">
        <v>0</v>
      </c>
      <c r="D37" s="146">
        <v>0</v>
      </c>
    </row>
    <row r="38" spans="1:5" x14ac:dyDescent="0.2">
      <c r="A38" s="118">
        <v>1250</v>
      </c>
      <c r="B38" s="119" t="s">
        <v>167</v>
      </c>
      <c r="C38" s="148">
        <f>SUM(C39:C43)</f>
        <v>0</v>
      </c>
      <c r="D38" s="148">
        <f>SUM(D39:D43)</f>
        <v>0</v>
      </c>
    </row>
    <row r="39" spans="1:5" x14ac:dyDescent="0.2">
      <c r="A39" s="120">
        <v>1251</v>
      </c>
      <c r="B39" s="121" t="s">
        <v>168</v>
      </c>
      <c r="C39" s="149">
        <v>0</v>
      </c>
      <c r="D39" s="149">
        <v>0</v>
      </c>
    </row>
    <row r="40" spans="1:5" x14ac:dyDescent="0.2">
      <c r="A40" s="120">
        <v>1252</v>
      </c>
      <c r="B40" s="121" t="s">
        <v>169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170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171</v>
      </c>
      <c r="C42" s="149">
        <v>0</v>
      </c>
      <c r="D42" s="149">
        <v>0</v>
      </c>
    </row>
    <row r="43" spans="1:5" x14ac:dyDescent="0.2">
      <c r="A43" s="120">
        <v>1259</v>
      </c>
      <c r="B43" s="121" t="s">
        <v>172</v>
      </c>
      <c r="C43" s="149">
        <v>0</v>
      </c>
      <c r="D43" s="149">
        <v>0</v>
      </c>
    </row>
    <row r="44" spans="1:5" x14ac:dyDescent="0.2">
      <c r="B44" s="82" t="s">
        <v>520</v>
      </c>
      <c r="C44" s="147">
        <f>C21+C29+C38</f>
        <v>547281.57999999996</v>
      </c>
      <c r="D44" s="147">
        <f>D21+D29+D38</f>
        <v>42671014.75</v>
      </c>
    </row>
    <row r="46" spans="1:5" x14ac:dyDescent="0.2">
      <c r="A46" s="24" t="s">
        <v>592</v>
      </c>
      <c r="B46" s="24"/>
      <c r="C46" s="24"/>
      <c r="D46" s="24"/>
      <c r="E46" s="136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7"/>
    </row>
    <row r="48" spans="1:5" x14ac:dyDescent="0.2">
      <c r="A48" s="33">
        <v>3210</v>
      </c>
      <c r="B48" s="34" t="s">
        <v>521</v>
      </c>
      <c r="C48" s="147">
        <v>-1609683.11</v>
      </c>
      <c r="D48" s="147">
        <v>9739857.8699999992</v>
      </c>
      <c r="E48" s="22" t="str">
        <f>+IF(SUM(C48:C145)&lt;&gt;0,"","SIN INFORMACIÓN QUE REVELAR")</f>
        <v/>
      </c>
    </row>
    <row r="49" spans="1:4" x14ac:dyDescent="0.2">
      <c r="A49" s="26"/>
      <c r="B49" s="82" t="s">
        <v>510</v>
      </c>
      <c r="C49" s="147">
        <f>C54+C66+C94+C97+C50</f>
        <v>2373097.92</v>
      </c>
      <c r="D49" s="147">
        <f>D54+D66+D94+D97+D50</f>
        <v>22701255</v>
      </c>
    </row>
    <row r="50" spans="1:4" x14ac:dyDescent="0.2">
      <c r="A50" s="96">
        <v>5100</v>
      </c>
      <c r="B50" s="97" t="s">
        <v>278</v>
      </c>
      <c r="C50" s="150">
        <f>SUM(C53+C51)</f>
        <v>0</v>
      </c>
      <c r="D50" s="150">
        <f>SUM(D53+D51)</f>
        <v>0</v>
      </c>
    </row>
    <row r="51" spans="1:4" x14ac:dyDescent="0.2">
      <c r="A51" s="123">
        <v>5120</v>
      </c>
      <c r="B51" s="134" t="s">
        <v>145</v>
      </c>
      <c r="C51" s="151">
        <f>C52</f>
        <v>0</v>
      </c>
      <c r="D51" s="151">
        <f>D52</f>
        <v>0</v>
      </c>
    </row>
    <row r="52" spans="1:4" x14ac:dyDescent="0.2">
      <c r="A52" s="116">
        <v>5120</v>
      </c>
      <c r="B52" s="135" t="s">
        <v>145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540</v>
      </c>
      <c r="C53" s="152">
        <v>0</v>
      </c>
      <c r="D53" s="152">
        <v>0</v>
      </c>
    </row>
    <row r="54" spans="1:4" x14ac:dyDescent="0.2">
      <c r="A54" s="33">
        <v>5400</v>
      </c>
      <c r="B54" s="34" t="s">
        <v>343</v>
      </c>
      <c r="C54" s="147">
        <f>C55+C57+C59+C61+C63</f>
        <v>0</v>
      </c>
      <c r="D54" s="147">
        <f>D55+D57+D59+D61+D63</f>
        <v>0</v>
      </c>
    </row>
    <row r="55" spans="1:4" x14ac:dyDescent="0.2">
      <c r="A55" s="26">
        <v>5410</v>
      </c>
      <c r="B55" s="22" t="s">
        <v>511</v>
      </c>
      <c r="C55" s="146">
        <f>C56</f>
        <v>0</v>
      </c>
      <c r="D55" s="146">
        <f>D56</f>
        <v>0</v>
      </c>
    </row>
    <row r="56" spans="1:4" x14ac:dyDescent="0.2">
      <c r="A56" s="26">
        <v>5411</v>
      </c>
      <c r="B56" s="22" t="s">
        <v>345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512</v>
      </c>
      <c r="C57" s="146">
        <f>C58</f>
        <v>0</v>
      </c>
      <c r="D57" s="146">
        <f>D58</f>
        <v>0</v>
      </c>
    </row>
    <row r="58" spans="1:4" x14ac:dyDescent="0.2">
      <c r="A58" s="26">
        <v>5421</v>
      </c>
      <c r="B58" s="22" t="s">
        <v>348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513</v>
      </c>
      <c r="C59" s="146">
        <f>C60</f>
        <v>0</v>
      </c>
      <c r="D59" s="146">
        <f>D60</f>
        <v>0</v>
      </c>
    </row>
    <row r="60" spans="1:4" x14ac:dyDescent="0.2">
      <c r="A60" s="26">
        <v>5431</v>
      </c>
      <c r="B60" s="22" t="s">
        <v>351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514</v>
      </c>
      <c r="C61" s="146">
        <f>C62</f>
        <v>0</v>
      </c>
      <c r="D61" s="146">
        <f>D62</f>
        <v>0</v>
      </c>
    </row>
    <row r="62" spans="1:4" x14ac:dyDescent="0.2">
      <c r="A62" s="26">
        <v>5441</v>
      </c>
      <c r="B62" s="22" t="s">
        <v>514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515</v>
      </c>
      <c r="C63" s="146">
        <f>SUM(C64:C65)</f>
        <v>0</v>
      </c>
      <c r="D63" s="146">
        <f>SUM(D64:D65)</f>
        <v>0</v>
      </c>
    </row>
    <row r="64" spans="1:4" x14ac:dyDescent="0.2">
      <c r="A64" s="26">
        <v>5451</v>
      </c>
      <c r="B64" s="22" t="s">
        <v>355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356</v>
      </c>
      <c r="C65" s="146">
        <v>0</v>
      </c>
      <c r="D65" s="146">
        <v>0</v>
      </c>
    </row>
    <row r="66" spans="1:4" x14ac:dyDescent="0.2">
      <c r="A66" s="33">
        <v>5500</v>
      </c>
      <c r="B66" s="34" t="s">
        <v>357</v>
      </c>
      <c r="C66" s="147">
        <f>C67+C76+C79+C85</f>
        <v>2373097.92</v>
      </c>
      <c r="D66" s="147">
        <f>D67+D76+D79+D85</f>
        <v>21223899.210000001</v>
      </c>
    </row>
    <row r="67" spans="1:4" x14ac:dyDescent="0.2">
      <c r="A67" s="26">
        <v>5510</v>
      </c>
      <c r="B67" s="22" t="s">
        <v>358</v>
      </c>
      <c r="C67" s="146">
        <f>SUM(C68:C75)</f>
        <v>69907</v>
      </c>
      <c r="D67" s="146">
        <f>SUM(D68:D75)</f>
        <v>3703567.15</v>
      </c>
    </row>
    <row r="68" spans="1:4" x14ac:dyDescent="0.2">
      <c r="A68" s="26">
        <v>5511</v>
      </c>
      <c r="B68" s="22" t="s">
        <v>359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360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361</v>
      </c>
      <c r="C70" s="146">
        <v>0</v>
      </c>
      <c r="D70" s="146">
        <v>301107</v>
      </c>
    </row>
    <row r="71" spans="1:4" x14ac:dyDescent="0.2">
      <c r="A71" s="26">
        <v>5514</v>
      </c>
      <c r="B71" s="22" t="s">
        <v>362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363</v>
      </c>
      <c r="C72" s="146">
        <v>0</v>
      </c>
      <c r="D72" s="146">
        <v>2775341.73</v>
      </c>
    </row>
    <row r="73" spans="1:4" x14ac:dyDescent="0.2">
      <c r="A73" s="26">
        <v>5516</v>
      </c>
      <c r="B73" s="22" t="s">
        <v>364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365</v>
      </c>
      <c r="C74" s="146">
        <v>0</v>
      </c>
      <c r="D74" s="146">
        <v>0</v>
      </c>
    </row>
    <row r="75" spans="1:4" x14ac:dyDescent="0.2">
      <c r="A75" s="26">
        <v>5518</v>
      </c>
      <c r="B75" s="22" t="s">
        <v>41</v>
      </c>
      <c r="C75" s="146">
        <v>69907</v>
      </c>
      <c r="D75" s="146">
        <v>627118.42000000004</v>
      </c>
    </row>
    <row r="76" spans="1:4" x14ac:dyDescent="0.2">
      <c r="A76" s="26">
        <v>5520</v>
      </c>
      <c r="B76" s="22" t="s">
        <v>40</v>
      </c>
      <c r="C76" s="146">
        <f>SUM(C77:C78)</f>
        <v>0</v>
      </c>
      <c r="D76" s="146">
        <f>SUM(D77:D78)</f>
        <v>0</v>
      </c>
    </row>
    <row r="77" spans="1:4" x14ac:dyDescent="0.2">
      <c r="A77" s="26">
        <v>5521</v>
      </c>
      <c r="B77" s="22" t="s">
        <v>366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367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368</v>
      </c>
      <c r="C79" s="146">
        <f>SUM(C80:C84)</f>
        <v>0</v>
      </c>
      <c r="D79" s="146">
        <f>SUM(D80:D84)</f>
        <v>0</v>
      </c>
    </row>
    <row r="80" spans="1:4" x14ac:dyDescent="0.2">
      <c r="A80" s="26">
        <v>5531</v>
      </c>
      <c r="B80" s="22" t="s">
        <v>369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370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371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372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373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374</v>
      </c>
      <c r="C85" s="146">
        <f>SUM(C86:C93)</f>
        <v>2303190.92</v>
      </c>
      <c r="D85" s="146">
        <f>SUM(D86:D93)</f>
        <v>17520332.060000002</v>
      </c>
    </row>
    <row r="86" spans="1:4" x14ac:dyDescent="0.2">
      <c r="A86" s="26">
        <v>5591</v>
      </c>
      <c r="B86" s="22" t="s">
        <v>375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376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377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378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379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274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380</v>
      </c>
      <c r="C92" s="146">
        <v>2303190.11</v>
      </c>
      <c r="D92" s="146">
        <v>17520335.710000001</v>
      </c>
    </row>
    <row r="93" spans="1:4" x14ac:dyDescent="0.2">
      <c r="A93" s="26">
        <v>5599</v>
      </c>
      <c r="B93" s="22" t="s">
        <v>381</v>
      </c>
      <c r="C93" s="146">
        <v>0.81</v>
      </c>
      <c r="D93" s="146">
        <v>-3.65</v>
      </c>
    </row>
    <row r="94" spans="1:4" x14ac:dyDescent="0.2">
      <c r="A94" s="33">
        <v>5600</v>
      </c>
      <c r="B94" s="34" t="s">
        <v>39</v>
      </c>
      <c r="C94" s="147">
        <f>C95</f>
        <v>0</v>
      </c>
      <c r="D94" s="147">
        <f>D95</f>
        <v>0</v>
      </c>
    </row>
    <row r="95" spans="1:4" x14ac:dyDescent="0.2">
      <c r="A95" s="26">
        <v>5610</v>
      </c>
      <c r="B95" s="22" t="s">
        <v>382</v>
      </c>
      <c r="C95" s="146">
        <f>C96</f>
        <v>0</v>
      </c>
      <c r="D95" s="146">
        <f>D96</f>
        <v>0</v>
      </c>
    </row>
    <row r="96" spans="1:4" x14ac:dyDescent="0.2">
      <c r="A96" s="26">
        <v>5611</v>
      </c>
      <c r="B96" s="22" t="s">
        <v>383</v>
      </c>
      <c r="C96" s="146">
        <v>0</v>
      </c>
      <c r="D96" s="146">
        <v>0</v>
      </c>
    </row>
    <row r="97" spans="1:4" x14ac:dyDescent="0.2">
      <c r="A97" s="33">
        <v>2110</v>
      </c>
      <c r="B97" s="85" t="s">
        <v>522</v>
      </c>
      <c r="C97" s="147">
        <f>SUM(C98:C102)</f>
        <v>0</v>
      </c>
      <c r="D97" s="147">
        <f>SUM(D98:D102)</f>
        <v>1477355.79</v>
      </c>
    </row>
    <row r="98" spans="1:4" x14ac:dyDescent="0.2">
      <c r="A98" s="26">
        <v>2111</v>
      </c>
      <c r="B98" s="22" t="s">
        <v>523</v>
      </c>
      <c r="C98" s="146">
        <v>0</v>
      </c>
      <c r="D98" s="146">
        <v>107034.75</v>
      </c>
    </row>
    <row r="99" spans="1:4" x14ac:dyDescent="0.2">
      <c r="A99" s="26">
        <v>2112</v>
      </c>
      <c r="B99" s="22" t="s">
        <v>524</v>
      </c>
      <c r="C99" s="146">
        <v>0</v>
      </c>
      <c r="D99" s="146">
        <v>0</v>
      </c>
    </row>
    <row r="100" spans="1:4" x14ac:dyDescent="0.2">
      <c r="A100" s="26">
        <v>2112</v>
      </c>
      <c r="B100" s="22" t="s">
        <v>525</v>
      </c>
      <c r="C100" s="146">
        <v>0</v>
      </c>
      <c r="D100" s="146">
        <v>1362126.73</v>
      </c>
    </row>
    <row r="101" spans="1:4" x14ac:dyDescent="0.2">
      <c r="A101" s="26">
        <v>2115</v>
      </c>
      <c r="B101" s="22" t="s">
        <v>526</v>
      </c>
      <c r="C101" s="146">
        <v>0</v>
      </c>
      <c r="D101" s="146">
        <v>8194.31</v>
      </c>
    </row>
    <row r="102" spans="1:4" x14ac:dyDescent="0.2">
      <c r="A102" s="26">
        <v>2114</v>
      </c>
      <c r="B102" s="22" t="s">
        <v>527</v>
      </c>
      <c r="C102" s="146">
        <v>0</v>
      </c>
      <c r="D102" s="146">
        <v>0</v>
      </c>
    </row>
    <row r="103" spans="1:4" x14ac:dyDescent="0.2">
      <c r="A103" s="26"/>
      <c r="B103" s="82" t="s">
        <v>528</v>
      </c>
      <c r="C103" s="147">
        <f>+C104</f>
        <v>0</v>
      </c>
      <c r="D103" s="147">
        <f>+D104</f>
        <v>36812093.880000003</v>
      </c>
    </row>
    <row r="104" spans="1:4" x14ac:dyDescent="0.2">
      <c r="A104" s="96">
        <v>3100</v>
      </c>
      <c r="B104" s="100" t="s">
        <v>541</v>
      </c>
      <c r="C104" s="153">
        <f>SUM(C105:C108)</f>
        <v>0</v>
      </c>
      <c r="D104" s="153">
        <f>SUM(D105:D108)</f>
        <v>36812093.880000003</v>
      </c>
    </row>
    <row r="105" spans="1:4" x14ac:dyDescent="0.2">
      <c r="A105" s="98"/>
      <c r="B105" s="101" t="s">
        <v>542</v>
      </c>
      <c r="C105" s="154">
        <v>0</v>
      </c>
      <c r="D105" s="154">
        <v>36812093.880000003</v>
      </c>
    </row>
    <row r="106" spans="1:4" x14ac:dyDescent="0.2">
      <c r="A106" s="98"/>
      <c r="B106" s="101" t="s">
        <v>543</v>
      </c>
      <c r="C106" s="154">
        <v>0</v>
      </c>
      <c r="D106" s="154">
        <v>0</v>
      </c>
    </row>
    <row r="107" spans="1:4" x14ac:dyDescent="0.2">
      <c r="A107" s="98"/>
      <c r="B107" s="101" t="s">
        <v>544</v>
      </c>
      <c r="C107" s="154">
        <v>0</v>
      </c>
      <c r="D107" s="154">
        <v>0</v>
      </c>
    </row>
    <row r="108" spans="1:4" x14ac:dyDescent="0.2">
      <c r="A108" s="98"/>
      <c r="B108" s="101" t="s">
        <v>545</v>
      </c>
      <c r="C108" s="154">
        <v>0</v>
      </c>
      <c r="D108" s="154">
        <v>0</v>
      </c>
    </row>
    <row r="109" spans="1:4" x14ac:dyDescent="0.2">
      <c r="A109" s="98"/>
      <c r="B109" s="102" t="s">
        <v>546</v>
      </c>
      <c r="C109" s="150">
        <f>+C110</f>
        <v>0</v>
      </c>
      <c r="D109" s="150">
        <f>+D110</f>
        <v>0</v>
      </c>
    </row>
    <row r="110" spans="1:4" x14ac:dyDescent="0.2">
      <c r="A110" s="96">
        <v>1270</v>
      </c>
      <c r="B110" s="97" t="s">
        <v>173</v>
      </c>
      <c r="C110" s="153">
        <f>+C111</f>
        <v>0</v>
      </c>
      <c r="D110" s="153">
        <f>+D111</f>
        <v>0</v>
      </c>
    </row>
    <row r="111" spans="1:4" x14ac:dyDescent="0.2">
      <c r="A111" s="98">
        <v>1273</v>
      </c>
      <c r="B111" s="99" t="s">
        <v>547</v>
      </c>
      <c r="C111" s="154">
        <v>0</v>
      </c>
      <c r="D111" s="154">
        <v>0</v>
      </c>
    </row>
    <row r="112" spans="1:4" x14ac:dyDescent="0.2">
      <c r="A112" s="98"/>
      <c r="B112" s="102" t="s">
        <v>548</v>
      </c>
      <c r="C112" s="150">
        <f>+C113+C135</f>
        <v>30904.799999999999</v>
      </c>
      <c r="D112" s="150">
        <f>+D113+D135</f>
        <v>22400</v>
      </c>
    </row>
    <row r="113" spans="1:4" x14ac:dyDescent="0.2">
      <c r="A113" s="96">
        <v>4300</v>
      </c>
      <c r="B113" s="100" t="s">
        <v>596</v>
      </c>
      <c r="C113" s="153">
        <f>C127+C114+C117+C123+C125</f>
        <v>0</v>
      </c>
      <c r="D113" s="155">
        <f>D127+D114+D117+D123+D125</f>
        <v>0</v>
      </c>
    </row>
    <row r="114" spans="1:4" x14ac:dyDescent="0.2">
      <c r="A114" s="96">
        <v>4310</v>
      </c>
      <c r="B114" s="100" t="s">
        <v>261</v>
      </c>
      <c r="C114" s="153">
        <f>SUM(C115:C116)</f>
        <v>0</v>
      </c>
      <c r="D114" s="153">
        <f>SUM(D115:D116)</f>
        <v>0</v>
      </c>
    </row>
    <row r="115" spans="1:4" x14ac:dyDescent="0.2">
      <c r="A115" s="98">
        <v>4311</v>
      </c>
      <c r="B115" s="101" t="s">
        <v>430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262</v>
      </c>
      <c r="C116" s="154">
        <v>0</v>
      </c>
      <c r="D116" s="156">
        <v>0</v>
      </c>
    </row>
    <row r="117" spans="1:4" x14ac:dyDescent="0.2">
      <c r="A117" s="96">
        <v>4320</v>
      </c>
      <c r="B117" s="100" t="s">
        <v>263</v>
      </c>
      <c r="C117" s="153">
        <f>SUM(C118:C122)</f>
        <v>0</v>
      </c>
      <c r="D117" s="153">
        <f>SUM(D118:D122)</f>
        <v>0</v>
      </c>
    </row>
    <row r="118" spans="1:4" x14ac:dyDescent="0.2">
      <c r="A118" s="98">
        <v>4321</v>
      </c>
      <c r="B118" s="101" t="s">
        <v>264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265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266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267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268</v>
      </c>
      <c r="C122" s="154">
        <v>0</v>
      </c>
      <c r="D122" s="156">
        <v>0</v>
      </c>
    </row>
    <row r="123" spans="1:4" x14ac:dyDescent="0.2">
      <c r="A123" s="96">
        <v>4330</v>
      </c>
      <c r="B123" s="100" t="s">
        <v>269</v>
      </c>
      <c r="C123" s="153">
        <f>C124</f>
        <v>0</v>
      </c>
      <c r="D123" s="153">
        <f>D124</f>
        <v>0</v>
      </c>
    </row>
    <row r="124" spans="1:4" x14ac:dyDescent="0.2">
      <c r="A124" s="98">
        <v>4331</v>
      </c>
      <c r="B124" s="101" t="s">
        <v>269</v>
      </c>
      <c r="C124" s="154">
        <v>0</v>
      </c>
      <c r="D124" s="156">
        <v>0</v>
      </c>
    </row>
    <row r="125" spans="1:4" x14ac:dyDescent="0.2">
      <c r="A125" s="96">
        <v>4340</v>
      </c>
      <c r="B125" s="100" t="s">
        <v>270</v>
      </c>
      <c r="C125" s="153">
        <f>C126</f>
        <v>0</v>
      </c>
      <c r="D125" s="153">
        <f>D126</f>
        <v>0</v>
      </c>
    </row>
    <row r="126" spans="1:4" x14ac:dyDescent="0.2">
      <c r="A126" s="98">
        <v>4341</v>
      </c>
      <c r="B126" s="101" t="s">
        <v>270</v>
      </c>
      <c r="C126" s="154">
        <v>0</v>
      </c>
      <c r="D126" s="156">
        <v>0</v>
      </c>
    </row>
    <row r="127" spans="1:4" x14ac:dyDescent="0.2">
      <c r="A127" s="123">
        <v>4390</v>
      </c>
      <c r="B127" s="124" t="s">
        <v>271</v>
      </c>
      <c r="C127" s="157">
        <f>SUM(C128:C134)</f>
        <v>0</v>
      </c>
      <c r="D127" s="157">
        <f>SUM(D128:D134)</f>
        <v>0</v>
      </c>
    </row>
    <row r="128" spans="1:4" x14ac:dyDescent="0.2">
      <c r="A128" s="79">
        <v>4392</v>
      </c>
      <c r="B128" s="122" t="s">
        <v>272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431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273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274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275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432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271</v>
      </c>
      <c r="C134" s="154">
        <v>0</v>
      </c>
      <c r="D134" s="154">
        <v>0</v>
      </c>
    </row>
    <row r="135" spans="1:4" x14ac:dyDescent="0.2">
      <c r="A135" s="33">
        <v>1120</v>
      </c>
      <c r="B135" s="85" t="s">
        <v>529</v>
      </c>
      <c r="C135" s="147">
        <f>SUM(C136:C144)</f>
        <v>30904.799999999999</v>
      </c>
      <c r="D135" s="147">
        <f>SUM(D136:D144)</f>
        <v>22400</v>
      </c>
    </row>
    <row r="136" spans="1:4" x14ac:dyDescent="0.2">
      <c r="A136" s="26">
        <v>1124</v>
      </c>
      <c r="B136" s="86" t="s">
        <v>530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531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532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533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534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535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536</v>
      </c>
      <c r="C142" s="146">
        <v>0</v>
      </c>
      <c r="D142" s="146">
        <v>22400</v>
      </c>
    </row>
    <row r="143" spans="1:4" x14ac:dyDescent="0.2">
      <c r="A143" s="26">
        <v>1122</v>
      </c>
      <c r="B143" s="86" t="s">
        <v>537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538</v>
      </c>
      <c r="C144" s="146">
        <v>30904.799999999999</v>
      </c>
      <c r="D144" s="146">
        <v>0</v>
      </c>
    </row>
    <row r="145" spans="1:4" x14ac:dyDescent="0.2">
      <c r="A145" s="26"/>
      <c r="B145" s="87" t="s">
        <v>539</v>
      </c>
      <c r="C145" s="147">
        <f>C48+C49+C103-C109-C112</f>
        <v>732510.00999999978</v>
      </c>
      <c r="D145" s="147">
        <f>D48+D49+D103-D109-D112</f>
        <v>69230806.75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showGridLines="0" workbookViewId="0">
      <selection activeCell="B24" sqref="B24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6180499.5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6180499.5</v>
      </c>
    </row>
    <row r="23" spans="1:3" x14ac:dyDescent="0.2">
      <c r="B23" s="30" t="s">
        <v>604</v>
      </c>
    </row>
    <row r="24" spans="1:3" x14ac:dyDescent="0.2">
      <c r="B24" s="30" t="s">
        <v>605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3"/>
  <sheetViews>
    <sheetView showGridLines="0" tabSelected="1" zoomScaleNormal="100" workbookViewId="0">
      <selection activeCell="F39" sqref="F39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1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5964366.2699999996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547281.57999999996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11294.11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535987.47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2373097.92</v>
      </c>
    </row>
    <row r="32" spans="1:3" x14ac:dyDescent="0.2">
      <c r="A32" s="76" t="s">
        <v>470</v>
      </c>
      <c r="B32" s="63" t="s">
        <v>358</v>
      </c>
      <c r="C32" s="93">
        <v>69907</v>
      </c>
    </row>
    <row r="33" spans="1:5" x14ac:dyDescent="0.2">
      <c r="A33" s="76" t="s">
        <v>471</v>
      </c>
      <c r="B33" s="63" t="s">
        <v>40</v>
      </c>
      <c r="C33" s="93">
        <v>0</v>
      </c>
    </row>
    <row r="34" spans="1:5" x14ac:dyDescent="0.2">
      <c r="A34" s="76" t="s">
        <v>472</v>
      </c>
      <c r="B34" s="63" t="s">
        <v>368</v>
      </c>
      <c r="C34" s="93">
        <v>0</v>
      </c>
    </row>
    <row r="35" spans="1:5" x14ac:dyDescent="0.2">
      <c r="A35" s="76" t="s">
        <v>473</v>
      </c>
      <c r="B35" s="63" t="s">
        <v>374</v>
      </c>
      <c r="C35" s="93">
        <v>2303190.92</v>
      </c>
    </row>
    <row r="36" spans="1:5" x14ac:dyDescent="0.2">
      <c r="A36" s="76" t="s">
        <v>474</v>
      </c>
      <c r="B36" s="63" t="s">
        <v>382</v>
      </c>
      <c r="C36" s="93">
        <v>0</v>
      </c>
    </row>
    <row r="37" spans="1:5" x14ac:dyDescent="0.2">
      <c r="A37" s="76" t="s">
        <v>551</v>
      </c>
      <c r="B37" s="63" t="s">
        <v>599</v>
      </c>
      <c r="C37" s="93">
        <v>0</v>
      </c>
    </row>
    <row r="38" spans="1:5" x14ac:dyDescent="0.2">
      <c r="A38" s="76" t="s">
        <v>552</v>
      </c>
      <c r="B38" s="71" t="s">
        <v>475</v>
      </c>
      <c r="C38" s="95">
        <v>0</v>
      </c>
    </row>
    <row r="39" spans="1:5" x14ac:dyDescent="0.2">
      <c r="A39" s="64"/>
      <c r="B39" s="67"/>
      <c r="C39" s="68"/>
    </row>
    <row r="40" spans="1:5" x14ac:dyDescent="0.2">
      <c r="A40" s="69" t="s">
        <v>550</v>
      </c>
      <c r="B40" s="45"/>
      <c r="C40" s="88">
        <f>C6-C8+C31</f>
        <v>7790182.6099999994</v>
      </c>
      <c r="E40" s="161"/>
    </row>
    <row r="42" spans="1:5" x14ac:dyDescent="0.2">
      <c r="B42" s="30" t="s">
        <v>604</v>
      </c>
    </row>
    <row r="43" spans="1:5" x14ac:dyDescent="0.2">
      <c r="B43" s="30" t="s">
        <v>605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showGridLines="0" zoomScale="78" zoomScaleNormal="78" workbookViewId="0">
      <selection activeCell="H40" sqref="H40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7109375" style="22" bestFit="1" customWidth="1"/>
    <col min="6" max="6" width="19.28515625" style="22" customWidth="1"/>
    <col min="7" max="7" width="24.28515625" style="22" bestFit="1" customWidth="1"/>
    <col min="8" max="10" width="20.285156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1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  <c r="G10" s="22" t="str">
        <f>+IF(SUM(C10:C35)&lt;&gt;0,"","SIN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146"/>
      <c r="D36" s="146"/>
      <c r="E36" s="146"/>
      <c r="F36" s="146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8178854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-22662379.620000001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20664025.120000001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-30904.799999999999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-6149594.7000000002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0">
        <v>-8178854</v>
      </c>
    </row>
    <row r="51" spans="1:3" x14ac:dyDescent="0.2">
      <c r="A51" s="22">
        <v>8220</v>
      </c>
      <c r="B51" s="103" t="s">
        <v>46</v>
      </c>
      <c r="C51" s="160">
        <v>20992497.170000002</v>
      </c>
    </row>
    <row r="52" spans="1:3" x14ac:dyDescent="0.2">
      <c r="A52" s="22">
        <v>8230</v>
      </c>
      <c r="B52" s="103" t="s">
        <v>600</v>
      </c>
      <c r="C52" s="160">
        <v>-19118746.940000001</v>
      </c>
    </row>
    <row r="53" spans="1:3" x14ac:dyDescent="0.2">
      <c r="A53" s="22">
        <v>8240</v>
      </c>
      <c r="B53" s="103" t="s">
        <v>45</v>
      </c>
      <c r="C53" s="160">
        <v>340737.5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0</v>
      </c>
    </row>
    <row r="56" spans="1:3" x14ac:dyDescent="0.2">
      <c r="A56" s="22">
        <v>8270</v>
      </c>
      <c r="B56" s="103" t="s">
        <v>42</v>
      </c>
      <c r="C56" s="160">
        <v>5964366.2699999996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paperSize="9" scale="35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2025-04-28T22:33:41Z</cp:lastPrinted>
  <dcterms:created xsi:type="dcterms:W3CDTF">2012-12-11T20:36:24Z</dcterms:created>
  <dcterms:modified xsi:type="dcterms:W3CDTF">2025-05-07T18:50:34Z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