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4TO TRIMESTRE\"/>
    </mc:Choice>
  </mc:AlternateContent>
  <xr:revisionPtr revIDLastSave="0" documentId="13_ncr:1_{F06804FD-19B3-416E-B5E8-EE4C43395D5D}" xr6:coauthVersionLast="45" xr6:coauthVersionMax="45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E66" i="59" l="1"/>
  <c r="E67" i="59"/>
  <c r="E68" i="59"/>
  <c r="E69" i="59"/>
  <c r="E70" i="59"/>
  <c r="E71" i="59"/>
  <c r="E72" i="59"/>
  <c r="E65" i="59"/>
  <c r="E64" i="59" s="1"/>
  <c r="E59" i="59"/>
  <c r="E56" i="59" s="1"/>
  <c r="D56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D64" i="59"/>
  <c r="C64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<sst xmlns="http://schemas.openxmlformats.org/spreadsheetml/2006/main" count="859" uniqueCount="603">
  <si>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</si>
  <si>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</si>
  <si>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</si>
  <si>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</si>
  <si>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</si>
  <si>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</si>
  <si>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</si>
  <si>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</si>
  <si>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</si>
  <si>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</si>
  <si>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</si>
  <si>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</si>
  <si>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</si>
  <si>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</si>
  <si>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</si>
  <si>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</si>
  <si>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</si>
  <si>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</si>
  <si>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</si>
  <si>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</si>
  <si>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</si>
  <si>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</si>
  <si>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</si>
  <si>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</si>
  <si>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</si>
  <si>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</si>
  <si>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</si>
  <si>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</si>
  <si>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</si>
  <si>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</si>
  <si>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</si>
  <si>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</si>
  <si>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</si>
  <si>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</si>
  <si>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</si>
  <si>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</si>
  <si>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</si>
  <si>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</si>
  <si>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</si>
  <si>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</si>
  <si>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</si>
  <si>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</si>
  <si>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</si>
  <si>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</si>
  <si>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</si>
  <si>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</si>
  <si>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</si>
  <si>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</si>
  <si>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</si>
  <si>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</si>
  <si>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</si>
  <si>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</si>
  <si>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</si>
  <si>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</si>
  <si>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</si>
  <si>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</si>
  <si>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</si>
  <si>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</si>
  <si>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</si>
  <si>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</si>
  <si>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</si>
  <si>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</si>
  <si>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</si>
  <si>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</si>
  <si>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</si>
  <si>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</si>
  <si>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</si>
  <si>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</si>
  <si>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</si>
  <si>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</si>
  <si>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</si>
  <si>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</si>
  <si>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</si>
  <si>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</si>
  <si>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</si>
  <si>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</si>
  <si>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</si>
  <si>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</si>
  <si>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</si>
  <si>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</si>
  <si>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</si>
  <si>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</si>
  <si>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</si>
  <si>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</si>
  <si>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</si>
  <si>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</si>
  <si>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</si>
  <si>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</si>
  <si>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</si>
  <si>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</si>
  <si>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</si>
  <si>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</si>
  <si>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</si>
  <si>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</si>
  <si>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</si>
  <si>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</si>
  <si>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</si>
  <si>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</si>
  <si>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</si>
  <si>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</si>
  <si>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</si>
  <si>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</si>
  <si>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</si>
  <si>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</si>
  <si>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</si>
  <si>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</si>
  <si>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</si>
  <si>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</si>
  <si>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</si>
  <si>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</si>
  <si>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</si>
  <si>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</si>
  <si>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</si>
  <si>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</si>
  <si>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</si>
  <si>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</si>
  <si>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</si>
  <si>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</si>
  <si>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</si>
  <si>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</si>
  <si>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</si>
  <si>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</si>
  <si>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</si>
  <si>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</si>
  <si>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</si>
  <si>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</si>
  <si>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</si>
  <si>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</si>
  <si>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</si>
  <si>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</si>
  <si>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</si>
  <si>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</si>
  <si>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</si>
  <si>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</si>
  <si>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</si>
  <si>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</si>
  <si>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</si>
  <si>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</si>
  <si>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</si>
  <si>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</si>
  <si>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</si>
  <si>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</si>
  <si>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</si>
  <si>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</si>
  <si>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</si>
  <si>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</si>
  <si>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</si>
  <si>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</si>
  <si>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</si>
  <si>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</si>
  <si>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</si>
  <si>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</si>
  <si>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</si>
  <si>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</si>
  <si>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</si>
  <si>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</si>
  <si>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</si>
  <si>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</si>
  <si>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</si>
  <si>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</si>
  <si>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</si>
  <si>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</si>
  <si>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</si>
  <si>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</si>
  <si>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</si>
  <si>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</si>
  <si>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</si>
  <si>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</si>
  <si>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</si>
  <si>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</si>
  <si>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</si>
  <si>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</si>
  <si>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</si>
  <si>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</si>
  <si>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</si>
  <si>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</si>
  <si>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</si>
  <si>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</si>
  <si>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</si>
  <si>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</si>
  <si>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</si>
  <si>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</si>
  <si>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</si>
  <si>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</si>
  <si>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</si>
  <si>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</si>
  <si>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</si>
  <si>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</si>
  <si>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</si>
  <si>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</si>
  <si>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</si>
  <si>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</si>
  <si>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</si>
  <si>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</si>
  <si>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</si>
  <si>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</si>
  <si>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</si>
  <si>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</si>
  <si>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</si>
  <si>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</si>
  <si>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</si>
  <si>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</si>
  <si>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</si>
  <si>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</si>
  <si>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</si>
  <si>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</si>
  <si>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</si>
  <si>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</si>
  <si>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</si>
  <si>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</si>
  <si>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</si>
  <si>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</si>
  <si>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</si>
  <si>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</si>
  <si>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</si>
  <si>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</si>
  <si>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</si>
  <si>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</si>
  <si>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</si>
  <si>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</si>
  <si>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</si>
  <si>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</si>
  <si>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</si>
  <si>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</si>
  <si>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</si>
  <si>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</si>
  <si>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</si>
  <si>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</si>
  <si>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</si>
  <si>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</si>
  <si>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</si>
  <si>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</si>
  <si>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</si>
  <si>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</si>
  <si>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</si>
  <si>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</si>
  <si>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</si>
  <si>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</si>
  <si>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</si>
  <si>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</si>
  <si>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</si>
  <si>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</si>
  <si>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</si>
  <si>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</si>
  <si>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</si>
  <si>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</si>
  <si>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</si>
  <si>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</si>
  <si>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</si>
  <si>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</si>
  <si>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</si>
  <si>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</si>
  <si>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</si>
  <si>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</si>
  <si>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</si>
  <si>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</si>
  <si>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</si>
  <si>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</si>
  <si>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</si>
  <si>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</si>
  <si>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</si>
  <si>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</si>
  <si>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</si>
  <si>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</si>
  <si>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</si>
  <si>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</si>
  <si>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</si>
  <si>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</si>
  <si>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</si>
  <si>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</si>
  <si>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</si>
  <si>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</si>
  <si>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</si>
  <si>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</si>
  <si>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</si>
  <si>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</si>
  <si>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</si>
  <si>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</si>
  <si>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</si>
  <si>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</si>
  <si>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</si>
  <si>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</si>
  <si>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</si>
  <si>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</si>
  <si>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</si>
  <si>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</si>
  <si>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</si>
  <si>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</si>
  <si>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</si>
  <si>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</si>
  <si>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</si>
  <si>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</si>
  <si>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</si>
  <si>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</si>
  <si>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</si>
  <si>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</si>
  <si>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</si>
  <si>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</si>
  <si>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</si>
  <si>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</si>
  <si>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</si>
  <si>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</si>
  <si>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</si>
  <si>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</si>
  <si>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</si>
  <si>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</si>
  <si>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</si>
  <si>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</si>
  <si>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</si>
  <si>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</si>
  <si>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</si>
  <si>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</si>
  <si>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</si>
  <si>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</si>
  <si>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</si>
  <si>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</si>
  <si>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</si>
  <si>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</si>
  <si>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</si>
  <si>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</si>
  <si>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</si>
  <si>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</si>
  <si>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</si>
  <si>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</si>
  <si>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</si>
  <si>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</si>
  <si>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</si>
  <si>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</si>
  <si>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</si>
  <si>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</si>
  <si>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</si>
  <si>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</si>
  <si>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</si>
  <si>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</si>
  <si>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</si>
  <si>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</si>
  <si>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</si>
  <si>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</si>
  <si>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</si>
  <si>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</si>
  <si>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</si>
  <si>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</si>
  <si>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</si>
  <si>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</si>
  <si>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</si>
  <si>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</si>
  <si>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</si>
  <si>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</si>
  <si>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</si>
  <si>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</si>
  <si>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</si>
  <si>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</si>
  <si>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</si>
  <si>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</si>
  <si>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</si>
  <si>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</si>
  <si>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</si>
  <si>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</si>
  <si>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</si>
  <si>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</si>
  <si>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</si>
  <si>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</si>
  <si>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</si>
  <si>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</si>
  <si>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</si>
  <si>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</si>
  <si>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</si>
  <si>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</si>
  <si>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</si>
  <si>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</si>
  <si>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</si>
  <si>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</si>
  <si>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</si>
  <si>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</si>
  <si>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</si>
  <si>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</si>
  <si>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</si>
  <si>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</si>
  <si>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</si>
  <si>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</si>
  <si>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</si>
  <si>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</si>
  <si>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</si>
  <si>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</si>
  <si>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</si>
  <si>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</si>
  <si>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</si>
  <si>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</si>
  <si>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</si>
  <si>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</si>
  <si>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</si>
  <si>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</si>
  <si>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</si>
  <si>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</si>
  <si>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</si>
  <si>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</si>
  <si>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</si>
  <si>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</si>
  <si>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</si>
  <si>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</si>
  <si>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</si>
  <si>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</si>
  <si>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</si>
  <si>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</si>
  <si>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</si>
  <si>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</si>
  <si>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</si>
  <si>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</si>
  <si>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</si>
  <si>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</si>
  <si>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</si>
  <si>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</si>
  <si>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</si>
  <si>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</si>
  <si>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</si>
  <si>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</si>
  <si>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</si>
  <si>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</si>
  <si>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</si>
  <si>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</si>
  <si>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</si>
  <si>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</si>
  <si>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</si>
  <si>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</si>
  <si>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</si>
  <si>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</si>
  <si>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</si>
  <si>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</si>
  <si>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</si>
  <si>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</si>
  <si>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</si>
  <si>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</si>
  <si>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</si>
  <si>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</si>
  <si>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</si>
  <si>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</si>
  <si>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</si>
  <si>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</si>
  <si>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</si>
  <si>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</si>
  <si>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</si>
  <si>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</si>
  <si>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</si>
  <si>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</si>
  <si>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</si>
  <si>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</si>
  <si>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</si>
  <si>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</si>
  <si>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</si>
  <si>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</si>
  <si>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</si>
  <si>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</si>
  <si>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</si>
  <si>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</si>
  <si>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</si>
  <si>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</si>
  <si>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</si>
  <si>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</si>
  <si>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</si>
  <si>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</si>
  <si>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</si>
  <si>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</si>
  <si>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</si>
  <si>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</si>
  <si>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</si>
  <si>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</si>
  <si>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</si>
  <si>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</si>
  <si>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</si>
  <si>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</si>
  <si>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</si>
  <si>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</si>
  <si>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</si>
  <si>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</si>
  <si>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</si>
  <si>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</si>
  <si>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</si>
  <si>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</si>
  <si>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</si>
  <si>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</si>
  <si>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</si>
  <si>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</si>
  <si>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</si>
  <si>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</si>
  <si>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</si>
  <si>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</si>
  <si>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</si>
  <si>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</si>
  <si>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</si>
  <si>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</si>
  <si>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</si>
  <si>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</si>
  <si>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</si>
  <si>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</si>
  <si>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</si>
  <si>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</si>
  <si>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</si>
  <si>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</si>
  <si>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</si>
  <si>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</si>
  <si>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</si>
  <si>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</si>
  <si>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</si>
  <si>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</si>
  <si>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</si>
  <si>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</si>
  <si>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</si>
  <si>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</si>
  <si>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</si>
  <si>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</si>
  <si>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</si>
  <si>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</si>
  <si>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</si>
  <si>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</si>
  <si>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</si>
  <si>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</si>
  <si>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</si>
  <si>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</si>
  <si>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</si>
  <si>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</si>
  <si>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</si>
  <si>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</si>
  <si>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</si>
  <si>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</si>
  <si>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</si>
  <si>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</si>
  <si>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</si>
  <si>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</si>
  <si>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</si>
  <si>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</si>
  <si>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</si>
  <si>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</si>
  <si>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</si>
  <si>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</si>
  <si>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</si>
  <si>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</si>
  <si>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</si>
  <si>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</si>
  <si>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</si>
  <si>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</si>
  <si>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</si>
  <si>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</si>
  <si>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</si>
  <si>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</si>
  <si>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</si>
  <si>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</si>
  <si>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</si>
  <si>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</si>
  <si>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</si>
  <si>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</si>
  <si>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</si>
  <si>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</si>
  <si>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</si>
  <si>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</si>
  <si>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</si>
  <si>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</si>
  <si>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</si>
  <si>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</si>
  <si>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</si>
  <si>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</si>
  <si>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</si>
  <si>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</si>
  <si>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</si>
  <si>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</si>
  <si>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</si>
  <si>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</si>
  <si>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</si>
  <si>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</si>
  <si>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</si>
  <si>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</si>
  <si>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</si>
  <si>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</si>
  <si>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</si>
  <si>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</si>
  <si>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</si>
  <si>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</si>
  <si>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</si>
  <si>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</si>
  <si>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</si>
  <si>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</si>
  <si>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</si>
  <si>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</si>
  <si>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</si>
  <si>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</si>
  <si>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</si>
  <si>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</si>
  <si>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</si>
  <si>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</si>
  <si>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</si>
  <si>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</si>
  <si>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</si>
  <si>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</si>
  <si>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</si>
  <si>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</si>
  <si>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</si>
  <si>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</si>
  <si>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</si>
  <si>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</si>
  <si>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</si>
  <si>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</si>
  <si>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ESTATAL DE LA CULTURA DEL ESTADO DE GUANAJUATO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</si>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</sst>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9" fillId="0" borderId="0" xfId="8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6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1" xr:uid="{991F40BD-5E6F-4766-A998-B97889D9C1EC}"/>
    <cellStyle name="Millares 2 3" xfId="16" xr:uid="{00000000-0005-0000-0000-000004000000}"/>
    <cellStyle name="Millares 2 3 2" xfId="22" xr:uid="{A03DDBAF-7327-4BFA-AD0D-75CFE4BF70B8}"/>
    <cellStyle name="Millares 2 4" xfId="20" xr:uid="{6D078B19-3180-459E-8304-5BCF298F3386}"/>
    <cellStyle name="Millares 3" xfId="19" xr:uid="{00000000-0005-0000-0000-000005000000}"/>
    <cellStyle name="Millares 3 2" xfId="25" xr:uid="{384DCCDF-143E-406A-9365-0F83309C2857}"/>
    <cellStyle name="Millares 4" xfId="17" xr:uid="{00000000-0005-0000-0000-000006000000}"/>
    <cellStyle name="Millares 4 2" xfId="23" xr:uid="{0A4ABF19-DD55-47BE-AC54-A715C1BE6C5F}"/>
    <cellStyle name="Millares 5" xfId="24" xr:uid="{9962BB60-518C-453D-8527-224D16F98D9B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2305050</xdr:colOff>
      <xdr:row>218</xdr:row>
      <xdr:rowOff>38100</xdr:rowOff>
    </xdr:from>
    <xdr:to>
      <xdr:col>2</xdr:col>
      <xdr:colOff>962025</xdr:colOff>
      <xdr:row>224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4F2F5D7-6BBA-4829-9B5D-912E56531E5D}"/>
            </a:ext>
          </a:extLst>
        </xdr:cNvPr>
        <xdr:cNvSpPr txBox="1"/>
      </xdr:nvSpPr>
      <xdr:spPr>
        <a:xfrm>
          <a:off x="2971800" y="3356610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2345531</xdr:colOff>
      <xdr:row>174</xdr:row>
      <xdr:rowOff>130969</xdr:rowOff>
    </xdr:from>
    <xdr:to>
      <xdr:col>3</xdr:col>
      <xdr:colOff>1131093</xdr:colOff>
      <xdr:row>180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D931B3-2FE3-4141-9003-95CE392B258B}"/>
            </a:ext>
          </a:extLst>
        </xdr:cNvPr>
        <xdr:cNvSpPr txBox="1"/>
      </xdr:nvSpPr>
      <xdr:spPr>
        <a:xfrm>
          <a:off x="3012281" y="25515094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34</xdr:row>
      <xdr:rowOff>95250</xdr:rowOff>
    </xdr:from>
    <xdr:to>
      <xdr:col>3</xdr:col>
      <xdr:colOff>771525</xdr:colOff>
      <xdr:row>39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F8D6B96-9CD0-489C-A013-956C041650E3}"/>
            </a:ext>
          </a:extLst>
        </xdr:cNvPr>
        <xdr:cNvSpPr txBox="1"/>
      </xdr:nvSpPr>
      <xdr:spPr>
        <a:xfrm>
          <a:off x="1981200" y="5334000"/>
          <a:ext cx="4191000" cy="72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1406769</xdr:colOff>
      <xdr:row>150</xdr:row>
      <xdr:rowOff>36635</xdr:rowOff>
    </xdr:from>
    <xdr:to>
      <xdr:col>3</xdr:col>
      <xdr:colOff>351692</xdr:colOff>
      <xdr:row>155</xdr:row>
      <xdr:rowOff>30223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9EFF051-E543-4B9D-8595-5BA7E59B696E}"/>
            </a:ext>
          </a:extLst>
        </xdr:cNvPr>
        <xdr:cNvSpPr txBox="1"/>
      </xdr:nvSpPr>
      <xdr:spPr>
        <a:xfrm>
          <a:off x="2073519" y="22398404"/>
          <a:ext cx="4191000" cy="72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27</xdr:row>
      <xdr:rowOff>76200</xdr:rowOff>
    </xdr:from>
    <xdr:to>
      <xdr:col>2</xdr:col>
      <xdr:colOff>1162050</xdr:colOff>
      <xdr:row>32</xdr:row>
      <xdr:rowOff>88106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4FD9699-75DE-4503-8449-69F9D615AE95}"/>
            </a:ext>
          </a:extLst>
        </xdr:cNvPr>
        <xdr:cNvSpPr txBox="1"/>
      </xdr:nvSpPr>
      <xdr:spPr>
        <a:xfrm>
          <a:off x="1400175" y="4362450"/>
          <a:ext cx="4191000" cy="72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46</xdr:row>
      <xdr:rowOff>0</xdr:rowOff>
    </xdr:from>
    <xdr:to>
      <xdr:col>2</xdr:col>
      <xdr:colOff>457200</xdr:colOff>
      <xdr:row>51</xdr:row>
      <xdr:rowOff>11906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C31FBA9-F570-43EB-A663-AA6933C88B42}"/>
            </a:ext>
          </a:extLst>
        </xdr:cNvPr>
        <xdr:cNvSpPr txBox="1"/>
      </xdr:nvSpPr>
      <xdr:spPr>
        <a:xfrm>
          <a:off x="657225" y="6991350"/>
          <a:ext cx="4191000" cy="72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2600325</xdr:colOff>
      <xdr:row>62</xdr:row>
      <xdr:rowOff>133350</xdr:rowOff>
    </xdr:from>
    <xdr:to>
      <xdr:col>3</xdr:col>
      <xdr:colOff>1057275</xdr:colOff>
      <xdr:row>68</xdr:row>
      <xdr:rowOff>2381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F766DAB-7FAD-4770-96D9-62AB5B8EE096}"/>
            </a:ext>
          </a:extLst>
        </xdr:cNvPr>
        <xdr:cNvSpPr txBox="1"/>
      </xdr:nvSpPr>
      <xdr:spPr>
        <a:xfrm>
          <a:off x="3267075" y="9277350"/>
          <a:ext cx="4191000" cy="72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600</v>
      </c>
      <c r="B1" s="163"/>
      <c r="C1" s="115" t="s">
        <v>494</v>
      </c>
      <c r="D1" s="116">
        <v>2024</v>
      </c>
    </row>
    <row r="2" spans="1:4" ht="16.149999999999999" customHeight="1" x14ac:dyDescent="0.2">
      <c r="A2" s="164" t="s">
        <v>493</v>
      </c>
      <c r="B2" s="165"/>
      <c r="C2" s="10" t="s">
        <v>495</v>
      </c>
      <c r="D2" s="117" t="s">
        <v>500</v>
      </c>
    </row>
    <row r="3" spans="1:4" ht="16.149999999999999" customHeight="1" x14ac:dyDescent="0.2">
      <c r="A3" s="166" t="s">
        <v>601</v>
      </c>
      <c r="B3" s="167"/>
      <c r="C3" s="10" t="s">
        <v>496</v>
      </c>
      <c r="D3" s="118">
        <v>4</v>
      </c>
    </row>
    <row r="4" spans="1:4" ht="16.149999999999999" customHeight="1" x14ac:dyDescent="0.2">
      <c r="A4" s="168" t="s">
        <v>515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showGridLines="0" topLeftCell="A187" zoomScaleNormal="100" workbookViewId="0">
      <selection activeCell="A208" sqref="A208:E210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600</v>
      </c>
      <c r="B1" s="165"/>
      <c r="C1" s="165"/>
      <c r="D1" s="10" t="s">
        <v>497</v>
      </c>
      <c r="E1" s="19">
        <v>2024</v>
      </c>
    </row>
    <row r="2" spans="1:5" s="11" customFormat="1" ht="18.95" customHeight="1" x14ac:dyDescent="0.25">
      <c r="A2" s="165" t="s">
        <v>502</v>
      </c>
      <c r="B2" s="165"/>
      <c r="C2" s="165"/>
      <c r="D2" s="10" t="s">
        <v>498</v>
      </c>
      <c r="E2" s="19" t="s">
        <v>500</v>
      </c>
    </row>
    <row r="3" spans="1:5" s="11" customFormat="1" ht="18.95" customHeight="1" x14ac:dyDescent="0.25">
      <c r="A3" s="165" t="s">
        <v>601</v>
      </c>
      <c r="B3" s="165"/>
      <c r="C3" s="165"/>
      <c r="D3" s="10" t="s">
        <v>499</v>
      </c>
      <c r="E3" s="19">
        <v>4</v>
      </c>
    </row>
    <row r="4" spans="1:5" s="11" customFormat="1" ht="18.95" customHeight="1" x14ac:dyDescent="0.25">
      <c r="A4" s="165" t="s">
        <v>515</v>
      </c>
      <c r="B4" s="165"/>
      <c r="C4" s="16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334592434.06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31906111.199999999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31906111.199999999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31906111.199999999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302106740.38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3337857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3337857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298768883.38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298768883.38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579582.48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579582.48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579582.48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324852576.19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282460199.87</v>
      </c>
      <c r="D95" s="124">
        <f>C95/$C$94</f>
        <v>0.86950272392112571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117696278.77</v>
      </c>
      <c r="D96" s="124">
        <f t="shared" ref="D96:D159" si="0">C96/$C$94</f>
        <v>0.36230674280126907</v>
      </c>
      <c r="E96" s="42"/>
    </row>
    <row r="97" spans="1:5" x14ac:dyDescent="0.2">
      <c r="A97" s="44">
        <v>5111</v>
      </c>
      <c r="B97" s="42" t="s">
        <v>279</v>
      </c>
      <c r="C97" s="45">
        <v>21545916.309999999</v>
      </c>
      <c r="D97" s="46">
        <f t="shared" si="0"/>
        <v>6.6325213001845518E-2</v>
      </c>
      <c r="E97" s="42"/>
    </row>
    <row r="98" spans="1:5" x14ac:dyDescent="0.2">
      <c r="A98" s="44">
        <v>5112</v>
      </c>
      <c r="B98" s="42" t="s">
        <v>280</v>
      </c>
      <c r="C98" s="45">
        <v>21128437.710000001</v>
      </c>
      <c r="D98" s="46">
        <f t="shared" si="0"/>
        <v>6.5040080512220988E-2</v>
      </c>
      <c r="E98" s="42"/>
    </row>
    <row r="99" spans="1:5" x14ac:dyDescent="0.2">
      <c r="A99" s="44">
        <v>5113</v>
      </c>
      <c r="B99" s="42" t="s">
        <v>281</v>
      </c>
      <c r="C99" s="45">
        <v>22879613.32</v>
      </c>
      <c r="D99" s="46">
        <f t="shared" si="0"/>
        <v>7.0430758433075058E-2</v>
      </c>
      <c r="E99" s="42"/>
    </row>
    <row r="100" spans="1:5" x14ac:dyDescent="0.2">
      <c r="A100" s="44">
        <v>5114</v>
      </c>
      <c r="B100" s="42" t="s">
        <v>282</v>
      </c>
      <c r="C100" s="45">
        <v>12506706.810000001</v>
      </c>
      <c r="D100" s="46">
        <f t="shared" si="0"/>
        <v>3.8499638687442848E-2</v>
      </c>
      <c r="E100" s="42"/>
    </row>
    <row r="101" spans="1:5" x14ac:dyDescent="0.2">
      <c r="A101" s="44">
        <v>5115</v>
      </c>
      <c r="B101" s="42" t="s">
        <v>283</v>
      </c>
      <c r="C101" s="45">
        <v>39256443.560000002</v>
      </c>
      <c r="D101" s="46">
        <f t="shared" si="0"/>
        <v>0.12084387330528562</v>
      </c>
      <c r="E101" s="42"/>
    </row>
    <row r="102" spans="1:5" x14ac:dyDescent="0.2">
      <c r="A102" s="44">
        <v>5116</v>
      </c>
      <c r="B102" s="42" t="s">
        <v>284</v>
      </c>
      <c r="C102" s="45">
        <v>379161.06</v>
      </c>
      <c r="D102" s="46">
        <f t="shared" si="0"/>
        <v>1.1671788613990737E-3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4433403.7600000007</v>
      </c>
      <c r="D103" s="124">
        <f t="shared" si="0"/>
        <v>1.3647432974048475E-2</v>
      </c>
      <c r="E103" s="42"/>
    </row>
    <row r="104" spans="1:5" x14ac:dyDescent="0.2">
      <c r="A104" s="44">
        <v>5121</v>
      </c>
      <c r="B104" s="42" t="s">
        <v>286</v>
      </c>
      <c r="C104" s="45">
        <v>1479837.14</v>
      </c>
      <c r="D104" s="46">
        <f t="shared" si="0"/>
        <v>4.55541143418383E-3</v>
      </c>
      <c r="E104" s="42"/>
    </row>
    <row r="105" spans="1:5" x14ac:dyDescent="0.2">
      <c r="A105" s="44">
        <v>5122</v>
      </c>
      <c r="B105" s="42" t="s">
        <v>287</v>
      </c>
      <c r="C105" s="45">
        <v>377592.17</v>
      </c>
      <c r="D105" s="46">
        <f t="shared" si="0"/>
        <v>1.1623493168148793E-3</v>
      </c>
      <c r="E105" s="42"/>
    </row>
    <row r="106" spans="1:5" x14ac:dyDescent="0.2">
      <c r="A106" s="44">
        <v>5123</v>
      </c>
      <c r="B106" s="42" t="s">
        <v>288</v>
      </c>
      <c r="C106" s="45">
        <v>619470.52</v>
      </c>
      <c r="D106" s="46">
        <f t="shared" si="0"/>
        <v>1.9069281434224603E-3</v>
      </c>
      <c r="E106" s="42"/>
    </row>
    <row r="107" spans="1:5" x14ac:dyDescent="0.2">
      <c r="A107" s="44">
        <v>5124</v>
      </c>
      <c r="B107" s="42" t="s">
        <v>289</v>
      </c>
      <c r="C107" s="45">
        <v>442142.77</v>
      </c>
      <c r="D107" s="46">
        <f t="shared" si="0"/>
        <v>1.3610566835751342E-3</v>
      </c>
      <c r="E107" s="42"/>
    </row>
    <row r="108" spans="1:5" x14ac:dyDescent="0.2">
      <c r="A108" s="44">
        <v>5125</v>
      </c>
      <c r="B108" s="42" t="s">
        <v>290</v>
      </c>
      <c r="C108" s="45">
        <v>62594.94</v>
      </c>
      <c r="D108" s="46">
        <f t="shared" si="0"/>
        <v>1.9268722056675158E-4</v>
      </c>
      <c r="E108" s="42"/>
    </row>
    <row r="109" spans="1:5" x14ac:dyDescent="0.2">
      <c r="A109" s="44">
        <v>5126</v>
      </c>
      <c r="B109" s="42" t="s">
        <v>291</v>
      </c>
      <c r="C109" s="45">
        <v>1263568.58</v>
      </c>
      <c r="D109" s="46">
        <f t="shared" si="0"/>
        <v>3.8896677219544757E-3</v>
      </c>
      <c r="E109" s="42"/>
    </row>
    <row r="110" spans="1:5" x14ac:dyDescent="0.2">
      <c r="A110" s="44">
        <v>5127</v>
      </c>
      <c r="B110" s="42" t="s">
        <v>292</v>
      </c>
      <c r="C110" s="45">
        <v>104733.48</v>
      </c>
      <c r="D110" s="46">
        <f t="shared" si="0"/>
        <v>3.2240310736751985E-4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83464.160000000003</v>
      </c>
      <c r="D112" s="46">
        <f t="shared" si="0"/>
        <v>2.5692934616342223E-4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160330517.33999997</v>
      </c>
      <c r="D113" s="124">
        <f t="shared" si="0"/>
        <v>0.49354854814580801</v>
      </c>
      <c r="E113" s="42"/>
    </row>
    <row r="114" spans="1:5" x14ac:dyDescent="0.2">
      <c r="A114" s="44">
        <v>5131</v>
      </c>
      <c r="B114" s="42" t="s">
        <v>296</v>
      </c>
      <c r="C114" s="45">
        <v>3606301.78</v>
      </c>
      <c r="D114" s="46">
        <f t="shared" si="0"/>
        <v>1.1101348871220721E-2</v>
      </c>
      <c r="E114" s="42"/>
    </row>
    <row r="115" spans="1:5" x14ac:dyDescent="0.2">
      <c r="A115" s="44">
        <v>5132</v>
      </c>
      <c r="B115" s="42" t="s">
        <v>297</v>
      </c>
      <c r="C115" s="45">
        <v>7665540.2999999998</v>
      </c>
      <c r="D115" s="46">
        <f t="shared" si="0"/>
        <v>2.3596981713688406E-2</v>
      </c>
      <c r="E115" s="42"/>
    </row>
    <row r="116" spans="1:5" x14ac:dyDescent="0.2">
      <c r="A116" s="44">
        <v>5133</v>
      </c>
      <c r="B116" s="42" t="s">
        <v>298</v>
      </c>
      <c r="C116" s="45">
        <v>53130409.829999998</v>
      </c>
      <c r="D116" s="46">
        <f t="shared" si="0"/>
        <v>0.16355237336620365</v>
      </c>
      <c r="E116" s="42"/>
    </row>
    <row r="117" spans="1:5" x14ac:dyDescent="0.2">
      <c r="A117" s="44">
        <v>5134</v>
      </c>
      <c r="B117" s="42" t="s">
        <v>299</v>
      </c>
      <c r="C117" s="45">
        <v>2272787.87</v>
      </c>
      <c r="D117" s="46">
        <f t="shared" si="0"/>
        <v>6.9963670802804115E-3</v>
      </c>
      <c r="E117" s="42"/>
    </row>
    <row r="118" spans="1:5" x14ac:dyDescent="0.2">
      <c r="A118" s="44">
        <v>5135</v>
      </c>
      <c r="B118" s="42" t="s">
        <v>300</v>
      </c>
      <c r="C118" s="45">
        <v>12773595.060000001</v>
      </c>
      <c r="D118" s="46">
        <f t="shared" si="0"/>
        <v>3.9321205975380573E-2</v>
      </c>
      <c r="E118" s="42"/>
    </row>
    <row r="119" spans="1:5" x14ac:dyDescent="0.2">
      <c r="A119" s="44">
        <v>5136</v>
      </c>
      <c r="B119" s="42" t="s">
        <v>301</v>
      </c>
      <c r="C119" s="45">
        <v>55272471.990000002</v>
      </c>
      <c r="D119" s="46">
        <f t="shared" si="0"/>
        <v>0.17014632495225218</v>
      </c>
      <c r="E119" s="42"/>
    </row>
    <row r="120" spans="1:5" x14ac:dyDescent="0.2">
      <c r="A120" s="44">
        <v>5137</v>
      </c>
      <c r="B120" s="42" t="s">
        <v>302</v>
      </c>
      <c r="C120" s="45">
        <v>1399492.91</v>
      </c>
      <c r="D120" s="46">
        <f t="shared" si="0"/>
        <v>4.3080862291868163E-3</v>
      </c>
      <c r="E120" s="42"/>
    </row>
    <row r="121" spans="1:5" x14ac:dyDescent="0.2">
      <c r="A121" s="44">
        <v>5138</v>
      </c>
      <c r="B121" s="42" t="s">
        <v>303</v>
      </c>
      <c r="C121" s="45">
        <v>21434843.23</v>
      </c>
      <c r="D121" s="46">
        <f t="shared" si="0"/>
        <v>6.5983294580564372E-2</v>
      </c>
      <c r="E121" s="42"/>
    </row>
    <row r="122" spans="1:5" x14ac:dyDescent="0.2">
      <c r="A122" s="44">
        <v>5139</v>
      </c>
      <c r="B122" s="42" t="s">
        <v>304</v>
      </c>
      <c r="C122" s="45">
        <v>2775074.37</v>
      </c>
      <c r="D122" s="46">
        <f t="shared" si="0"/>
        <v>8.5425653770309414E-3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21168477.109999999</v>
      </c>
      <c r="D123" s="124">
        <f t="shared" si="0"/>
        <v>6.5163334575555176E-2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10135529.479999999</v>
      </c>
      <c r="D127" s="124">
        <f t="shared" si="0"/>
        <v>3.1200397419880465E-2</v>
      </c>
      <c r="E127" s="42"/>
    </row>
    <row r="128" spans="1:5" x14ac:dyDescent="0.2">
      <c r="A128" s="44">
        <v>5221</v>
      </c>
      <c r="B128" s="42" t="s">
        <v>310</v>
      </c>
      <c r="C128" s="45">
        <v>574435.28</v>
      </c>
      <c r="D128" s="46">
        <f t="shared" si="0"/>
        <v>1.7682952887035869E-3</v>
      </c>
      <c r="E128" s="42"/>
    </row>
    <row r="129" spans="1:5" x14ac:dyDescent="0.2">
      <c r="A129" s="44">
        <v>5222</v>
      </c>
      <c r="B129" s="42" t="s">
        <v>311</v>
      </c>
      <c r="C129" s="45">
        <v>9561094.1999999993</v>
      </c>
      <c r="D129" s="46">
        <f t="shared" si="0"/>
        <v>2.943210213117688E-2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6687960.9500000002</v>
      </c>
      <c r="D133" s="124">
        <f t="shared" si="0"/>
        <v>2.0587680197704024E-2</v>
      </c>
      <c r="E133" s="42"/>
    </row>
    <row r="134" spans="1:5" x14ac:dyDescent="0.2">
      <c r="A134" s="44">
        <v>5241</v>
      </c>
      <c r="B134" s="42" t="s">
        <v>314</v>
      </c>
      <c r="C134" s="45">
        <v>113586.95</v>
      </c>
      <c r="D134" s="46">
        <f t="shared" si="0"/>
        <v>3.4965691616853665E-4</v>
      </c>
      <c r="E134" s="42"/>
    </row>
    <row r="135" spans="1:5" x14ac:dyDescent="0.2">
      <c r="A135" s="44">
        <v>5242</v>
      </c>
      <c r="B135" s="42" t="s">
        <v>315</v>
      </c>
      <c r="C135" s="45">
        <v>108000</v>
      </c>
      <c r="D135" s="46">
        <f t="shared" si="0"/>
        <v>3.3245849938044785E-4</v>
      </c>
      <c r="E135" s="42"/>
    </row>
    <row r="136" spans="1:5" x14ac:dyDescent="0.2">
      <c r="A136" s="44">
        <v>5243</v>
      </c>
      <c r="B136" s="42" t="s">
        <v>316</v>
      </c>
      <c r="C136" s="45">
        <v>6466374</v>
      </c>
      <c r="D136" s="46">
        <f t="shared" si="0"/>
        <v>1.9905564782155036E-2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4344986.68</v>
      </c>
      <c r="D138" s="124">
        <f t="shared" si="0"/>
        <v>1.3375256957970686E-2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4344986.68</v>
      </c>
      <c r="D140" s="46">
        <f t="shared" si="0"/>
        <v>1.3375256957970686E-2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21223899.210000001</v>
      </c>
      <c r="D181" s="124">
        <f t="shared" si="1"/>
        <v>6.5333941503319198E-2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3703567.15</v>
      </c>
      <c r="D182" s="124">
        <f t="shared" si="1"/>
        <v>1.1400762750404832E-2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301107</v>
      </c>
      <c r="D185" s="46">
        <f t="shared" si="1"/>
        <v>9.2690353123100469E-4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2775341.73</v>
      </c>
      <c r="D187" s="46">
        <f t="shared" si="1"/>
        <v>8.5433883965160742E-3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627118.42000000004</v>
      </c>
      <c r="D190" s="46">
        <f t="shared" si="1"/>
        <v>1.9304708226577541E-3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17520332.060000002</v>
      </c>
      <c r="D200" s="124">
        <f t="shared" si="1"/>
        <v>5.3933178752914361E-2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17520335.710000001</v>
      </c>
      <c r="D207" s="46">
        <f t="shared" si="1"/>
        <v>5.3933189988780307E-2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-3.65</v>
      </c>
      <c r="D209" s="46">
        <f t="shared" si="1"/>
        <v>-1.1235865951283654E-8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0" orientation="portrait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2"/>
  <sheetViews>
    <sheetView showGridLines="0" topLeftCell="A133" zoomScale="80" zoomScaleNormal="80" workbookViewId="0">
      <selection activeCell="B192" sqref="B192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600</v>
      </c>
      <c r="B1" s="172"/>
      <c r="C1" s="172"/>
      <c r="D1" s="172"/>
      <c r="E1" s="172"/>
      <c r="F1" s="172"/>
      <c r="G1" s="10" t="s">
        <v>497</v>
      </c>
      <c r="H1" s="19">
        <v>2024</v>
      </c>
    </row>
    <row r="2" spans="1:8" s="11" customFormat="1" ht="18.95" customHeight="1" x14ac:dyDescent="0.25">
      <c r="A2" s="171" t="s">
        <v>501</v>
      </c>
      <c r="B2" s="172"/>
      <c r="C2" s="172"/>
      <c r="D2" s="172"/>
      <c r="E2" s="172"/>
      <c r="F2" s="172"/>
      <c r="G2" s="10" t="s">
        <v>498</v>
      </c>
      <c r="H2" s="19" t="s">
        <v>500</v>
      </c>
    </row>
    <row r="3" spans="1:8" s="11" customFormat="1" ht="18.95" customHeight="1" x14ac:dyDescent="0.25">
      <c r="A3" s="171" t="s">
        <v>601</v>
      </c>
      <c r="B3" s="172"/>
      <c r="C3" s="172"/>
      <c r="D3" s="172"/>
      <c r="E3" s="172"/>
      <c r="F3" s="172"/>
      <c r="G3" s="10" t="s">
        <v>499</v>
      </c>
      <c r="H3" s="19">
        <v>4</v>
      </c>
    </row>
    <row r="4" spans="1:8" s="11" customFormat="1" ht="18.95" customHeight="1" x14ac:dyDescent="0.25">
      <c r="A4" s="171" t="s">
        <v>515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27476.880000000001</v>
      </c>
      <c r="D15" s="18">
        <v>505606.74</v>
      </c>
      <c r="E15" s="18">
        <v>0</v>
      </c>
      <c r="F15" s="18">
        <v>0</v>
      </c>
      <c r="G15" s="18">
        <v>8000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19025.07</v>
      </c>
      <c r="D20" s="18">
        <v>19025.07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20000</v>
      </c>
      <c r="D21" s="18">
        <v>20000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338476.87</v>
      </c>
      <c r="D27" s="18">
        <v>338476.87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57361.88</v>
      </c>
    </row>
    <row r="33" spans="1:8" x14ac:dyDescent="0.2">
      <c r="A33" s="16">
        <v>1141</v>
      </c>
      <c r="B33" s="14" t="s">
        <v>136</v>
      </c>
      <c r="C33" s="18">
        <v>57361.88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24991445.030000001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26667638.640000001</v>
      </c>
      <c r="D56" s="18">
        <f>SUM(D57:D63)</f>
        <v>5981769.2300000004</v>
      </c>
      <c r="E56" s="18">
        <f>SUM(E57:E63)</f>
        <v>3813615.8599999994</v>
      </c>
    </row>
    <row r="57" spans="1:10" x14ac:dyDescent="0.2">
      <c r="A57" s="16">
        <v>1231</v>
      </c>
      <c r="B57" s="14" t="s">
        <v>149</v>
      </c>
      <c r="C57" s="18">
        <v>462255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9795385.0899999999</v>
      </c>
      <c r="D59" s="161">
        <v>5981769.2300000004</v>
      </c>
      <c r="E59" s="18">
        <f>+C59-D59</f>
        <v>3813615.8599999994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16409998.550000001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155450651.91</v>
      </c>
      <c r="D64" s="18">
        <f t="shared" ref="D64" si="0">SUM(D65:D72)</f>
        <v>60089900.039999992</v>
      </c>
      <c r="E64" s="18">
        <f>SUM(E65:E72)</f>
        <v>95360751.86999999</v>
      </c>
    </row>
    <row r="65" spans="1:9" x14ac:dyDescent="0.2">
      <c r="A65" s="16">
        <v>1241</v>
      </c>
      <c r="B65" s="14" t="s">
        <v>157</v>
      </c>
      <c r="C65" s="18">
        <v>20582360.239999998</v>
      </c>
      <c r="D65" s="161">
        <v>15823933.470000001</v>
      </c>
      <c r="E65" s="18">
        <f>+C65-D65</f>
        <v>4758426.7699999977</v>
      </c>
    </row>
    <row r="66" spans="1:9" x14ac:dyDescent="0.2">
      <c r="A66" s="16">
        <v>1242</v>
      </c>
      <c r="B66" s="14" t="s">
        <v>158</v>
      </c>
      <c r="C66" s="18">
        <v>8832074.5399999991</v>
      </c>
      <c r="D66" s="161">
        <v>8512026.4299999997</v>
      </c>
      <c r="E66" s="161">
        <f t="shared" ref="E66:E72" si="1">+C66-D66</f>
        <v>320048.1099999994</v>
      </c>
    </row>
    <row r="67" spans="1:9" x14ac:dyDescent="0.2">
      <c r="A67" s="16">
        <v>1243</v>
      </c>
      <c r="B67" s="14" t="s">
        <v>159</v>
      </c>
      <c r="C67" s="18">
        <v>515506.36</v>
      </c>
      <c r="D67" s="161">
        <v>446289.36</v>
      </c>
      <c r="E67" s="161">
        <f t="shared" si="1"/>
        <v>69217</v>
      </c>
    </row>
    <row r="68" spans="1:9" x14ac:dyDescent="0.2">
      <c r="A68" s="16">
        <v>1244</v>
      </c>
      <c r="B68" s="14" t="s">
        <v>160</v>
      </c>
      <c r="C68" s="18">
        <v>15425722.91</v>
      </c>
      <c r="D68" s="161">
        <v>11124759.51</v>
      </c>
      <c r="E68" s="161">
        <f t="shared" si="1"/>
        <v>4300963.4000000004</v>
      </c>
    </row>
    <row r="69" spans="1:9" x14ac:dyDescent="0.2">
      <c r="A69" s="16">
        <v>1245</v>
      </c>
      <c r="B69" s="14" t="s">
        <v>161</v>
      </c>
      <c r="C69" s="18">
        <v>465772.61</v>
      </c>
      <c r="D69" s="161">
        <v>465772.61</v>
      </c>
      <c r="E69" s="161">
        <f t="shared" si="1"/>
        <v>0</v>
      </c>
    </row>
    <row r="70" spans="1:9" x14ac:dyDescent="0.2">
      <c r="A70" s="16">
        <v>1246</v>
      </c>
      <c r="B70" s="14" t="s">
        <v>162</v>
      </c>
      <c r="C70" s="18">
        <v>11773001.140000001</v>
      </c>
      <c r="D70" s="161">
        <v>9943713.4000000004</v>
      </c>
      <c r="E70" s="161">
        <f t="shared" si="1"/>
        <v>1829287.7400000002</v>
      </c>
    </row>
    <row r="71" spans="1:9" x14ac:dyDescent="0.2">
      <c r="A71" s="16">
        <v>1247</v>
      </c>
      <c r="B71" s="14" t="s">
        <v>163</v>
      </c>
      <c r="C71" s="18">
        <v>97856214.109999999</v>
      </c>
      <c r="D71" s="161">
        <v>13773405.26</v>
      </c>
      <c r="E71" s="161">
        <f t="shared" si="1"/>
        <v>84082808.849999994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61">
        <f t="shared" si="1"/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17874</v>
      </c>
    </row>
    <row r="99" spans="1:8" x14ac:dyDescent="0.2">
      <c r="A99" s="16">
        <v>1191</v>
      </c>
      <c r="B99" s="14" t="s">
        <v>484</v>
      </c>
      <c r="C99" s="18">
        <v>17874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5059061.09</v>
      </c>
      <c r="D110" s="18">
        <f>SUM(D111:D119)</f>
        <v>5059061.09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259934.95</v>
      </c>
      <c r="D111" s="18">
        <f>C111</f>
        <v>259934.95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99067.39</v>
      </c>
      <c r="D112" s="18">
        <f t="shared" ref="D112:D119" si="2">C112</f>
        <v>99067.39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2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124783.95</v>
      </c>
      <c r="D114" s="18">
        <f t="shared" si="2"/>
        <v>124783.95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2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2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2487789.3199999998</v>
      </c>
      <c r="D117" s="18">
        <f t="shared" si="2"/>
        <v>2487789.3199999998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2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2087485.48</v>
      </c>
      <c r="D119" s="18">
        <f t="shared" si="2"/>
        <v>2087485.48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3">SUM(D121:D123)</f>
        <v>0</v>
      </c>
      <c r="E120" s="18">
        <f t="shared" si="3"/>
        <v>0</v>
      </c>
      <c r="F120" s="18">
        <f t="shared" si="3"/>
        <v>0</v>
      </c>
      <c r="G120" s="18">
        <f t="shared" si="3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4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4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 t="s">
        <v>517</v>
      </c>
      <c r="C172" s="129"/>
      <c r="D172" s="129"/>
      <c r="E172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showGridLines="0" zoomScaleNormal="100" workbookViewId="0">
      <selection activeCell="E25" sqref="E2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600</v>
      </c>
      <c r="B1" s="173"/>
      <c r="C1" s="173"/>
      <c r="D1" s="21" t="s">
        <v>497</v>
      </c>
      <c r="E1" s="22">
        <v>2024</v>
      </c>
    </row>
    <row r="2" spans="1:5" ht="18.95" customHeight="1" x14ac:dyDescent="0.2">
      <c r="A2" s="173" t="s">
        <v>503</v>
      </c>
      <c r="B2" s="173"/>
      <c r="C2" s="173"/>
      <c r="D2" s="21" t="s">
        <v>498</v>
      </c>
      <c r="E2" s="22" t="s">
        <v>500</v>
      </c>
    </row>
    <row r="3" spans="1:5" ht="18.95" customHeight="1" x14ac:dyDescent="0.2">
      <c r="A3" s="173" t="s">
        <v>601</v>
      </c>
      <c r="B3" s="173"/>
      <c r="C3" s="173"/>
      <c r="D3" s="21" t="s">
        <v>499</v>
      </c>
      <c r="E3" s="22">
        <v>4</v>
      </c>
    </row>
    <row r="4" spans="1:5" ht="18.95" customHeight="1" x14ac:dyDescent="0.2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164366478.38999999</v>
      </c>
    </row>
    <row r="10" spans="1:5" x14ac:dyDescent="0.2">
      <c r="A10" s="27">
        <v>3120</v>
      </c>
      <c r="B10" s="23" t="s">
        <v>383</v>
      </c>
      <c r="C10" s="28">
        <v>6515616.6399999997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9739857.8699999992</v>
      </c>
    </row>
    <row r="16" spans="1:5" x14ac:dyDescent="0.2">
      <c r="A16" s="27">
        <v>3220</v>
      </c>
      <c r="B16" s="23" t="s">
        <v>387</v>
      </c>
      <c r="C16" s="28">
        <v>25485345.82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scale="76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showGridLines="0" topLeftCell="A131" zoomScale="130" zoomScaleNormal="130" workbookViewId="0">
      <selection activeCell="B150" sqref="B150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600</v>
      </c>
      <c r="B1" s="173"/>
      <c r="C1" s="173"/>
      <c r="D1" s="21" t="s">
        <v>497</v>
      </c>
      <c r="E1" s="22">
        <v>2024</v>
      </c>
    </row>
    <row r="2" spans="1:5" s="29" customFormat="1" ht="18.95" customHeight="1" x14ac:dyDescent="0.25">
      <c r="A2" s="173" t="s">
        <v>504</v>
      </c>
      <c r="B2" s="173"/>
      <c r="C2" s="173"/>
      <c r="D2" s="21" t="s">
        <v>498</v>
      </c>
      <c r="E2" s="22" t="s">
        <v>500</v>
      </c>
    </row>
    <row r="3" spans="1:5" s="29" customFormat="1" ht="18.95" customHeight="1" x14ac:dyDescent="0.25">
      <c r="A3" s="173" t="s">
        <v>601</v>
      </c>
      <c r="B3" s="173"/>
      <c r="C3" s="173"/>
      <c r="D3" s="21" t="s">
        <v>499</v>
      </c>
      <c r="E3" s="22">
        <v>4</v>
      </c>
    </row>
    <row r="4" spans="1:5" s="29" customFormat="1" ht="18.95" customHeight="1" x14ac:dyDescent="0.25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223.64</v>
      </c>
      <c r="D9" s="28">
        <v>152.09</v>
      </c>
    </row>
    <row r="10" spans="1:5" x14ac:dyDescent="0.2">
      <c r="A10" s="27">
        <v>1112</v>
      </c>
      <c r="B10" s="23" t="s">
        <v>401</v>
      </c>
      <c r="C10" s="28">
        <v>69647855.159999996</v>
      </c>
      <c r="D10" s="28">
        <v>73105263.060000002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69648078.799999997</v>
      </c>
      <c r="D16" s="84">
        <f>SUM(D9:D15)</f>
        <v>73105415.150000006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36617067.700000003</v>
      </c>
      <c r="D21" s="84">
        <f>SUM(D22:D28)</f>
        <v>55659803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36617067.700000003</v>
      </c>
      <c r="D27" s="28">
        <v>55659803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6053947.0499999998</v>
      </c>
      <c r="D29" s="84">
        <f>SUM(D30:D37)</f>
        <v>1536735.15</v>
      </c>
    </row>
    <row r="30" spans="1:4" x14ac:dyDescent="0.2">
      <c r="A30" s="27">
        <v>1241</v>
      </c>
      <c r="B30" s="23" t="s">
        <v>157</v>
      </c>
      <c r="C30" s="28">
        <v>570629.39</v>
      </c>
      <c r="D30" s="28">
        <v>1453626.95</v>
      </c>
    </row>
    <row r="31" spans="1:4" x14ac:dyDescent="0.2">
      <c r="A31" s="27">
        <v>1242</v>
      </c>
      <c r="B31" s="23" t="s">
        <v>158</v>
      </c>
      <c r="C31" s="28">
        <v>18883.87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5035274.6399999997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38484.75</v>
      </c>
      <c r="D35" s="28">
        <v>83108.2</v>
      </c>
    </row>
    <row r="36" spans="1:5" x14ac:dyDescent="0.2">
      <c r="A36" s="27">
        <v>1247</v>
      </c>
      <c r="B36" s="23" t="s">
        <v>163</v>
      </c>
      <c r="C36" s="28">
        <v>390674.4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42671014.75</v>
      </c>
      <c r="D44" s="84">
        <f>D21+D29+D38</f>
        <v>57196538.149999999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9739857.8699999992</v>
      </c>
      <c r="D48" s="84">
        <v>39449573.189999998</v>
      </c>
      <c r="E48" s="156"/>
    </row>
    <row r="49" spans="1:4" x14ac:dyDescent="0.2">
      <c r="A49" s="27"/>
      <c r="B49" s="85" t="s">
        <v>509</v>
      </c>
      <c r="C49" s="84">
        <f>C54+C66+C94+C97+C50</f>
        <v>22701255</v>
      </c>
      <c r="D49" s="84">
        <f>D54+D66+D94+D97+D50</f>
        <v>19658480.84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21223899.210000001</v>
      </c>
      <c r="D66" s="84">
        <f>D67+D76+D79+D85</f>
        <v>17978412.609999999</v>
      </c>
    </row>
    <row r="67" spans="1:4" x14ac:dyDescent="0.2">
      <c r="A67" s="27">
        <v>5510</v>
      </c>
      <c r="B67" s="23" t="s">
        <v>357</v>
      </c>
      <c r="C67" s="28">
        <f>SUM(C68:C75)</f>
        <v>3703567.15</v>
      </c>
      <c r="D67" s="28">
        <f>SUM(D68:D75)</f>
        <v>2797358.3499999996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301107</v>
      </c>
      <c r="D70" s="28">
        <v>301106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2775341.73</v>
      </c>
      <c r="D72" s="28">
        <v>2103364.63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627118.42000000004</v>
      </c>
      <c r="D75" s="28">
        <v>392887.72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17520332.060000002</v>
      </c>
      <c r="D85" s="28">
        <f>SUM(D86:D93)</f>
        <v>15181054.26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17520335.710000001</v>
      </c>
      <c r="D92" s="28">
        <v>15181038.75</v>
      </c>
    </row>
    <row r="93" spans="1:4" x14ac:dyDescent="0.2">
      <c r="A93" s="27">
        <v>5599</v>
      </c>
      <c r="B93" s="23" t="s">
        <v>380</v>
      </c>
      <c r="C93" s="28">
        <v>-3.65</v>
      </c>
      <c r="D93" s="28">
        <v>15.51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1477355.79</v>
      </c>
      <c r="D97" s="84">
        <f>SUM(D98:D102)</f>
        <v>1680068.23</v>
      </c>
    </row>
    <row r="98" spans="1:4" x14ac:dyDescent="0.2">
      <c r="A98" s="27">
        <v>2111</v>
      </c>
      <c r="B98" s="23" t="s">
        <v>522</v>
      </c>
      <c r="C98" s="28">
        <v>107034.75</v>
      </c>
      <c r="D98" s="28">
        <v>208900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1264.44</v>
      </c>
    </row>
    <row r="100" spans="1:4" x14ac:dyDescent="0.2">
      <c r="A100" s="27">
        <v>2112</v>
      </c>
      <c r="B100" s="23" t="s">
        <v>524</v>
      </c>
      <c r="C100" s="28">
        <v>1362126.73</v>
      </c>
      <c r="D100" s="28">
        <v>1469903.79</v>
      </c>
    </row>
    <row r="101" spans="1:4" x14ac:dyDescent="0.2">
      <c r="A101" s="27">
        <v>2115</v>
      </c>
      <c r="B101" s="23" t="s">
        <v>525</v>
      </c>
      <c r="C101" s="28">
        <v>8194.31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36812093.880000003</v>
      </c>
      <c r="D103" s="84">
        <f>+D104</f>
        <v>38482311.670000002</v>
      </c>
    </row>
    <row r="104" spans="1:4" x14ac:dyDescent="0.2">
      <c r="A104" s="100">
        <v>3100</v>
      </c>
      <c r="B104" s="106" t="s">
        <v>540</v>
      </c>
      <c r="C104" s="107">
        <f>SUM(C105:C108)</f>
        <v>36812093.880000003</v>
      </c>
      <c r="D104" s="107">
        <f>SUM(D105:D108)</f>
        <v>38482311.670000002</v>
      </c>
    </row>
    <row r="105" spans="1:4" x14ac:dyDescent="0.2">
      <c r="A105" s="103"/>
      <c r="B105" s="108" t="s">
        <v>541</v>
      </c>
      <c r="C105" s="109">
        <v>36812093.880000003</v>
      </c>
      <c r="D105" s="109">
        <v>38482311.670000002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22400</v>
      </c>
      <c r="D112" s="102">
        <f>+D113+D135</f>
        <v>431264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22400</v>
      </c>
      <c r="D135" s="84">
        <f>SUM(D136:D144)</f>
        <v>431264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22400</v>
      </c>
      <c r="D142" s="28">
        <v>431264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69230806.75</v>
      </c>
      <c r="D145" s="84">
        <f>D48+D49+D103-D109-D112</f>
        <v>97159101.700000003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zoomScaleNormal="100" workbookViewId="0">
      <selection activeCell="B32" sqref="B32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600</v>
      </c>
      <c r="B1" s="175"/>
      <c r="C1" s="176"/>
    </row>
    <row r="2" spans="1:3" s="30" customFormat="1" ht="18" customHeight="1" x14ac:dyDescent="0.25">
      <c r="A2" s="177" t="s">
        <v>505</v>
      </c>
      <c r="B2" s="178"/>
      <c r="C2" s="179"/>
    </row>
    <row r="3" spans="1:3" s="30" customFormat="1" ht="18" customHeight="1" x14ac:dyDescent="0.25">
      <c r="A3" s="177" t="s">
        <v>601</v>
      </c>
      <c r="B3" s="178"/>
      <c r="C3" s="179"/>
    </row>
    <row r="4" spans="1:3" s="32" customFormat="1" ht="18" customHeight="1" x14ac:dyDescent="0.2">
      <c r="A4" s="180" t="s">
        <v>506</v>
      </c>
      <c r="B4" s="181"/>
      <c r="C4" s="182"/>
    </row>
    <row r="5" spans="1:3" s="32" customFormat="1" ht="18" customHeight="1" x14ac:dyDescent="0.2">
      <c r="A5" s="183" t="s">
        <v>405</v>
      </c>
      <c r="B5" s="184"/>
      <c r="C5" s="147">
        <v>2024</v>
      </c>
    </row>
    <row r="6" spans="1:3" x14ac:dyDescent="0.2">
      <c r="A6" s="47" t="s">
        <v>434</v>
      </c>
      <c r="B6" s="47"/>
      <c r="C6" s="92">
        <v>371404527.94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36812093.880000003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36812093.880000003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334592434.06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3" zoomScaleNormal="100" workbookViewId="0">
      <selection activeCell="B11" sqref="B11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600</v>
      </c>
      <c r="B1" s="186"/>
      <c r="C1" s="187"/>
    </row>
    <row r="2" spans="1:3" s="33" customFormat="1" ht="18.95" customHeight="1" x14ac:dyDescent="0.25">
      <c r="A2" s="188" t="s">
        <v>507</v>
      </c>
      <c r="B2" s="189"/>
      <c r="C2" s="190"/>
    </row>
    <row r="3" spans="1:3" s="33" customFormat="1" ht="18.95" customHeight="1" x14ac:dyDescent="0.25">
      <c r="A3" s="188" t="s">
        <v>601</v>
      </c>
      <c r="B3" s="189"/>
      <c r="C3" s="190"/>
    </row>
    <row r="4" spans="1:3" x14ac:dyDescent="0.2">
      <c r="A4" s="180" t="s">
        <v>506</v>
      </c>
      <c r="B4" s="181"/>
      <c r="C4" s="182"/>
    </row>
    <row r="5" spans="1:3" ht="22.15" customHeight="1" x14ac:dyDescent="0.2">
      <c r="A5" s="191" t="s">
        <v>405</v>
      </c>
      <c r="B5" s="192"/>
      <c r="C5" s="147">
        <v>2024</v>
      </c>
    </row>
    <row r="6" spans="1:3" x14ac:dyDescent="0.2">
      <c r="A6" s="72" t="s">
        <v>447</v>
      </c>
      <c r="B6" s="47"/>
      <c r="C6" s="96">
        <v>359187932.83999997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55559255.860000007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978046.94</v>
      </c>
    </row>
    <row r="12" spans="1:3" x14ac:dyDescent="0.2">
      <c r="A12" s="78">
        <v>2.4</v>
      </c>
      <c r="B12" s="65" t="s">
        <v>158</v>
      </c>
      <c r="C12" s="97">
        <v>18883.87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5035274.6399999997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38484.75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36617067.700000003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12871497.960000001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21223899.209999997</v>
      </c>
    </row>
    <row r="32" spans="1:3" x14ac:dyDescent="0.2">
      <c r="A32" s="78" t="s">
        <v>469</v>
      </c>
      <c r="B32" s="65" t="s">
        <v>357</v>
      </c>
      <c r="C32" s="97">
        <v>3703567.15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17520332.059999999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324852576.18999994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showGridLines="0" topLeftCell="A17" zoomScaleNormal="100" workbookViewId="0">
      <selection activeCell="B63" sqref="B63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600</v>
      </c>
      <c r="B1" s="194"/>
      <c r="C1" s="194"/>
      <c r="D1" s="194"/>
      <c r="E1" s="194"/>
      <c r="F1" s="194"/>
      <c r="G1" s="21" t="s">
        <v>497</v>
      </c>
      <c r="H1" s="22">
        <v>2024</v>
      </c>
    </row>
    <row r="2" spans="1:10" ht="18.95" customHeight="1" x14ac:dyDescent="0.2">
      <c r="A2" s="173" t="s">
        <v>508</v>
      </c>
      <c r="B2" s="194"/>
      <c r="C2" s="194"/>
      <c r="D2" s="194"/>
      <c r="E2" s="194"/>
      <c r="F2" s="194"/>
      <c r="G2" s="21" t="s">
        <v>498</v>
      </c>
      <c r="H2" s="22" t="s">
        <v>500</v>
      </c>
    </row>
    <row r="3" spans="1:10" ht="18.95" customHeight="1" x14ac:dyDescent="0.2">
      <c r="A3" s="195" t="s">
        <v>601</v>
      </c>
      <c r="B3" s="196"/>
      <c r="C3" s="196"/>
      <c r="D3" s="196"/>
      <c r="E3" s="196"/>
      <c r="F3" s="196"/>
      <c r="G3" s="21" t="s">
        <v>499</v>
      </c>
      <c r="H3" s="22">
        <v>4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552</v>
      </c>
      <c r="C39" s="193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3" t="s">
        <v>553</v>
      </c>
      <c r="C48" s="193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9" scale="35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2025-01-29T19:11:36Z</cp:lastPrinted>
  <dcterms:created xsi:type="dcterms:W3CDTF">2012-12-11T20:36:24Z</dcterms:created>
  <dcterms:modified xsi:type="dcterms:W3CDTF">2025-01-29T19:11:40Z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