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3ER TRIMESTRE\PAGINA WEB\Información Contable\"/>
    </mc:Choice>
  </mc:AlternateContent>
  <bookViews>
    <workbookView xWindow="-105" yWindow="-105" windowWidth="23250" windowHeight="12450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6">Conciliacion_Eg!$A$1:$E$53</definedName>
    <definedName name="_xlnm.Print_Area" localSheetId="5">Conciliacion_Ig!$A$1:$E$33</definedName>
    <definedName name="_xlnm.Print_Area" localSheetId="3">VHP!$A$1:$E$42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59" l="1"/>
  <c r="F58" i="59"/>
  <c r="F59" i="59"/>
  <c r="F60" i="59"/>
  <c r="F61" i="59"/>
  <c r="F62" i="59"/>
  <c r="F63" i="59"/>
  <c r="F65" i="59"/>
  <c r="F66" i="59"/>
  <c r="F67" i="59"/>
  <c r="F68" i="59"/>
  <c r="F69" i="59"/>
  <c r="F70" i="59"/>
  <c r="F71" i="59"/>
  <c r="F72" i="59"/>
  <c r="F73" i="59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F64" i="59" l="1"/>
  <c r="F56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<sst xmlns="http://schemas.openxmlformats.org/spreadsheetml/2006/main" count="861" uniqueCount="605">
  <si>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</si>
  <si>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</si>
  <si>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</si>
  <si>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</si>
  <si>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</si>
  <si>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</si>
  <si>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</si>
  <si>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</si>
  <si>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</si>
  <si>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</si>
  <si>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</si>
  <si>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</si>
  <si>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</si>
  <si>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</si>
  <si>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</si>
  <si>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</si>
  <si>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</si>
  <si>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</si>
  <si>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</si>
  <si>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</si>
  <si>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</si>
  <si>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</si>
  <si>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</si>
  <si>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</si>
  <si>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</si>
  <si>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</si>
  <si>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</si>
  <si>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</si>
  <si>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</si>
  <si>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</si>
  <si>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</si>
  <si>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</si>
  <si>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</si>
  <si>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</si>
  <si>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</si>
  <si>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</si>
  <si>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</si>
  <si>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</si>
  <si>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</si>
  <si>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</si>
  <si>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</si>
  <si>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</si>
  <si>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</si>
  <si>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</si>
  <si>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</si>
  <si>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</si>
  <si>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</si>
  <si>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</si>
  <si>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</si>
  <si>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</si>
  <si>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</si>
  <si>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</si>
  <si>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</si>
  <si>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</si>
  <si>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</si>
  <si>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</si>
  <si>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</si>
  <si>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</si>
  <si>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</si>
  <si>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</si>
  <si>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</si>
  <si>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</si>
  <si>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</si>
  <si>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</si>
  <si>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</si>
  <si>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</si>
  <si>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</si>
  <si>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</si>
  <si>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</si>
  <si>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</si>
  <si>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</si>
  <si>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</si>
  <si>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</si>
  <si>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</si>
  <si>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</si>
  <si>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</si>
  <si>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</si>
  <si>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</si>
  <si>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</si>
  <si>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</si>
  <si>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</si>
  <si>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</si>
  <si>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</si>
  <si>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</si>
  <si>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</si>
  <si>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</si>
  <si>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</si>
  <si>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</si>
  <si>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</si>
  <si>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</si>
  <si>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</si>
  <si>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</si>
  <si>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</si>
  <si>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</si>
  <si>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</si>
  <si>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</si>
  <si>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</si>
  <si>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</si>
  <si>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</si>
  <si>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</si>
  <si>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</si>
  <si>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</si>
  <si>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</si>
  <si>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</si>
  <si>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</si>
  <si>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</si>
  <si>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</si>
  <si>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</si>
  <si>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</si>
  <si>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</si>
  <si>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</si>
  <si>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</si>
  <si>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</si>
  <si>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</si>
  <si>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</si>
  <si>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</si>
  <si>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</si>
  <si>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</si>
  <si>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</si>
  <si>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</si>
  <si>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</si>
  <si>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</si>
  <si>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</si>
  <si>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</si>
  <si>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</si>
  <si>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</si>
  <si>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</si>
  <si>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</si>
  <si>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</si>
  <si>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</si>
  <si>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</si>
  <si>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</si>
  <si>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</si>
  <si>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</si>
  <si>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</si>
  <si>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</si>
  <si>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</si>
  <si>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</si>
  <si>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</si>
  <si>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</si>
  <si>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</si>
  <si>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</si>
  <si>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</si>
  <si>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</si>
  <si>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</si>
  <si>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</si>
  <si>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</si>
  <si>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</si>
  <si>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</si>
  <si>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</si>
  <si>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</si>
  <si>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</si>
  <si>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</si>
  <si>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</si>
  <si>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</si>
  <si>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</si>
  <si>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</si>
  <si>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</si>
  <si>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</si>
  <si>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</si>
  <si>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</si>
  <si>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</si>
  <si>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</si>
  <si>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</si>
  <si>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</si>
  <si>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</si>
  <si>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</si>
  <si>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</si>
  <si>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</si>
  <si>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</si>
  <si>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</si>
  <si>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</si>
  <si>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</si>
  <si>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</si>
  <si>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</si>
  <si>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</si>
  <si>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</si>
  <si>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</si>
  <si>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</si>
  <si>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</si>
  <si>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</si>
  <si>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</si>
  <si>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</si>
  <si>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</si>
  <si>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</si>
  <si>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</si>
  <si>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</si>
  <si>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</si>
  <si>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</si>
  <si>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</si>
  <si>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</si>
  <si>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</si>
  <si>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</si>
  <si>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</si>
  <si>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</si>
  <si>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</si>
  <si>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</si>
  <si>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</si>
  <si>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</si>
  <si>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</si>
  <si>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</si>
  <si>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</si>
  <si>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</si>
  <si>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</si>
  <si>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</si>
  <si>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</si>
  <si>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</si>
  <si>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</si>
  <si>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</si>
  <si>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</si>
  <si>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</si>
  <si>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</si>
  <si>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</si>
  <si>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</si>
  <si>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</si>
  <si>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</si>
  <si>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</si>
  <si>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</si>
  <si>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</si>
  <si>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</si>
  <si>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</si>
  <si>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</si>
  <si>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</si>
  <si>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</si>
  <si>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</si>
  <si>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</si>
  <si>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</si>
  <si>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</si>
  <si>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</si>
  <si>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</si>
  <si>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</si>
  <si>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</si>
  <si>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</si>
  <si>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</si>
  <si>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</si>
  <si>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</si>
  <si>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</si>
  <si>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</si>
  <si>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</si>
  <si>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</si>
  <si>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</si>
  <si>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</si>
  <si>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</si>
  <si>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</si>
  <si>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</si>
  <si>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</si>
  <si>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</si>
  <si>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</si>
  <si>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</si>
  <si>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</si>
  <si>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</si>
  <si>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</si>
  <si>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</si>
  <si>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</si>
  <si>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</si>
  <si>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</si>
  <si>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</si>
  <si>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</si>
  <si>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</si>
  <si>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</si>
  <si>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</si>
  <si>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</si>
  <si>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</si>
  <si>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</si>
  <si>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</si>
  <si>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</si>
  <si>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</si>
  <si>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</si>
  <si>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</si>
  <si>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</si>
  <si>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</si>
  <si>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</si>
  <si>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</si>
  <si>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</si>
  <si>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</si>
  <si>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</si>
  <si>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</si>
  <si>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</si>
  <si>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</si>
  <si>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</si>
  <si>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</si>
  <si>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</si>
  <si>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</si>
  <si>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</si>
  <si>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</si>
  <si>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</si>
  <si>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</si>
  <si>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</si>
  <si>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</si>
  <si>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</si>
  <si>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</si>
  <si>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</si>
  <si>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</si>
  <si>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</si>
  <si>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</si>
  <si>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</si>
  <si>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</si>
  <si>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</si>
  <si>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</si>
  <si>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</si>
  <si>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</si>
  <si>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</si>
  <si>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</si>
  <si>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</si>
  <si>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</si>
  <si>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</si>
  <si>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</si>
  <si>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</si>
  <si>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</si>
  <si>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</si>
  <si>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</si>
  <si>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</si>
  <si>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</si>
  <si>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</si>
  <si>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</si>
  <si>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</si>
  <si>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</si>
  <si>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</si>
  <si>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</si>
  <si>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</si>
  <si>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</si>
  <si>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</si>
  <si>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</si>
  <si>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</si>
  <si>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</si>
  <si>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</si>
  <si>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</si>
  <si>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</si>
  <si>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</si>
  <si>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</si>
  <si>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</si>
  <si>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</si>
  <si>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</si>
  <si>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</si>
  <si>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</si>
  <si>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</si>
  <si>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</si>
  <si>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</si>
  <si>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</si>
  <si>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</si>
  <si>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</si>
  <si>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</si>
  <si>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</si>
  <si>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</si>
  <si>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</si>
  <si>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</si>
  <si>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</si>
  <si>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</si>
  <si>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</si>
  <si>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</si>
  <si>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</si>
  <si>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</si>
  <si>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</si>
  <si>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</si>
  <si>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</si>
  <si>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</si>
  <si>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</si>
  <si>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</si>
  <si>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</si>
  <si>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</si>
  <si>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</si>
  <si>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</si>
  <si>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</si>
  <si>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</si>
  <si>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</si>
  <si>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</si>
  <si>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</si>
  <si>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</si>
  <si>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</si>
  <si>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</si>
  <si>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</si>
  <si>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</si>
  <si>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</si>
  <si>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</si>
  <si>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</si>
  <si>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</si>
  <si>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</si>
  <si>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</si>
  <si>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</si>
  <si>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</si>
  <si>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</si>
  <si>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</si>
  <si>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</si>
  <si>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</si>
  <si>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</si>
  <si>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</si>
  <si>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</si>
  <si>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</si>
  <si>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</si>
  <si>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</si>
  <si>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</si>
  <si>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</si>
  <si>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</si>
  <si>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</si>
  <si>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</si>
  <si>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</si>
  <si>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</si>
  <si>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</si>
  <si>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</si>
  <si>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</si>
  <si>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</si>
  <si>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</si>
  <si>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</si>
  <si>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</si>
  <si>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</si>
  <si>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</si>
  <si>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</si>
  <si>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</si>
  <si>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</si>
  <si>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</si>
  <si>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</si>
  <si>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</si>
  <si>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</si>
  <si>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</si>
  <si>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</si>
  <si>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</si>
  <si>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</si>
  <si>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</si>
  <si>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</si>
  <si>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</si>
  <si>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</si>
  <si>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</si>
  <si>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</si>
  <si>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</si>
  <si>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</si>
  <si>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</si>
  <si>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</si>
  <si>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</si>
  <si>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</si>
  <si>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</si>
  <si>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</si>
  <si>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</si>
  <si>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</si>
  <si>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</si>
  <si>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</si>
  <si>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</si>
  <si>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</si>
  <si>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</si>
  <si>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</si>
  <si>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</si>
  <si>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</si>
  <si>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</si>
  <si>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</si>
  <si>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</si>
  <si>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</si>
  <si>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</si>
  <si>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</si>
  <si>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</si>
  <si>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</si>
  <si>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</si>
  <si>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</si>
  <si>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</si>
  <si>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</si>
  <si>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</si>
  <si>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</si>
  <si>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</si>
  <si>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</si>
  <si>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</si>
  <si>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</si>
  <si>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</si>
  <si>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</si>
  <si>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</si>
  <si>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</si>
  <si>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</si>
  <si>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</si>
  <si>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</si>
  <si>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</si>
  <si>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</si>
  <si>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</si>
  <si>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</si>
  <si>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</si>
  <si>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</si>
  <si>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</si>
  <si>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</si>
  <si>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</si>
  <si>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</si>
  <si>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</si>
  <si>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</si>
  <si>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</si>
  <si>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</si>
  <si>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</si>
  <si>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</si>
  <si>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</si>
  <si>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</si>
  <si>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</si>
  <si>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</si>
  <si>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</si>
  <si>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</si>
  <si>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</si>
  <si>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</si>
  <si>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</si>
  <si>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</si>
  <si>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</si>
  <si>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</si>
  <si>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</si>
  <si>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</si>
  <si>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</si>
  <si>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</si>
  <si>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</si>
  <si>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</si>
  <si>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</si>
  <si>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</si>
  <si>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</si>
  <si>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</si>
  <si>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</si>
  <si>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</si>
  <si>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</si>
  <si>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</si>
  <si>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</si>
  <si>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</si>
  <si>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</si>
  <si>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</si>
  <si>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</si>
  <si>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</si>
  <si>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</si>
  <si>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</si>
  <si>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</si>
  <si>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</si>
  <si>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</si>
  <si>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</si>
  <si>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</si>
  <si>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</si>
  <si>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</si>
  <si>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</si>
  <si>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</si>
  <si>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</si>
  <si>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</si>
  <si>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</si>
  <si>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</si>
  <si>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</si>
  <si>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</si>
  <si>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</si>
  <si>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</si>
  <si>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</si>
  <si>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</si>
  <si>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</si>
  <si>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</si>
  <si>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</si>
  <si>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</si>
  <si>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</si>
  <si>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</si>
  <si>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</si>
  <si>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</si>
  <si>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</si>
  <si>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</si>
  <si>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</si>
  <si>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</si>
  <si>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</si>
  <si>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</si>
  <si>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</si>
  <si>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</si>
  <si>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</si>
  <si>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</si>
  <si>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</si>
  <si>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</si>
  <si>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</si>
  <si>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</si>
  <si>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</si>
  <si>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</si>
  <si>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</si>
  <si>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</si>
  <si>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</si>
  <si>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</si>
  <si>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</si>
  <si>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</si>
  <si>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</si>
  <si>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</si>
  <si>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</si>
  <si>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</si>
  <si>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</si>
  <si>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</si>
  <si>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</si>
  <si>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</si>
  <si>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</si>
  <si>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</si>
  <si>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</si>
  <si>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</si>
  <si>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</si>
  <si>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</si>
  <si>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</si>
  <si>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</si>
  <si>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</si>
  <si>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</si>
  <si>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</si>
  <si>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</si>
  <si>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</si>
  <si>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</si>
  <si>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</si>
  <si>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</si>
  <si>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</si>
  <si>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</si>
  <si>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</si>
  <si>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</si>
  <si>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</si>
  <si>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</si>
  <si>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</si>
  <si>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</si>
  <si>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</si>
  <si>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</si>
  <si>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</si>
  <si>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ESTATAL DE LA CULTURA DEL ESTADO DE GUANAJUATO</t>
  </si>
  <si>
    <t>Del 1 de Enero al 30 de Septiembre de 2024</t>
  </si>
  <si>
    <t>CUENTAS DE ORDEN PRESUPUESTARIO</t>
  </si>
  <si>
    <t xml:space="preserve">Bajo protesta de decir verdad declaramos que los Estados Financieros y sus notas, son razonablemente </t>
  </si>
  <si>
    <t>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</si>
</sst>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219</xdr:row>
      <xdr:rowOff>76200</xdr:rowOff>
    </xdr:from>
    <xdr:to>
      <xdr:col>3</xdr:col>
      <xdr:colOff>923925</xdr:colOff>
      <xdr:row>225</xdr:row>
      <xdr:rowOff>85725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647700" y="33747075"/>
          <a:ext cx="75247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     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  Ma. Guadalupe Martha Saucedo Serrano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      Directora de Administración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178</xdr:row>
      <xdr:rowOff>123825</xdr:rowOff>
    </xdr:from>
    <xdr:to>
      <xdr:col>4</xdr:col>
      <xdr:colOff>838200</xdr:colOff>
      <xdr:row>184</xdr:row>
      <xdr:rowOff>133350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657225" y="25936575"/>
          <a:ext cx="75247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     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  Ma. Guadalupe Martha Saucedo Serrano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      Directora de Administración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35</xdr:row>
      <xdr:rowOff>104775</xdr:rowOff>
    </xdr:from>
    <xdr:to>
      <xdr:col>5</xdr:col>
      <xdr:colOff>104775</xdr:colOff>
      <xdr:row>41</xdr:row>
      <xdr:rowOff>114300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209550" y="5486400"/>
          <a:ext cx="75247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     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  Ma. Guadalupe Martha Saucedo Serrano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      Directora de Administración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183173</xdr:colOff>
      <xdr:row>151</xdr:row>
      <xdr:rowOff>51289</xdr:rowOff>
    </xdr:from>
    <xdr:to>
      <xdr:col>4</xdr:col>
      <xdr:colOff>696058</xdr:colOff>
      <xdr:row>157</xdr:row>
      <xdr:rowOff>38834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83173" y="22559597"/>
          <a:ext cx="75247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     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  Ma. Guadalupe Martha Saucedo Serrano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      Directora de Administración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28575</xdr:rowOff>
    </xdr:from>
    <xdr:to>
      <xdr:col>5</xdr:col>
      <xdr:colOff>390525</xdr:colOff>
      <xdr:row>32</xdr:row>
      <xdr:rowOff>38100</xdr:rowOff>
    </xdr:to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0" y="4171950"/>
          <a:ext cx="75247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     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  Ma. Guadalupe Martha Saucedo Serrano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      Directora de Administración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38100</xdr:rowOff>
    </xdr:from>
    <xdr:to>
      <xdr:col>5</xdr:col>
      <xdr:colOff>428625</xdr:colOff>
      <xdr:row>52</xdr:row>
      <xdr:rowOff>47625</xdr:rowOff>
    </xdr:to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0" y="7029450"/>
          <a:ext cx="75247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     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  Ma. Guadalupe Martha Saucedo Serrano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      Directora de Administración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64</xdr:row>
      <xdr:rowOff>123825</xdr:rowOff>
    </xdr:from>
    <xdr:to>
      <xdr:col>3</xdr:col>
      <xdr:colOff>1143000</xdr:colOff>
      <xdr:row>70</xdr:row>
      <xdr:rowOff>133350</xdr:rowOff>
    </xdr:to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9050" y="9553575"/>
          <a:ext cx="75247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     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  Ma. Guadalupe Martha Saucedo Serrano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      Directora de Administración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I29" sqref="I29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149999999999999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149999999999999" customHeight="1" x14ac:dyDescent="0.2">
      <c r="A3" s="165" t="s">
        <v>601</v>
      </c>
      <c r="B3" s="166"/>
      <c r="C3" s="10" t="s">
        <v>496</v>
      </c>
      <c r="D3" s="118">
        <v>3</v>
      </c>
    </row>
    <row r="4" spans="1:4" ht="16.149999999999999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zoomScaleNormal="100" workbookViewId="0">
      <selection activeCell="A3" sqref="A3:C3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95" customHeight="1" x14ac:dyDescent="0.25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95" customHeight="1" x14ac:dyDescent="0.25">
      <c r="A3" s="164" t="s">
        <v>601</v>
      </c>
      <c r="B3" s="164"/>
      <c r="C3" s="164"/>
      <c r="D3" s="10" t="s">
        <v>499</v>
      </c>
      <c r="E3" s="19">
        <v>3</v>
      </c>
    </row>
    <row r="4" spans="1:5" s="11" customFormat="1" ht="18.95" customHeight="1" x14ac:dyDescent="0.25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249968296.32999998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21053899.510000002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21053899.510000002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21053899.510000002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228474859.62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3337857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3337857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225137002.62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225137002.62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439537.2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439537.2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439537.2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208181150.16000003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178279904.32000005</v>
      </c>
      <c r="D95" s="124">
        <f>C95/$C$94</f>
        <v>0.85636910057889959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82133471.040000007</v>
      </c>
      <c r="D96" s="124">
        <f t="shared" ref="D96:D159" si="0">C96/$C$94</f>
        <v>0.39452885612782607</v>
      </c>
      <c r="E96" s="42"/>
    </row>
    <row r="97" spans="1:5" x14ac:dyDescent="0.2">
      <c r="A97" s="44">
        <v>5111</v>
      </c>
      <c r="B97" s="42" t="s">
        <v>279</v>
      </c>
      <c r="C97" s="45">
        <v>17100434.600000001</v>
      </c>
      <c r="D97" s="46">
        <f t="shared" si="0"/>
        <v>8.2142089170211929E-2</v>
      </c>
      <c r="E97" s="42"/>
    </row>
    <row r="98" spans="1:5" x14ac:dyDescent="0.2">
      <c r="A98" s="44">
        <v>5112</v>
      </c>
      <c r="B98" s="42" t="s">
        <v>280</v>
      </c>
      <c r="C98" s="45">
        <v>13704588.859999999</v>
      </c>
      <c r="D98" s="46">
        <f t="shared" si="0"/>
        <v>6.5830114059160394E-2</v>
      </c>
      <c r="E98" s="42"/>
    </row>
    <row r="99" spans="1:5" x14ac:dyDescent="0.2">
      <c r="A99" s="44">
        <v>5113</v>
      </c>
      <c r="B99" s="42" t="s">
        <v>281</v>
      </c>
      <c r="C99" s="45">
        <v>12123111.41</v>
      </c>
      <c r="D99" s="46">
        <f t="shared" si="0"/>
        <v>5.8233473110714598E-2</v>
      </c>
      <c r="E99" s="42"/>
    </row>
    <row r="100" spans="1:5" x14ac:dyDescent="0.2">
      <c r="A100" s="44">
        <v>5114</v>
      </c>
      <c r="B100" s="42" t="s">
        <v>282</v>
      </c>
      <c r="C100" s="45">
        <v>9897063.2100000009</v>
      </c>
      <c r="D100" s="46">
        <f t="shared" si="0"/>
        <v>4.7540630851513208E-2</v>
      </c>
      <c r="E100" s="42"/>
    </row>
    <row r="101" spans="1:5" x14ac:dyDescent="0.2">
      <c r="A101" s="44">
        <v>5115</v>
      </c>
      <c r="B101" s="42" t="s">
        <v>283</v>
      </c>
      <c r="C101" s="45">
        <v>29153457.300000001</v>
      </c>
      <c r="D101" s="46">
        <f t="shared" si="0"/>
        <v>0.14003889054121266</v>
      </c>
      <c r="E101" s="42"/>
    </row>
    <row r="102" spans="1:5" x14ac:dyDescent="0.2">
      <c r="A102" s="44">
        <v>5116</v>
      </c>
      <c r="B102" s="42" t="s">
        <v>284</v>
      </c>
      <c r="C102" s="45">
        <v>154815.66</v>
      </c>
      <c r="D102" s="46">
        <f t="shared" si="0"/>
        <v>7.4365839501325953E-4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3528573.5599999996</v>
      </c>
      <c r="D103" s="124">
        <f t="shared" si="0"/>
        <v>1.6949534370849971E-2</v>
      </c>
      <c r="E103" s="42"/>
    </row>
    <row r="104" spans="1:5" x14ac:dyDescent="0.2">
      <c r="A104" s="44">
        <v>5121</v>
      </c>
      <c r="B104" s="42" t="s">
        <v>286</v>
      </c>
      <c r="C104" s="45">
        <v>1223673.47</v>
      </c>
      <c r="D104" s="46">
        <f t="shared" si="0"/>
        <v>5.8779263591325712E-3</v>
      </c>
      <c r="E104" s="42"/>
    </row>
    <row r="105" spans="1:5" x14ac:dyDescent="0.2">
      <c r="A105" s="44">
        <v>5122</v>
      </c>
      <c r="B105" s="42" t="s">
        <v>287</v>
      </c>
      <c r="C105" s="45">
        <v>366428.09</v>
      </c>
      <c r="D105" s="46">
        <f t="shared" si="0"/>
        <v>1.7601405781377301E-3</v>
      </c>
      <c r="E105" s="42"/>
    </row>
    <row r="106" spans="1:5" x14ac:dyDescent="0.2">
      <c r="A106" s="44">
        <v>5123</v>
      </c>
      <c r="B106" s="42" t="s">
        <v>288</v>
      </c>
      <c r="C106" s="45">
        <v>619470.52</v>
      </c>
      <c r="D106" s="46">
        <f t="shared" si="0"/>
        <v>2.9756321334755754E-3</v>
      </c>
      <c r="E106" s="42"/>
    </row>
    <row r="107" spans="1:5" x14ac:dyDescent="0.2">
      <c r="A107" s="44">
        <v>5124</v>
      </c>
      <c r="B107" s="42" t="s">
        <v>289</v>
      </c>
      <c r="C107" s="45">
        <v>414423.55</v>
      </c>
      <c r="D107" s="46">
        <f t="shared" si="0"/>
        <v>1.9906871956538331E-3</v>
      </c>
      <c r="E107" s="42"/>
    </row>
    <row r="108" spans="1:5" x14ac:dyDescent="0.2">
      <c r="A108" s="44">
        <v>5125</v>
      </c>
      <c r="B108" s="42" t="s">
        <v>290</v>
      </c>
      <c r="C108" s="45">
        <v>49957.46</v>
      </c>
      <c r="D108" s="46">
        <f t="shared" si="0"/>
        <v>2.3997110190622262E-4</v>
      </c>
      <c r="E108" s="42"/>
    </row>
    <row r="109" spans="1:5" x14ac:dyDescent="0.2">
      <c r="A109" s="44">
        <v>5126</v>
      </c>
      <c r="B109" s="42" t="s">
        <v>291</v>
      </c>
      <c r="C109" s="45">
        <v>755123.42</v>
      </c>
      <c r="D109" s="46">
        <f t="shared" si="0"/>
        <v>3.6272420409803733E-3</v>
      </c>
      <c r="E109" s="42"/>
    </row>
    <row r="110" spans="1:5" x14ac:dyDescent="0.2">
      <c r="A110" s="44">
        <v>5127</v>
      </c>
      <c r="B110" s="42" t="s">
        <v>292</v>
      </c>
      <c r="C110" s="45">
        <v>26533.48</v>
      </c>
      <c r="D110" s="46">
        <f t="shared" si="0"/>
        <v>1.2745380635858429E-4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72963.570000000007</v>
      </c>
      <c r="D112" s="46">
        <f t="shared" si="0"/>
        <v>3.5048115520508466E-4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92617859.720000029</v>
      </c>
      <c r="D113" s="124">
        <f t="shared" si="0"/>
        <v>0.44489071008022341</v>
      </c>
      <c r="E113" s="42"/>
    </row>
    <row r="114" spans="1:5" x14ac:dyDescent="0.2">
      <c r="A114" s="44">
        <v>5131</v>
      </c>
      <c r="B114" s="42" t="s">
        <v>296</v>
      </c>
      <c r="C114" s="45">
        <v>2364053.48</v>
      </c>
      <c r="D114" s="46">
        <f t="shared" si="0"/>
        <v>1.1355751844886434E-2</v>
      </c>
      <c r="E114" s="42"/>
    </row>
    <row r="115" spans="1:5" x14ac:dyDescent="0.2">
      <c r="A115" s="44">
        <v>5132</v>
      </c>
      <c r="B115" s="42" t="s">
        <v>297</v>
      </c>
      <c r="C115" s="45">
        <v>3520278.86</v>
      </c>
      <c r="D115" s="46">
        <f t="shared" si="0"/>
        <v>1.6909690705880186E-2</v>
      </c>
      <c r="E115" s="42"/>
    </row>
    <row r="116" spans="1:5" x14ac:dyDescent="0.2">
      <c r="A116" s="44">
        <v>5133</v>
      </c>
      <c r="B116" s="42" t="s">
        <v>298</v>
      </c>
      <c r="C116" s="45">
        <v>39580029.670000002</v>
      </c>
      <c r="D116" s="46">
        <f t="shared" si="0"/>
        <v>0.19012302333607203</v>
      </c>
      <c r="E116" s="42"/>
    </row>
    <row r="117" spans="1:5" x14ac:dyDescent="0.2">
      <c r="A117" s="44">
        <v>5134</v>
      </c>
      <c r="B117" s="42" t="s">
        <v>299</v>
      </c>
      <c r="C117" s="45">
        <v>1744773.89</v>
      </c>
      <c r="D117" s="46">
        <f t="shared" si="0"/>
        <v>8.3810368453581599E-3</v>
      </c>
      <c r="E117" s="42"/>
    </row>
    <row r="118" spans="1:5" x14ac:dyDescent="0.2">
      <c r="A118" s="44">
        <v>5135</v>
      </c>
      <c r="B118" s="42" t="s">
        <v>300</v>
      </c>
      <c r="C118" s="45">
        <v>7143352.7199999997</v>
      </c>
      <c r="D118" s="46">
        <f t="shared" si="0"/>
        <v>3.4313158105380305E-2</v>
      </c>
      <c r="E118" s="42"/>
    </row>
    <row r="119" spans="1:5" x14ac:dyDescent="0.2">
      <c r="A119" s="44">
        <v>5136</v>
      </c>
      <c r="B119" s="42" t="s">
        <v>301</v>
      </c>
      <c r="C119" s="45">
        <v>19798523.399999999</v>
      </c>
      <c r="D119" s="46">
        <f t="shared" si="0"/>
        <v>9.5102382635428875E-2</v>
      </c>
      <c r="E119" s="42"/>
    </row>
    <row r="120" spans="1:5" x14ac:dyDescent="0.2">
      <c r="A120" s="44">
        <v>5137</v>
      </c>
      <c r="B120" s="42" t="s">
        <v>302</v>
      </c>
      <c r="C120" s="45">
        <v>1257762.04</v>
      </c>
      <c r="D120" s="46">
        <f t="shared" si="0"/>
        <v>6.0416711072704349E-3</v>
      </c>
      <c r="E120" s="42"/>
    </row>
    <row r="121" spans="1:5" x14ac:dyDescent="0.2">
      <c r="A121" s="44">
        <v>5138</v>
      </c>
      <c r="B121" s="42" t="s">
        <v>303</v>
      </c>
      <c r="C121" s="45">
        <v>15281509.369999999</v>
      </c>
      <c r="D121" s="46">
        <f t="shared" si="0"/>
        <v>7.3404865705925915E-2</v>
      </c>
      <c r="E121" s="42"/>
    </row>
    <row r="122" spans="1:5" x14ac:dyDescent="0.2">
      <c r="A122" s="44">
        <v>5139</v>
      </c>
      <c r="B122" s="42" t="s">
        <v>304</v>
      </c>
      <c r="C122" s="45">
        <v>1927576.29</v>
      </c>
      <c r="D122" s="46">
        <f t="shared" si="0"/>
        <v>9.2591297940209233E-3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16867692.949999999</v>
      </c>
      <c r="D123" s="124">
        <f t="shared" si="0"/>
        <v>8.1024112591539341E-2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7595914.2000000002</v>
      </c>
      <c r="D127" s="124">
        <f t="shared" si="0"/>
        <v>3.6487041185823368E-2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7595914.2000000002</v>
      </c>
      <c r="D129" s="46">
        <f t="shared" si="0"/>
        <v>3.6487041185823368E-2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5879255.7300000004</v>
      </c>
      <c r="D133" s="124">
        <f t="shared" si="0"/>
        <v>2.8241057009635265E-2</v>
      </c>
      <c r="E133" s="42"/>
    </row>
    <row r="134" spans="1:5" x14ac:dyDescent="0.2">
      <c r="A134" s="44">
        <v>5241</v>
      </c>
      <c r="B134" s="42" t="s">
        <v>314</v>
      </c>
      <c r="C134" s="45">
        <v>32386.95</v>
      </c>
      <c r="D134" s="46">
        <f t="shared" si="0"/>
        <v>1.5557100138561362E-4</v>
      </c>
      <c r="E134" s="42"/>
    </row>
    <row r="135" spans="1:5" x14ac:dyDescent="0.2">
      <c r="A135" s="44">
        <v>5242</v>
      </c>
      <c r="B135" s="42" t="s">
        <v>315</v>
      </c>
      <c r="C135" s="45">
        <v>90000</v>
      </c>
      <c r="D135" s="46">
        <f t="shared" si="0"/>
        <v>4.32315797711894E-4</v>
      </c>
      <c r="E135" s="42"/>
    </row>
    <row r="136" spans="1:5" x14ac:dyDescent="0.2">
      <c r="A136" s="44">
        <v>5243</v>
      </c>
      <c r="B136" s="42" t="s">
        <v>316</v>
      </c>
      <c r="C136" s="45">
        <v>5756868.7800000003</v>
      </c>
      <c r="D136" s="46">
        <f t="shared" si="0"/>
        <v>2.7653170210537755E-2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3392523.02</v>
      </c>
      <c r="D138" s="124">
        <f t="shared" si="0"/>
        <v>1.6296014396080707E-2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3392523.02</v>
      </c>
      <c r="D140" s="46">
        <f t="shared" si="0"/>
        <v>1.6296014396080707E-2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13033552.890000001</v>
      </c>
      <c r="D181" s="124">
        <f t="shared" si="1"/>
        <v>6.2606786829561237E-2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627118.42000000004</v>
      </c>
      <c r="D182" s="124">
        <f t="shared" si="1"/>
        <v>3.0123688889124732E-3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627118.42000000004</v>
      </c>
      <c r="D190" s="46">
        <f t="shared" si="1"/>
        <v>3.0123688889124732E-3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12406434.470000001</v>
      </c>
      <c r="D200" s="124">
        <f t="shared" si="1"/>
        <v>5.9594417940648771E-2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12406436.82</v>
      </c>
      <c r="D207" s="46">
        <f t="shared" si="1"/>
        <v>5.9594429228894595E-2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-2.35</v>
      </c>
      <c r="D209" s="46">
        <f t="shared" si="1"/>
        <v>-1.12882458291439E-8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4" orientation="portrait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Normal="100" workbookViewId="0">
      <selection activeCell="A4" sqref="A4:F4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95" customHeight="1" x14ac:dyDescent="0.25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95" customHeight="1" x14ac:dyDescent="0.25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3</v>
      </c>
    </row>
    <row r="4" spans="1:8" s="11" customFormat="1" ht="18.95" customHeight="1" x14ac:dyDescent="0.25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5498689.54</v>
      </c>
      <c r="D15" s="18">
        <v>505606.74</v>
      </c>
      <c r="E15" s="18">
        <v>0</v>
      </c>
      <c r="F15" s="18">
        <v>0</v>
      </c>
      <c r="G15" s="18">
        <v>8000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42465.98</v>
      </c>
      <c r="D20" s="18">
        <v>42465.98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158199.4</v>
      </c>
      <c r="D21" s="18">
        <v>158199.4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1710006.63</v>
      </c>
      <c r="D24" s="18">
        <v>1710006.63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2885051.92</v>
      </c>
      <c r="D27" s="18">
        <v>2885051.92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57361.88</v>
      </c>
    </row>
    <row r="33" spans="1:8" x14ac:dyDescent="0.2">
      <c r="A33" s="16">
        <v>1141</v>
      </c>
      <c r="B33" s="14" t="s">
        <v>136</v>
      </c>
      <c r="C33" s="18">
        <v>57361.88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26614547.609999999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17112425.100000001</v>
      </c>
      <c r="D56" s="18">
        <f>SUM(D57:D63)</f>
        <v>0</v>
      </c>
      <c r="E56" s="18">
        <f>SUM(E57:E63)</f>
        <v>5680662.2300000004</v>
      </c>
      <c r="F56" s="18">
        <f>+C56-E56</f>
        <v>11431762.870000001</v>
      </c>
    </row>
    <row r="57" spans="1:10" x14ac:dyDescent="0.2">
      <c r="A57" s="16">
        <v>1231</v>
      </c>
      <c r="B57" s="14" t="s">
        <v>149</v>
      </c>
      <c r="C57" s="18">
        <v>462255</v>
      </c>
      <c r="D57" s="145"/>
      <c r="E57" s="145"/>
      <c r="F57" s="18">
        <f t="shared" ref="F57:F73" si="0">+C57-E57</f>
        <v>462255</v>
      </c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  <c r="F58" s="18">
        <f t="shared" si="0"/>
        <v>0</v>
      </c>
    </row>
    <row r="59" spans="1:10" x14ac:dyDescent="0.2">
      <c r="A59" s="16">
        <v>1233</v>
      </c>
      <c r="B59" s="14" t="s">
        <v>151</v>
      </c>
      <c r="C59" s="18">
        <v>9795385.0899999999</v>
      </c>
      <c r="D59" s="18">
        <v>0</v>
      </c>
      <c r="E59" s="18">
        <v>5680662.2300000004</v>
      </c>
      <c r="F59" s="18">
        <f t="shared" si="0"/>
        <v>4114722.8599999994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  <c r="F60" s="18">
        <f t="shared" si="0"/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  <c r="F61" s="18">
        <f t="shared" si="0"/>
        <v>0</v>
      </c>
    </row>
    <row r="62" spans="1:10" x14ac:dyDescent="0.2">
      <c r="A62" s="16">
        <v>1236</v>
      </c>
      <c r="B62" s="14" t="s">
        <v>154</v>
      </c>
      <c r="C62" s="18">
        <v>6854785.0099999998</v>
      </c>
      <c r="D62" s="18">
        <v>0</v>
      </c>
      <c r="E62" s="18">
        <v>0</v>
      </c>
      <c r="F62" s="18">
        <f t="shared" si="0"/>
        <v>6854785.0099999998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  <c r="F63" s="18">
        <f t="shared" si="0"/>
        <v>0</v>
      </c>
    </row>
    <row r="64" spans="1:10" x14ac:dyDescent="0.2">
      <c r="A64" s="16">
        <v>1240</v>
      </c>
      <c r="B64" s="14" t="s">
        <v>156</v>
      </c>
      <c r="C64" s="18">
        <f>SUM(C65:C72)</f>
        <v>151331682.47999999</v>
      </c>
      <c r="D64" s="18">
        <f t="shared" ref="D64:E64" si="1">SUM(D65:D72)</f>
        <v>0</v>
      </c>
      <c r="E64" s="18">
        <f t="shared" si="1"/>
        <v>57408328.309999995</v>
      </c>
      <c r="F64" s="18">
        <f t="shared" si="0"/>
        <v>93923354.169999987</v>
      </c>
    </row>
    <row r="65" spans="1:9" x14ac:dyDescent="0.2">
      <c r="A65" s="16">
        <v>1241</v>
      </c>
      <c r="B65" s="14" t="s">
        <v>157</v>
      </c>
      <c r="C65" s="18">
        <v>20430845.09</v>
      </c>
      <c r="D65" s="18">
        <v>0</v>
      </c>
      <c r="E65" s="18">
        <v>14612884.6</v>
      </c>
      <c r="F65" s="18">
        <f t="shared" si="0"/>
        <v>5817960.4900000002</v>
      </c>
      <c r="G65" s="18"/>
    </row>
    <row r="66" spans="1:9" x14ac:dyDescent="0.2">
      <c r="A66" s="16">
        <v>1242</v>
      </c>
      <c r="B66" s="14" t="s">
        <v>158</v>
      </c>
      <c r="C66" s="18">
        <v>8832074.5399999991</v>
      </c>
      <c r="D66" s="18">
        <v>0</v>
      </c>
      <c r="E66" s="18">
        <v>8173745.5599999996</v>
      </c>
      <c r="F66" s="18">
        <f t="shared" si="0"/>
        <v>658328.97999999952</v>
      </c>
      <c r="G66" s="18"/>
    </row>
    <row r="67" spans="1:9" x14ac:dyDescent="0.2">
      <c r="A67" s="16">
        <v>1243</v>
      </c>
      <c r="B67" s="14" t="s">
        <v>159</v>
      </c>
      <c r="C67" s="18">
        <v>515506.36</v>
      </c>
      <c r="D67" s="18">
        <v>0</v>
      </c>
      <c r="E67" s="18">
        <v>425913.36</v>
      </c>
      <c r="F67" s="18">
        <f t="shared" si="0"/>
        <v>89593</v>
      </c>
      <c r="G67" s="18"/>
    </row>
    <row r="68" spans="1:9" x14ac:dyDescent="0.2">
      <c r="A68" s="16">
        <v>1244</v>
      </c>
      <c r="B68" s="14" t="s">
        <v>160</v>
      </c>
      <c r="C68" s="18">
        <v>15425722.91</v>
      </c>
      <c r="D68" s="18">
        <v>0</v>
      </c>
      <c r="E68" s="18">
        <v>10390448.869999999</v>
      </c>
      <c r="F68" s="18">
        <f t="shared" si="0"/>
        <v>5035274.040000001</v>
      </c>
    </row>
    <row r="69" spans="1:9" x14ac:dyDescent="0.2">
      <c r="A69" s="16">
        <v>1245</v>
      </c>
      <c r="B69" s="14" t="s">
        <v>161</v>
      </c>
      <c r="C69" s="18">
        <v>465772.61</v>
      </c>
      <c r="D69" s="18">
        <v>0</v>
      </c>
      <c r="E69" s="18">
        <v>465772.61</v>
      </c>
      <c r="F69" s="18">
        <f t="shared" si="0"/>
        <v>0</v>
      </c>
    </row>
    <row r="70" spans="1:9" x14ac:dyDescent="0.2">
      <c r="A70" s="16">
        <v>1246</v>
      </c>
      <c r="B70" s="14" t="s">
        <v>162</v>
      </c>
      <c r="C70" s="18">
        <v>11738801.140000001</v>
      </c>
      <c r="D70" s="18">
        <v>0</v>
      </c>
      <c r="E70" s="18">
        <v>9566158.0500000007</v>
      </c>
      <c r="F70" s="18">
        <f t="shared" si="0"/>
        <v>2172643.09</v>
      </c>
    </row>
    <row r="71" spans="1:9" x14ac:dyDescent="0.2">
      <c r="A71" s="16">
        <v>1247</v>
      </c>
      <c r="B71" s="14" t="s">
        <v>163</v>
      </c>
      <c r="C71" s="18">
        <v>93922959.829999998</v>
      </c>
      <c r="D71" s="18">
        <v>0</v>
      </c>
      <c r="E71" s="18">
        <v>13773405.26</v>
      </c>
      <c r="F71" s="18">
        <f t="shared" si="0"/>
        <v>80149554.569999993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  <c r="F72" s="18">
        <f t="shared" si="0"/>
        <v>0</v>
      </c>
    </row>
    <row r="73" spans="1:9" x14ac:dyDescent="0.2">
      <c r="F73" s="18">
        <f t="shared" si="0"/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17874</v>
      </c>
    </row>
    <row r="99" spans="1:8" x14ac:dyDescent="0.2">
      <c r="A99" s="16">
        <v>1191</v>
      </c>
      <c r="B99" s="14" t="s">
        <v>484</v>
      </c>
      <c r="C99" s="18">
        <v>17874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17835951.02</v>
      </c>
      <c r="D110" s="18">
        <f>SUM(D111:D119)</f>
        <v>17835951.02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84436.94</v>
      </c>
      <c r="D111" s="18">
        <f>C111</f>
        <v>84436.94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5751345.5899999999</v>
      </c>
      <c r="D112" s="18">
        <f t="shared" ref="D112:D119" si="2">C112</f>
        <v>5751345.5899999999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2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95883.92</v>
      </c>
      <c r="D114" s="18">
        <f t="shared" si="2"/>
        <v>95883.92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2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2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1391695.83</v>
      </c>
      <c r="D117" s="18">
        <f t="shared" si="2"/>
        <v>1391695.83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2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10512588.74</v>
      </c>
      <c r="D119" s="18">
        <f t="shared" si="2"/>
        <v>10512588.74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3">SUM(D121:D123)</f>
        <v>0</v>
      </c>
      <c r="E120" s="18">
        <f t="shared" si="3"/>
        <v>0</v>
      </c>
      <c r="F120" s="18">
        <f t="shared" si="3"/>
        <v>0</v>
      </c>
      <c r="G120" s="18">
        <f t="shared" si="3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4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4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3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Normal="100" workbookViewId="0">
      <selection activeCell="A4" sqref="A4:C4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95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95" customHeight="1" x14ac:dyDescent="0.2">
      <c r="A3" s="172" t="s">
        <v>601</v>
      </c>
      <c r="B3" s="172"/>
      <c r="C3" s="172"/>
      <c r="D3" s="21" t="s">
        <v>499</v>
      </c>
      <c r="E3" s="22">
        <v>3</v>
      </c>
    </row>
    <row r="4" spans="1:5" ht="18.95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153958710.71000001</v>
      </c>
    </row>
    <row r="10" spans="1:5" x14ac:dyDescent="0.2">
      <c r="A10" s="27">
        <v>3120</v>
      </c>
      <c r="B10" s="23" t="s">
        <v>383</v>
      </c>
      <c r="C10" s="28">
        <v>6515616.6399999997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41787146.170000002</v>
      </c>
    </row>
    <row r="16" spans="1:5" x14ac:dyDescent="0.2">
      <c r="A16" s="27">
        <v>3220</v>
      </c>
      <c r="B16" s="23" t="s">
        <v>387</v>
      </c>
      <c r="C16" s="28">
        <v>25485345.82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paperSize="9" scale="76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="130" zoomScaleNormal="130" workbookViewId="0">
      <selection activeCell="A3" sqref="A3:C3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95" customHeight="1" x14ac:dyDescent="0.25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95" customHeight="1" x14ac:dyDescent="0.25">
      <c r="A3" s="172" t="s">
        <v>601</v>
      </c>
      <c r="B3" s="172"/>
      <c r="C3" s="172"/>
      <c r="D3" s="21" t="s">
        <v>499</v>
      </c>
      <c r="E3" s="22">
        <v>3</v>
      </c>
    </row>
    <row r="4" spans="1:5" s="29" customFormat="1" ht="18.95" customHeight="1" x14ac:dyDescent="0.25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152.09</v>
      </c>
    </row>
    <row r="10" spans="1:5" x14ac:dyDescent="0.2">
      <c r="A10" s="27">
        <v>1112</v>
      </c>
      <c r="B10" s="23" t="s">
        <v>401</v>
      </c>
      <c r="C10" s="28">
        <v>103243456.36</v>
      </c>
      <c r="D10" s="28">
        <v>73105263.060000002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103243456.36</v>
      </c>
      <c r="D16" s="84">
        <f>SUM(D9:D15)</f>
        <v>73105415.150000006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27061854.16</v>
      </c>
      <c r="D21" s="84">
        <f>SUM(D22:D28)</f>
        <v>55659803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27061854.16</v>
      </c>
      <c r="D27" s="28">
        <v>55659803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5432053.8499999996</v>
      </c>
      <c r="D29" s="84">
        <f>SUM(D30:D37)</f>
        <v>1536735.15</v>
      </c>
    </row>
    <row r="30" spans="1:4" x14ac:dyDescent="0.2">
      <c r="A30" s="27">
        <v>1241</v>
      </c>
      <c r="B30" s="23" t="s">
        <v>157</v>
      </c>
      <c r="C30" s="28">
        <v>240210.59</v>
      </c>
      <c r="D30" s="28">
        <v>1453626.95</v>
      </c>
    </row>
    <row r="31" spans="1:4" x14ac:dyDescent="0.2">
      <c r="A31" s="27">
        <v>1242</v>
      </c>
      <c r="B31" s="23" t="s">
        <v>158</v>
      </c>
      <c r="C31" s="28">
        <v>18883.87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5035274.6399999997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4284.75</v>
      </c>
      <c r="D35" s="28">
        <v>83108.2</v>
      </c>
    </row>
    <row r="36" spans="1:5" x14ac:dyDescent="0.2">
      <c r="A36" s="27">
        <v>1247</v>
      </c>
      <c r="B36" s="23" t="s">
        <v>163</v>
      </c>
      <c r="C36" s="28">
        <v>133400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32493908.009999998</v>
      </c>
      <c r="D44" s="84">
        <f>D21+D29+D38</f>
        <v>57196538.149999999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41787146.170000002</v>
      </c>
      <c r="D48" s="84">
        <v>39449573.189999998</v>
      </c>
      <c r="E48" s="156"/>
    </row>
    <row r="49" spans="1:4" x14ac:dyDescent="0.2">
      <c r="A49" s="27"/>
      <c r="B49" s="85" t="s">
        <v>509</v>
      </c>
      <c r="C49" s="84">
        <f>C54+C66+C94+C97+C50</f>
        <v>29002647.77</v>
      </c>
      <c r="D49" s="84">
        <f>D54+D66+D94+D97+D50</f>
        <v>19658480.84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13033552.890000001</v>
      </c>
      <c r="D66" s="84">
        <f>D67+D76+D79+D85</f>
        <v>17978412.609999999</v>
      </c>
    </row>
    <row r="67" spans="1:4" x14ac:dyDescent="0.2">
      <c r="A67" s="27">
        <v>5510</v>
      </c>
      <c r="B67" s="23" t="s">
        <v>357</v>
      </c>
      <c r="C67" s="28">
        <f>SUM(C68:C75)</f>
        <v>627118.42000000004</v>
      </c>
      <c r="D67" s="28">
        <f>SUM(D68:D75)</f>
        <v>2797358.3499999996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301106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2103364.63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627118.42000000004</v>
      </c>
      <c r="D75" s="28">
        <v>392887.72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12406434.470000001</v>
      </c>
      <c r="D85" s="28">
        <f>SUM(D86:D93)</f>
        <v>15181054.26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12406436.82</v>
      </c>
      <c r="D92" s="28">
        <v>15181038.75</v>
      </c>
    </row>
    <row r="93" spans="1:4" x14ac:dyDescent="0.2">
      <c r="A93" s="27">
        <v>5599</v>
      </c>
      <c r="B93" s="23" t="s">
        <v>380</v>
      </c>
      <c r="C93" s="28">
        <v>-2.35</v>
      </c>
      <c r="D93" s="28">
        <v>15.51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15969094.879999999</v>
      </c>
      <c r="D97" s="84">
        <f>SUM(D98:D102)</f>
        <v>1680068.23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208900</v>
      </c>
    </row>
    <row r="99" spans="1:4" x14ac:dyDescent="0.2">
      <c r="A99" s="27">
        <v>2112</v>
      </c>
      <c r="B99" s="23" t="s">
        <v>523</v>
      </c>
      <c r="C99" s="28">
        <v>573139.24</v>
      </c>
      <c r="D99" s="28">
        <v>1264.44</v>
      </c>
    </row>
    <row r="100" spans="1:4" x14ac:dyDescent="0.2">
      <c r="A100" s="27">
        <v>2112</v>
      </c>
      <c r="B100" s="23" t="s">
        <v>524</v>
      </c>
      <c r="C100" s="28">
        <v>14884960.859999999</v>
      </c>
      <c r="D100" s="28">
        <v>1469903.79</v>
      </c>
    </row>
    <row r="101" spans="1:4" x14ac:dyDescent="0.2">
      <c r="A101" s="27">
        <v>2115</v>
      </c>
      <c r="B101" s="23" t="s">
        <v>525</v>
      </c>
      <c r="C101" s="28">
        <v>510994.78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30080306.079999998</v>
      </c>
      <c r="D103" s="84">
        <f>+D104</f>
        <v>38482311.670000002</v>
      </c>
    </row>
    <row r="104" spans="1:4" x14ac:dyDescent="0.2">
      <c r="A104" s="100">
        <v>3100</v>
      </c>
      <c r="B104" s="106" t="s">
        <v>540</v>
      </c>
      <c r="C104" s="107">
        <f>SUM(C105:C108)</f>
        <v>30080306.079999998</v>
      </c>
      <c r="D104" s="107">
        <f>SUM(D105:D108)</f>
        <v>38482311.670000002</v>
      </c>
    </row>
    <row r="105" spans="1:4" x14ac:dyDescent="0.2">
      <c r="A105" s="103"/>
      <c r="B105" s="108" t="s">
        <v>541</v>
      </c>
      <c r="C105" s="109">
        <v>30080306.079999998</v>
      </c>
      <c r="D105" s="109">
        <v>38482311.670000002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1986624.3</v>
      </c>
      <c r="D112" s="102">
        <f>+D113+D135</f>
        <v>431264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1986624.3</v>
      </c>
      <c r="D135" s="84">
        <f>SUM(D136:D144)</f>
        <v>431264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3213.8</v>
      </c>
      <c r="D142" s="28">
        <v>431264</v>
      </c>
    </row>
    <row r="143" spans="1:4" x14ac:dyDescent="0.2">
      <c r="A143" s="27">
        <v>1122</v>
      </c>
      <c r="B143" s="89" t="s">
        <v>536</v>
      </c>
      <c r="C143" s="90">
        <v>1500000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483410.5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98883475.719999999</v>
      </c>
      <c r="D145" s="84">
        <f>D48+D49+D103-D109-D112</f>
        <v>97159101.700000003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zoomScaleNormal="100" workbookViewId="0">
      <selection activeCell="B27" sqref="B27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505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280048602.41000003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30080306.079999998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30080306.079999998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249968296.33000004</v>
      </c>
    </row>
    <row r="23" spans="1:3" x14ac:dyDescent="0.2">
      <c r="B23" s="31" t="s">
        <v>603</v>
      </c>
    </row>
    <row r="24" spans="1:3" x14ac:dyDescent="0.2">
      <c r="B24" s="31" t="s">
        <v>604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4"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showGridLines="0" zoomScaleNormal="100" workbookViewId="0">
      <selection activeCell="A5" sqref="A5:B5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600</v>
      </c>
      <c r="B1" s="185"/>
      <c r="C1" s="186"/>
    </row>
    <row r="2" spans="1:3" s="33" customFormat="1" ht="18.95" customHeight="1" x14ac:dyDescent="0.25">
      <c r="A2" s="187" t="s">
        <v>507</v>
      </c>
      <c r="B2" s="188"/>
      <c r="C2" s="189"/>
    </row>
    <row r="3" spans="1:3" s="33" customFormat="1" ht="18.95" customHeight="1" x14ac:dyDescent="0.25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15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237124083.72999999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41976486.460000001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475487.39</v>
      </c>
    </row>
    <row r="12" spans="1:3" x14ac:dyDescent="0.2">
      <c r="A12" s="78">
        <v>2.4</v>
      </c>
      <c r="B12" s="65" t="s">
        <v>158</v>
      </c>
      <c r="C12" s="97">
        <v>18883.87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5035274.6399999997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4284.75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27061854.16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9380701.6500000004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13033552.890000001</v>
      </c>
    </row>
    <row r="32" spans="1:3" x14ac:dyDescent="0.2">
      <c r="A32" s="78" t="s">
        <v>469</v>
      </c>
      <c r="B32" s="65" t="s">
        <v>357</v>
      </c>
      <c r="C32" s="97">
        <v>627118.42000000004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12406434.470000001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208181150.15999997</v>
      </c>
    </row>
    <row r="42" spans="1:3" x14ac:dyDescent="0.2">
      <c r="B42" s="31" t="s">
        <v>603</v>
      </c>
    </row>
    <row r="43" spans="1:3" x14ac:dyDescent="0.2">
      <c r="B43" s="31" t="s">
        <v>604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Normal="100" workbookViewId="0">
      <selection activeCell="B66" sqref="B66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95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95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3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40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255843043.13999999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-173202652.27000001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197408211.53999999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-1986624.3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-278061978.11000001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-255843043.13999999</v>
      </c>
    </row>
    <row r="51" spans="1:3" x14ac:dyDescent="0.2">
      <c r="A51" s="23">
        <v>8220</v>
      </c>
      <c r="B51" s="112" t="s">
        <v>46</v>
      </c>
      <c r="C51" s="114">
        <v>127539093.34</v>
      </c>
    </row>
    <row r="52" spans="1:3" x14ac:dyDescent="0.2">
      <c r="A52" s="23">
        <v>8230</v>
      </c>
      <c r="B52" s="112" t="s">
        <v>599</v>
      </c>
      <c r="C52" s="114">
        <v>-195892730.38</v>
      </c>
    </row>
    <row r="53" spans="1:3" x14ac:dyDescent="0.2">
      <c r="A53" s="23">
        <v>8240</v>
      </c>
      <c r="B53" s="112" t="s">
        <v>45</v>
      </c>
      <c r="C53" s="114">
        <v>87072596.450000003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16070971.68</v>
      </c>
    </row>
    <row r="56" spans="1:3" x14ac:dyDescent="0.2">
      <c r="A56" s="23">
        <v>8270</v>
      </c>
      <c r="B56" s="112" t="s">
        <v>42</v>
      </c>
      <c r="C56" s="114">
        <v>221053112.05000001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paperSize="9" scale="35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Conciliacion_Eg!Área_de_impresión</vt:lpstr>
      <vt:lpstr>Conciliacion_Ig!Área_de_impresión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2024-10-30T20:20:18Z</cp:lastPrinted>
  <dcterms:created xsi:type="dcterms:W3CDTF">2012-12-11T20:36:24Z</dcterms:created>
  <dcterms:modified xsi:type="dcterms:W3CDTF">2024-10-31T19:12:38Z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