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s5tados financieros 2018\INFORMACION CONTABLE\"/>
    </mc:Choice>
  </mc:AlternateContent>
  <bookViews>
    <workbookView xWindow="0" yWindow="0" windowWidth="24000" windowHeight="9135"/>
  </bookViews>
  <sheets>
    <sheet name="EAEPE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K47" i="1" s="1"/>
  <c r="E46" i="1"/>
  <c r="D46" i="1"/>
  <c r="F46" i="1" s="1"/>
  <c r="K46" i="1" s="1"/>
  <c r="K45" i="1"/>
  <c r="F45" i="1"/>
  <c r="J44" i="1"/>
  <c r="I44" i="1"/>
  <c r="H44" i="1"/>
  <c r="G44" i="1"/>
  <c r="F44" i="1"/>
  <c r="K44" i="1" s="1"/>
  <c r="E44" i="1"/>
  <c r="D44" i="1"/>
  <c r="J38" i="1"/>
  <c r="I38" i="1"/>
  <c r="H38" i="1"/>
  <c r="G38" i="1"/>
  <c r="F38" i="1"/>
  <c r="K38" i="1" s="1"/>
  <c r="E38" i="1"/>
  <c r="D38" i="1"/>
  <c r="F37" i="1"/>
  <c r="K37" i="1" s="1"/>
  <c r="J35" i="1"/>
  <c r="I35" i="1"/>
  <c r="H35" i="1"/>
  <c r="G35" i="1"/>
  <c r="E35" i="1"/>
  <c r="D35" i="1"/>
  <c r="F35" i="1" s="1"/>
  <c r="K35" i="1" s="1"/>
  <c r="K34" i="1"/>
  <c r="K33" i="1"/>
  <c r="K32" i="1"/>
  <c r="K31" i="1"/>
  <c r="K30" i="1"/>
  <c r="K29" i="1"/>
  <c r="K28" i="1"/>
  <c r="K27" i="1"/>
  <c r="K26" i="1"/>
  <c r="J25" i="1"/>
  <c r="I25" i="1"/>
  <c r="H25" i="1"/>
  <c r="G25" i="1"/>
  <c r="E25" i="1"/>
  <c r="F25" i="1" s="1"/>
  <c r="K25" i="1" s="1"/>
  <c r="D25" i="1"/>
  <c r="F24" i="1"/>
  <c r="K24" i="1" s="1"/>
  <c r="K23" i="1"/>
  <c r="F23" i="1"/>
  <c r="F22" i="1"/>
  <c r="K22" i="1" s="1"/>
  <c r="K21" i="1"/>
  <c r="F21" i="1"/>
  <c r="F20" i="1"/>
  <c r="K20" i="1" s="1"/>
  <c r="K19" i="1"/>
  <c r="F19" i="1"/>
  <c r="F18" i="1"/>
  <c r="K18" i="1" s="1"/>
  <c r="K17" i="1"/>
  <c r="F17" i="1"/>
  <c r="J16" i="1"/>
  <c r="I16" i="1"/>
  <c r="H16" i="1"/>
  <c r="G16" i="1"/>
  <c r="E16" i="1"/>
  <c r="D16" i="1"/>
  <c r="D48" i="1" s="1"/>
  <c r="F15" i="1"/>
  <c r="K15" i="1" s="1"/>
  <c r="K14" i="1"/>
  <c r="F14" i="1"/>
  <c r="F13" i="1"/>
  <c r="K13" i="1" s="1"/>
  <c r="K12" i="1"/>
  <c r="F12" i="1"/>
  <c r="F11" i="1"/>
  <c r="K11" i="1" s="1"/>
  <c r="K10" i="1" s="1"/>
  <c r="J10" i="1"/>
  <c r="J48" i="1" s="1"/>
  <c r="I10" i="1"/>
  <c r="I48" i="1" s="1"/>
  <c r="H10" i="1"/>
  <c r="H48" i="1" s="1"/>
  <c r="G10" i="1"/>
  <c r="G48" i="1" s="1"/>
  <c r="F10" i="1"/>
  <c r="E10" i="1"/>
  <c r="E48" i="1" s="1"/>
  <c r="D10" i="1"/>
  <c r="K16" i="1" l="1"/>
  <c r="F16" i="1"/>
  <c r="F48" i="1" s="1"/>
  <c r="K48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<sst xmlns="http://schemas.openxmlformats.org/spreadsheetml/2006/main" count="57" uniqueCount="57">
  <si>
    <t>ESTADO ANALÍTICO DEL EJERCICIO DEL PRESUPUESTO DE EGRESOS</t>
  </si>
  <si>
    <t>CLASIFICACIÓN POR OBJETO DEL GASTO (CAPÍTULO Y CONCEPTO)</t>
  </si>
  <si>
    <t>DEL 01 DE ENERO AL 31 DE MARZO 2018</t>
  </si>
  <si>
    <t>Ente Público:</t>
  </si>
  <si>
    <t>INSTITUTO TECNOLOGICO SUPERIOR DE IRAPUATO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</si>
  <si>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</si>
  <si>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</si>
  <si>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</si>
  <si>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</si>
  <si>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</si>
  <si>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</si>
  <si>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</si>
  <si>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</si>
  <si>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</si>
  <si>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</si>
  <si>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</si>
  <si>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</si>
  <si>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Servicios Personales</t>
  </si>
  <si>
    <t>REMUNERACIONES AL PERSONAL DE CARÁCTER PERMANENTE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</si>
  <si>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</si>
  <si>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</si>
  <si>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</si>
  <si>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</si>
  <si>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</si>
  <si>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</t>
  </si>
  <si>
    <t>ALIMENTOS Y UTENSILIOS</t>
  </si>
  <si>
    <t>MATERIAS PRIMAS Y MATERIALES DE PRODUCCIÓN Y COMER</t>
  </si>
  <si>
    <t>MATERIALES Y ARTÍCULOS DE CONSTRUCCIÓN Y REPARACIÓ</t>
  </si>
  <si>
    <t>PRODUCTOS QUÍMICOS, FARMACEÚTICOS Y DE LABORATORIO</t>
  </si>
  <si>
    <t>COMBUSTIBLES, LUBRICANTES Y ADITIVOS</t>
  </si>
  <si>
    <t>VESTURIO, BLANCOS Y PRENDAS E PROTECCIÓN Y ARTÍCUL</t>
  </si>
  <si>
    <t>HERRAMIENTAS, REFACCIONES Y ACCESORIOS MENORES</t>
  </si>
  <si>
    <t>Servicios Generales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</si>
  <si>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</si>
  <si>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</si>
  <si>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</si>
  <si>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</si>
  <si>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</si>
  <si>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</si>
  <si>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</si>
  <si>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</si>
  <si>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</si>
  <si>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</si>
  <si>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AL RESTO DEL SECTOR PÚBLICO</t>
  </si>
  <si>
    <t>AYUDAS SOCIALES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</si>
  <si>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</si>
  <si>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</si>
  <si>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</si>
  <si>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</si>
  <si>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</si>
  <si>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MAQUINARIA, OTROS EQUIPOS Y HERRAMIENTAS</t>
  </si>
  <si>
    <t>INVERSIÓN PÚBLICA</t>
  </si>
  <si>
    <t>OBRA PÚBLICA EN BIENES PROPIOS</t>
  </si>
  <si>
    <t>INVERSIONES FINANCIERAS Y OTRAS PROVISIONES</t>
  </si>
  <si>
    <t>PROVISIONES PARA CONTINGENCIAS Y OTRAS EROGACIONES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</si>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</sst>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43" fontId="5" fillId="2" borderId="4" xfId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43" fontId="2" fillId="2" borderId="4" xfId="1" applyFont="1" applyFill="1" applyBorder="1" applyAlignment="1">
      <alignment horizontal="right" vertical="center" wrapText="1"/>
    </xf>
    <xf numFmtId="4" fontId="0" fillId="0" borderId="0" xfId="0" applyNumberFormat="1"/>
    <xf numFmtId="0" fontId="6" fillId="2" borderId="3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5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43" fontId="5" fillId="2" borderId="2" xfId="1" applyFont="1" applyFill="1" applyBorder="1" applyAlignment="1">
      <alignment vertical="center" wrapText="1"/>
    </xf>
    <xf numFmtId="0" fontId="5" fillId="0" borderId="0" xfId="0" applyFont="1"/>
    <xf numFmtId="0" fontId="7" fillId="2" borderId="0" xfId="0" applyFont="1" applyFill="1"/>
    <xf numFmtId="0" fontId="8" fillId="0" borderId="0" xfId="0" applyFont="1" applyAlignment="1">
      <alignment horizontal="center"/>
    </xf>
    <xf numFmtId="0" fontId="2" fillId="0" borderId="0" xfId="0" applyFont="1" applyBorder="1"/>
    <xf numFmtId="0" fontId="9" fillId="2" borderId="0" xfId="0" applyFont="1" applyFill="1" applyBorder="1" applyAlignment="1">
      <alignment horizontal="center"/>
    </xf>
    <xf numFmtId="0" fontId="2" fillId="0" borderId="0" xfId="0" applyFont="1" applyBorder="1" applyAlignment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2" fillId="0" borderId="0" xfId="0" applyFont="1" applyAlignment="1"/>
    <xf numFmtId="0" fontId="8" fillId="0" borderId="0" xfId="0" applyFont="1" applyBorder="1" applyAlignment="1">
      <alignment horizontal="center"/>
    </xf>
    <xf numFmtId="0" fontId="2" fillId="2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1"/>
  <sheetViews>
    <sheetView tabSelected="1" workbookViewId="0">
      <selection activeCell="C15" sqref="C15"/>
    </sheetView>
  </sheetViews>
  <sheetFormatPr baseColWidth="10" defaultRowHeight="12.75" x14ac:dyDescent="0.2"/>
  <cols>
    <col min="1" max="1" width="2.42578125" style="1" customWidth="1"/>
    <col min="2" max="2" width="4.5703125" style="3" customWidth="1"/>
    <col min="3" max="3" width="57.28515625" style="3" customWidth="1"/>
    <col min="4" max="4" width="17.28515625" style="3" customWidth="1"/>
    <col min="5" max="5" width="14.42578125" style="3" bestFit="1" customWidth="1"/>
    <col min="6" max="6" width="14.85546875" style="3" bestFit="1" customWidth="1"/>
    <col min="7" max="7" width="16.140625" style="3" customWidth="1"/>
    <col min="8" max="8" width="15.5703125" style="3" customWidth="1"/>
    <col min="9" max="9" width="15.7109375" style="3" customWidth="1"/>
    <col min="10" max="10" width="15.140625" style="3" customWidth="1"/>
    <col min="11" max="11" width="14.85546875" style="3" bestFit="1" customWidth="1"/>
    <col min="12" max="12" width="29.5703125" style="1" customWidth="1"/>
    <col min="13" max="16384" width="11.42578125" style="3"/>
  </cols>
  <sheetData>
    <row r="1" spans="2:12" ht="14.2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2" ht="14.2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2:12" ht="14.2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2:12" s="1" customFormat="1" ht="6.75" customHeight="1" x14ac:dyDescent="0.2"/>
    <row r="5" spans="2:12" s="1" customFormat="1" ht="18" customHeight="1" x14ac:dyDescent="0.2">
      <c r="C5" s="4" t="s">
        <v>3</v>
      </c>
      <c r="D5" s="5" t="s">
        <v>4</v>
      </c>
      <c r="E5" s="5"/>
      <c r="F5" s="5"/>
      <c r="G5" s="5"/>
      <c r="H5" s="6"/>
      <c r="I5" s="6"/>
      <c r="J5" s="6"/>
    </row>
    <row r="6" spans="2:12" s="1" customFormat="1" ht="6.75" customHeight="1" x14ac:dyDescent="0.2"/>
    <row r="7" spans="2:12" x14ac:dyDescent="0.2">
      <c r="B7" s="7" t="s">
        <v>5</v>
      </c>
      <c r="C7" s="7"/>
      <c r="D7" s="8" t="s">
        <v>6</v>
      </c>
      <c r="E7" s="8"/>
      <c r="F7" s="8"/>
      <c r="G7" s="8"/>
      <c r="H7" s="8"/>
      <c r="I7" s="8"/>
      <c r="J7" s="8"/>
      <c r="K7" s="8" t="s">
        <v>7</v>
      </c>
    </row>
    <row r="8" spans="2:12" ht="25.5" x14ac:dyDescent="0.2">
      <c r="B8" s="7"/>
      <c r="C8" s="7"/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8"/>
    </row>
    <row r="9" spans="2:12" ht="11.25" customHeight="1" x14ac:dyDescent="0.2">
      <c r="B9" s="7"/>
      <c r="C9" s="7"/>
      <c r="D9" s="9">
        <v>1</v>
      </c>
      <c r="E9" s="9">
        <v>2</v>
      </c>
      <c r="F9" s="9" t="s">
        <v>15</v>
      </c>
      <c r="G9" s="9">
        <v>4</v>
      </c>
      <c r="H9" s="9">
        <v>5</v>
      </c>
      <c r="I9" s="9">
        <v>6</v>
      </c>
      <c r="J9" s="9">
        <v>7</v>
      </c>
      <c r="K9" s="9" t="s">
        <v>16</v>
      </c>
    </row>
    <row r="10" spans="2:12" x14ac:dyDescent="0.2">
      <c r="B10" s="10" t="s">
        <v>17</v>
      </c>
      <c r="C10" s="11"/>
      <c r="D10" s="12">
        <f>+D11+D12+D13+D14</f>
        <v>75119387.989999995</v>
      </c>
      <c r="E10" s="12">
        <f>SUM(E11:E15)</f>
        <v>52482066</v>
      </c>
      <c r="F10" s="12">
        <f>+F11+F12+F13+F14+F15</f>
        <v>127601453.98999999</v>
      </c>
      <c r="G10" s="12">
        <f>SUM(G11:G15)</f>
        <v>33530634.810000002</v>
      </c>
      <c r="H10" s="12">
        <f>SUM(H11:H15)</f>
        <v>33530634.810000002</v>
      </c>
      <c r="I10" s="12">
        <f>SUM(I11:I15)</f>
        <v>33530634.810000002</v>
      </c>
      <c r="J10" s="12">
        <f>SUM(J11:J15)</f>
        <v>33530634.810000002</v>
      </c>
      <c r="K10" s="12">
        <f>SUM(K11:K15)</f>
        <v>94070819.180000007</v>
      </c>
    </row>
    <row r="11" spans="2:12" ht="25.5" x14ac:dyDescent="0.25">
      <c r="B11" s="13"/>
      <c r="C11" s="14" t="s">
        <v>18</v>
      </c>
      <c r="D11" s="15">
        <v>48104571.619999997</v>
      </c>
      <c r="E11" s="15">
        <v>29248930</v>
      </c>
      <c r="F11" s="15">
        <f>+D11+E11</f>
        <v>77353501.620000005</v>
      </c>
      <c r="G11" s="16">
        <v>21244367.91</v>
      </c>
      <c r="H11" s="15">
        <v>21244367.91</v>
      </c>
      <c r="I11" s="15">
        <v>21244367.91</v>
      </c>
      <c r="J11" s="15">
        <v>21244367.91</v>
      </c>
      <c r="K11" s="15">
        <f>F11-H11</f>
        <v>56109133.710000008</v>
      </c>
      <c r="L11" s="16"/>
    </row>
    <row r="12" spans="2:12" ht="15" x14ac:dyDescent="0.25">
      <c r="B12" s="13"/>
      <c r="C12" s="14" t="s">
        <v>19</v>
      </c>
      <c r="D12" s="15">
        <v>12998505.880000001</v>
      </c>
      <c r="E12" s="15">
        <v>12917904</v>
      </c>
      <c r="F12" s="15">
        <f t="shared" ref="F12:F15" si="0">+D12+E12</f>
        <v>25916409.880000003</v>
      </c>
      <c r="G12" s="16">
        <v>6710240.1900000004</v>
      </c>
      <c r="H12" s="15">
        <v>6710240.1900000004</v>
      </c>
      <c r="I12" s="15">
        <v>6710240.1900000004</v>
      </c>
      <c r="J12" s="15">
        <v>6710240.1900000004</v>
      </c>
      <c r="K12" s="15">
        <f t="shared" ref="K12:K15" si="1">F12-H12</f>
        <v>19206169.690000001</v>
      </c>
      <c r="L12" s="16"/>
    </row>
    <row r="13" spans="2:12" ht="15" x14ac:dyDescent="0.25">
      <c r="B13" s="13"/>
      <c r="C13" s="14" t="s">
        <v>20</v>
      </c>
      <c r="D13" s="15">
        <v>11947550</v>
      </c>
      <c r="E13" s="15">
        <v>6215742</v>
      </c>
      <c r="F13" s="15">
        <f t="shared" si="0"/>
        <v>18163292</v>
      </c>
      <c r="G13" s="16">
        <v>4675977.6900000004</v>
      </c>
      <c r="H13" s="15">
        <v>4675977.6900000004</v>
      </c>
      <c r="I13" s="15">
        <v>4675977.6900000004</v>
      </c>
      <c r="J13" s="15">
        <v>4675977.6900000004</v>
      </c>
      <c r="K13" s="15">
        <f t="shared" si="1"/>
        <v>13487314.309999999</v>
      </c>
      <c r="L13" s="16"/>
    </row>
    <row r="14" spans="2:12" ht="15" x14ac:dyDescent="0.25">
      <c r="B14" s="13"/>
      <c r="C14" s="14" t="s">
        <v>21</v>
      </c>
      <c r="D14" s="15">
        <v>2068760.49</v>
      </c>
      <c r="E14" s="15">
        <v>1499490</v>
      </c>
      <c r="F14" s="15">
        <f t="shared" si="0"/>
        <v>3568250.49</v>
      </c>
      <c r="G14" s="16">
        <v>900049.02</v>
      </c>
      <c r="H14" s="15">
        <v>900049.02</v>
      </c>
      <c r="I14" s="15">
        <v>900049.02</v>
      </c>
      <c r="J14" s="15">
        <v>900049.02</v>
      </c>
      <c r="K14" s="15">
        <f t="shared" si="1"/>
        <v>2668201.4700000002</v>
      </c>
      <c r="L14" s="16"/>
    </row>
    <row r="15" spans="2:12" ht="15" x14ac:dyDescent="0.25">
      <c r="B15" s="13"/>
      <c r="C15" s="14" t="s">
        <v>22</v>
      </c>
      <c r="D15" s="15">
        <v>0</v>
      </c>
      <c r="E15" s="15">
        <v>2600000</v>
      </c>
      <c r="F15" s="15">
        <f t="shared" si="0"/>
        <v>2600000</v>
      </c>
      <c r="G15">
        <v>0</v>
      </c>
      <c r="H15" s="15">
        <v>0</v>
      </c>
      <c r="I15" s="15">
        <v>0</v>
      </c>
      <c r="J15" s="15">
        <v>0</v>
      </c>
      <c r="K15" s="15">
        <f t="shared" si="1"/>
        <v>2600000</v>
      </c>
      <c r="L15" s="16"/>
    </row>
    <row r="16" spans="2:12" x14ac:dyDescent="0.2">
      <c r="B16" s="10" t="s">
        <v>23</v>
      </c>
      <c r="C16" s="11"/>
      <c r="D16" s="12">
        <f>+D17+D18+D19+D20+D21+D22+D23+D24</f>
        <v>6215975.2799999993</v>
      </c>
      <c r="E16" s="12">
        <f t="shared" ref="E16:J16" si="2">+E17+E18+E19+E20+E21+E22+E23+E24</f>
        <v>2067178.5499999998</v>
      </c>
      <c r="F16" s="12">
        <f t="shared" si="2"/>
        <v>8283153.8299999991</v>
      </c>
      <c r="G16" s="12">
        <f t="shared" si="2"/>
        <v>240771.76</v>
      </c>
      <c r="H16" s="12">
        <f t="shared" si="2"/>
        <v>239208.84</v>
      </c>
      <c r="I16" s="12">
        <f t="shared" si="2"/>
        <v>239208.84</v>
      </c>
      <c r="J16" s="12">
        <f t="shared" si="2"/>
        <v>239208.84</v>
      </c>
      <c r="K16" s="12">
        <f>SUM(K17:K24)</f>
        <v>8043944.9899999993</v>
      </c>
    </row>
    <row r="17" spans="2:11" ht="15" x14ac:dyDescent="0.25">
      <c r="B17" s="13"/>
      <c r="C17" t="s">
        <v>24</v>
      </c>
      <c r="D17" s="15">
        <v>2826918.46</v>
      </c>
      <c r="E17" s="15">
        <v>641394.19999999995</v>
      </c>
      <c r="F17" s="15">
        <f>+D17+E17</f>
        <v>3468312.66</v>
      </c>
      <c r="G17" s="16">
        <v>22273.72</v>
      </c>
      <c r="H17" s="15">
        <v>21634</v>
      </c>
      <c r="I17" s="15">
        <v>21634</v>
      </c>
      <c r="J17" s="15">
        <v>21634</v>
      </c>
      <c r="K17" s="15">
        <f>F17-H17</f>
        <v>3446678.66</v>
      </c>
    </row>
    <row r="18" spans="2:11" ht="15" x14ac:dyDescent="0.25">
      <c r="B18" s="13"/>
      <c r="C18" t="s">
        <v>25</v>
      </c>
      <c r="D18" s="15">
        <v>180525.44</v>
      </c>
      <c r="E18" s="15">
        <v>24467.24</v>
      </c>
      <c r="F18" s="15">
        <f t="shared" ref="F18:F24" si="3">+D18+E18</f>
        <v>204992.68</v>
      </c>
      <c r="G18" s="16">
        <v>14497.2</v>
      </c>
      <c r="H18" s="15">
        <v>14210</v>
      </c>
      <c r="I18" s="15">
        <v>14210</v>
      </c>
      <c r="J18" s="15">
        <v>14210</v>
      </c>
      <c r="K18" s="15">
        <f t="shared" ref="K18:K24" si="4">F18-H18</f>
        <v>190782.68</v>
      </c>
    </row>
    <row r="19" spans="2:11" ht="15" x14ac:dyDescent="0.25">
      <c r="B19" s="13"/>
      <c r="C19" t="s">
        <v>26</v>
      </c>
      <c r="D19" s="15">
        <v>13000</v>
      </c>
      <c r="E19" s="15">
        <v>0</v>
      </c>
      <c r="F19" s="15">
        <f t="shared" si="3"/>
        <v>13000</v>
      </c>
      <c r="G19">
        <v>0</v>
      </c>
      <c r="H19" s="15">
        <v>0</v>
      </c>
      <c r="I19" s="15">
        <v>0</v>
      </c>
      <c r="J19" s="15">
        <v>0</v>
      </c>
      <c r="K19" s="15">
        <f t="shared" si="4"/>
        <v>13000</v>
      </c>
    </row>
    <row r="20" spans="2:11" ht="15" x14ac:dyDescent="0.25">
      <c r="B20" s="13"/>
      <c r="C20" t="s">
        <v>27</v>
      </c>
      <c r="D20" s="15">
        <v>473315.42</v>
      </c>
      <c r="E20" s="15">
        <v>524096</v>
      </c>
      <c r="F20" s="15">
        <f t="shared" si="3"/>
        <v>997411.41999999993</v>
      </c>
      <c r="G20">
        <v>480</v>
      </c>
      <c r="H20" s="15">
        <v>0</v>
      </c>
      <c r="I20" s="15">
        <v>0</v>
      </c>
      <c r="J20" s="15">
        <v>0</v>
      </c>
      <c r="K20" s="15">
        <f t="shared" si="4"/>
        <v>997411.41999999993</v>
      </c>
    </row>
    <row r="21" spans="2:11" ht="15" x14ac:dyDescent="0.25">
      <c r="B21" s="13"/>
      <c r="C21" t="s">
        <v>28</v>
      </c>
      <c r="D21" s="15">
        <v>977224.96</v>
      </c>
      <c r="E21" s="15">
        <v>644500</v>
      </c>
      <c r="F21" s="15">
        <f t="shared" si="3"/>
        <v>1621724.96</v>
      </c>
      <c r="G21">
        <v>0</v>
      </c>
      <c r="H21" s="15">
        <v>0</v>
      </c>
      <c r="I21" s="15">
        <v>0</v>
      </c>
      <c r="J21" s="15">
        <v>0</v>
      </c>
      <c r="K21" s="15">
        <f t="shared" si="4"/>
        <v>1621724.96</v>
      </c>
    </row>
    <row r="22" spans="2:11" ht="15" x14ac:dyDescent="0.25">
      <c r="B22" s="13"/>
      <c r="C22" t="s">
        <v>29</v>
      </c>
      <c r="D22" s="15">
        <v>969200</v>
      </c>
      <c r="E22" s="15">
        <v>5000</v>
      </c>
      <c r="F22" s="15">
        <f t="shared" si="3"/>
        <v>974200</v>
      </c>
      <c r="G22" s="16">
        <v>203364.84</v>
      </c>
      <c r="H22" s="15">
        <v>203364.84</v>
      </c>
      <c r="I22" s="15">
        <v>203364.84</v>
      </c>
      <c r="J22" s="15">
        <v>203364.84</v>
      </c>
      <c r="K22" s="15">
        <f t="shared" si="4"/>
        <v>770835.16</v>
      </c>
    </row>
    <row r="23" spans="2:11" ht="15" x14ac:dyDescent="0.25">
      <c r="B23" s="13"/>
      <c r="C23" t="s">
        <v>30</v>
      </c>
      <c r="D23" s="15">
        <v>342170.1</v>
      </c>
      <c r="E23" s="15">
        <v>40000</v>
      </c>
      <c r="F23" s="15">
        <f t="shared" si="3"/>
        <v>382170.1</v>
      </c>
      <c r="G23">
        <v>0</v>
      </c>
      <c r="H23" s="15">
        <v>0</v>
      </c>
      <c r="I23" s="15">
        <v>0</v>
      </c>
      <c r="J23" s="15">
        <v>0</v>
      </c>
      <c r="K23" s="15">
        <f t="shared" si="4"/>
        <v>382170.1</v>
      </c>
    </row>
    <row r="24" spans="2:11" ht="15" x14ac:dyDescent="0.25">
      <c r="B24" s="13"/>
      <c r="C24" t="s">
        <v>31</v>
      </c>
      <c r="D24" s="15">
        <v>433620.9</v>
      </c>
      <c r="E24" s="15">
        <v>187721.11</v>
      </c>
      <c r="F24" s="15">
        <f t="shared" si="3"/>
        <v>621342.01</v>
      </c>
      <c r="G24">
        <v>156</v>
      </c>
      <c r="H24" s="15">
        <v>0</v>
      </c>
      <c r="I24" s="15">
        <v>0</v>
      </c>
      <c r="J24" s="15">
        <v>0</v>
      </c>
      <c r="K24" s="15">
        <f t="shared" si="4"/>
        <v>621342.01</v>
      </c>
    </row>
    <row r="25" spans="2:11" x14ac:dyDescent="0.2">
      <c r="B25" s="10" t="s">
        <v>32</v>
      </c>
      <c r="C25" s="11"/>
      <c r="D25" s="12">
        <f>+D26+D27+D28+D29+D30+D31+D32+D33+D34</f>
        <v>30997201.530000005</v>
      </c>
      <c r="E25" s="12">
        <f t="shared" ref="E25:J25" si="5">+E26+E27+E28+E29+E30+E31+E32+E33+E34</f>
        <v>6127232.6799999997</v>
      </c>
      <c r="F25" s="12">
        <f>+D25+E25</f>
        <v>37124434.210000008</v>
      </c>
      <c r="G25" s="12">
        <f t="shared" si="5"/>
        <v>4126870.4499999997</v>
      </c>
      <c r="H25" s="12">
        <f t="shared" si="5"/>
        <v>4105394.65</v>
      </c>
      <c r="I25" s="12">
        <f t="shared" si="5"/>
        <v>4105394.65</v>
      </c>
      <c r="J25" s="12">
        <f t="shared" si="5"/>
        <v>4105394.65</v>
      </c>
      <c r="K25" s="12">
        <f>+F25-H25</f>
        <v>33019039.56000001</v>
      </c>
    </row>
    <row r="26" spans="2:11" ht="15" x14ac:dyDescent="0.25">
      <c r="B26" s="17"/>
      <c r="C26" t="s">
        <v>33</v>
      </c>
      <c r="D26" s="15">
        <v>4765903.41</v>
      </c>
      <c r="E26" s="15">
        <v>3600</v>
      </c>
      <c r="F26" s="15">
        <v>5615889.5</v>
      </c>
      <c r="G26" s="16">
        <v>783552.11</v>
      </c>
      <c r="H26" s="15">
        <v>767947.31</v>
      </c>
      <c r="I26" s="15">
        <v>767947.31</v>
      </c>
      <c r="J26" s="15">
        <v>767947.31</v>
      </c>
      <c r="K26" s="15">
        <f>F26-H26</f>
        <v>4847942.1899999995</v>
      </c>
    </row>
    <row r="27" spans="2:11" ht="15" x14ac:dyDescent="0.25">
      <c r="B27" s="17"/>
      <c r="C27" t="s">
        <v>34</v>
      </c>
      <c r="D27" s="15">
        <v>2498200</v>
      </c>
      <c r="E27" s="15">
        <v>1434495.82</v>
      </c>
      <c r="F27" s="15">
        <v>2158172.48</v>
      </c>
      <c r="G27" s="16">
        <v>817854.76</v>
      </c>
      <c r="H27" s="15">
        <v>817854.76</v>
      </c>
      <c r="I27" s="15">
        <v>817854.76</v>
      </c>
      <c r="J27" s="15">
        <v>817854.76</v>
      </c>
      <c r="K27" s="15">
        <f t="shared" ref="K27:K34" si="6">F27-H27</f>
        <v>1340317.72</v>
      </c>
    </row>
    <row r="28" spans="2:11" ht="15" x14ac:dyDescent="0.25">
      <c r="B28" s="17"/>
      <c r="C28" t="s">
        <v>35</v>
      </c>
      <c r="D28" s="15">
        <v>7315648.71</v>
      </c>
      <c r="E28" s="15">
        <v>847309.24</v>
      </c>
      <c r="F28" s="15">
        <v>7627967.75</v>
      </c>
      <c r="G28" s="16">
        <v>1035477.36</v>
      </c>
      <c r="H28" s="15">
        <v>1035477.36</v>
      </c>
      <c r="I28" s="15">
        <v>1035477.36</v>
      </c>
      <c r="J28" s="15">
        <v>1035477.36</v>
      </c>
      <c r="K28" s="15">
        <f t="shared" si="6"/>
        <v>6592490.3899999997</v>
      </c>
    </row>
    <row r="29" spans="2:11" ht="15" x14ac:dyDescent="0.25">
      <c r="B29" s="17"/>
      <c r="C29" t="s">
        <v>36</v>
      </c>
      <c r="D29" s="15">
        <v>1010191.35</v>
      </c>
      <c r="E29" s="15">
        <v>508097</v>
      </c>
      <c r="F29" s="15">
        <v>1699758.09</v>
      </c>
      <c r="G29" s="16">
        <v>42304.4</v>
      </c>
      <c r="H29" s="15">
        <v>42304.4</v>
      </c>
      <c r="I29" s="15">
        <v>42304.4</v>
      </c>
      <c r="J29" s="15">
        <v>42304.4</v>
      </c>
      <c r="K29" s="15">
        <f t="shared" si="6"/>
        <v>1657453.6900000002</v>
      </c>
    </row>
    <row r="30" spans="2:11" ht="15" x14ac:dyDescent="0.25">
      <c r="B30" s="17"/>
      <c r="C30" t="s">
        <v>37</v>
      </c>
      <c r="D30" s="15">
        <v>7427201.7599999998</v>
      </c>
      <c r="E30" s="15">
        <v>2307553.62</v>
      </c>
      <c r="F30" s="15">
        <v>8845441.0800000001</v>
      </c>
      <c r="G30" s="16">
        <v>701825.44</v>
      </c>
      <c r="H30" s="15">
        <v>695970.44</v>
      </c>
      <c r="I30" s="15">
        <v>695970.44</v>
      </c>
      <c r="J30" s="15">
        <v>695970.44</v>
      </c>
      <c r="K30" s="15">
        <f t="shared" si="6"/>
        <v>8149470.6400000006</v>
      </c>
    </row>
    <row r="31" spans="2:11" ht="15" x14ac:dyDescent="0.25">
      <c r="B31" s="17"/>
      <c r="C31" t="s">
        <v>38</v>
      </c>
      <c r="D31" s="15">
        <v>610971.87</v>
      </c>
      <c r="E31" s="15">
        <v>150000</v>
      </c>
      <c r="F31" s="15">
        <v>833770.26</v>
      </c>
      <c r="G31">
        <v>0</v>
      </c>
      <c r="H31" s="15">
        <v>0</v>
      </c>
      <c r="I31" s="15">
        <v>0</v>
      </c>
      <c r="J31" s="15">
        <v>0</v>
      </c>
      <c r="K31" s="15">
        <f t="shared" si="6"/>
        <v>833770.26</v>
      </c>
    </row>
    <row r="32" spans="2:11" ht="15" x14ac:dyDescent="0.25">
      <c r="B32" s="17"/>
      <c r="C32" t="s">
        <v>39</v>
      </c>
      <c r="D32" s="15">
        <v>1851814.89</v>
      </c>
      <c r="E32" s="15">
        <v>646270</v>
      </c>
      <c r="F32" s="15">
        <v>2416338.2200000002</v>
      </c>
      <c r="G32" s="16">
        <v>74227.320000000007</v>
      </c>
      <c r="H32" s="15">
        <v>74227.320000000007</v>
      </c>
      <c r="I32" s="15">
        <v>74227.320000000007</v>
      </c>
      <c r="J32" s="15">
        <v>74227.320000000007</v>
      </c>
      <c r="K32" s="15">
        <f t="shared" si="6"/>
        <v>2342110.9000000004</v>
      </c>
    </row>
    <row r="33" spans="1:12" ht="15" x14ac:dyDescent="0.25">
      <c r="B33" s="17"/>
      <c r="C33" t="s">
        <v>40</v>
      </c>
      <c r="D33" s="15">
        <v>1400929.42</v>
      </c>
      <c r="E33" s="15">
        <v>160212</v>
      </c>
      <c r="F33" s="15">
        <v>2501003.37</v>
      </c>
      <c r="G33" s="16">
        <v>23838.73</v>
      </c>
      <c r="H33" s="15">
        <v>24438.73</v>
      </c>
      <c r="I33" s="15">
        <v>24438.73</v>
      </c>
      <c r="J33" s="15">
        <v>24438.73</v>
      </c>
      <c r="K33" s="15">
        <f t="shared" si="6"/>
        <v>2476564.64</v>
      </c>
    </row>
    <row r="34" spans="1:12" ht="15" x14ac:dyDescent="0.25">
      <c r="B34" s="17"/>
      <c r="C34" t="s">
        <v>41</v>
      </c>
      <c r="D34" s="15">
        <v>4116340.12</v>
      </c>
      <c r="E34" s="15">
        <v>69695</v>
      </c>
      <c r="F34" s="15">
        <v>4435680.1500000004</v>
      </c>
      <c r="G34" s="16">
        <v>647790.32999999996</v>
      </c>
      <c r="H34" s="15">
        <v>647174.32999999996</v>
      </c>
      <c r="I34" s="15">
        <v>647174.32999999996</v>
      </c>
      <c r="J34" s="15">
        <v>647174.32999999996</v>
      </c>
      <c r="K34" s="15">
        <f t="shared" si="6"/>
        <v>3788505.8200000003</v>
      </c>
    </row>
    <row r="35" spans="1:12" x14ac:dyDescent="0.2">
      <c r="B35" s="10" t="s">
        <v>42</v>
      </c>
      <c r="C35" s="11"/>
      <c r="D35" s="12">
        <f>+D36+D37</f>
        <v>4108300</v>
      </c>
      <c r="E35" s="12">
        <f t="shared" ref="E35:J35" si="7">+E36+E37</f>
        <v>533728</v>
      </c>
      <c r="F35" s="12">
        <f>+D35+E35</f>
        <v>4642028</v>
      </c>
      <c r="G35" s="12">
        <f t="shared" si="7"/>
        <v>599780.64</v>
      </c>
      <c r="H35" s="12">
        <f t="shared" si="7"/>
        <v>599780.64</v>
      </c>
      <c r="I35" s="12">
        <f t="shared" si="7"/>
        <v>599780.64</v>
      </c>
      <c r="J35" s="12">
        <f t="shared" si="7"/>
        <v>599780.64</v>
      </c>
      <c r="K35" s="12">
        <f>+F35-H35</f>
        <v>4042247.36</v>
      </c>
    </row>
    <row r="36" spans="1:12" ht="15" x14ac:dyDescent="0.25">
      <c r="B36" s="13"/>
      <c r="C36" t="s">
        <v>43</v>
      </c>
      <c r="D36" s="15">
        <v>0</v>
      </c>
      <c r="E36" s="15"/>
      <c r="F36" s="15"/>
      <c r="G36" s="15">
        <v>0</v>
      </c>
      <c r="H36" s="15">
        <v>0</v>
      </c>
      <c r="I36" s="15">
        <v>0</v>
      </c>
      <c r="J36" s="15">
        <v>0</v>
      </c>
      <c r="K36" s="15"/>
    </row>
    <row r="37" spans="1:12" ht="15" x14ac:dyDescent="0.25">
      <c r="B37" s="17"/>
      <c r="C37" t="s">
        <v>44</v>
      </c>
      <c r="D37" s="15">
        <v>4108300</v>
      </c>
      <c r="E37" s="15">
        <v>533728</v>
      </c>
      <c r="F37" s="15">
        <f>D37+E37</f>
        <v>4642028</v>
      </c>
      <c r="G37" s="16">
        <v>599780.64</v>
      </c>
      <c r="H37" s="15">
        <v>599780.64</v>
      </c>
      <c r="I37" s="15">
        <v>599780.64</v>
      </c>
      <c r="J37" s="15">
        <v>599780.64</v>
      </c>
      <c r="K37" s="15">
        <f>F37-H37</f>
        <v>4042247.36</v>
      </c>
    </row>
    <row r="38" spans="1:12" x14ac:dyDescent="0.2">
      <c r="B38" s="10" t="s">
        <v>45</v>
      </c>
      <c r="C38" s="11"/>
      <c r="D38" s="12">
        <f>+D39+D40+D41+D42+D43</f>
        <v>2717812.85</v>
      </c>
      <c r="E38" s="12">
        <f>E39+E40+E41+E42+E43</f>
        <v>4748892.1099999994</v>
      </c>
      <c r="F38" s="12">
        <f>+D38+E38</f>
        <v>7466704.959999999</v>
      </c>
      <c r="G38" s="12">
        <f>+G39+G40+G41+G42+G43</f>
        <v>1476852.16</v>
      </c>
      <c r="H38" s="12">
        <f>+H39+H40+H41+H42+H43</f>
        <v>741920.24</v>
      </c>
      <c r="I38" s="12">
        <f>+I39+I40+I41+I42+I43</f>
        <v>741920.24</v>
      </c>
      <c r="J38" s="12">
        <f>+J39+J40+J41+J42+J43</f>
        <v>1250255.44</v>
      </c>
      <c r="K38" s="12">
        <f>+F38-H38</f>
        <v>6724784.7199999988</v>
      </c>
    </row>
    <row r="39" spans="1:12" ht="15" x14ac:dyDescent="0.25">
      <c r="B39" s="17"/>
      <c r="C39" t="s">
        <v>46</v>
      </c>
      <c r="D39" s="15">
        <v>1133723.6000000001</v>
      </c>
      <c r="E39" s="15">
        <v>2534656.11</v>
      </c>
      <c r="F39" s="15">
        <v>10798684.060000001</v>
      </c>
      <c r="G39" s="16">
        <v>1111634.96</v>
      </c>
      <c r="H39" s="15">
        <v>383860.24</v>
      </c>
      <c r="I39" s="15">
        <v>383860.24</v>
      </c>
      <c r="J39" s="15">
        <v>892195.44</v>
      </c>
      <c r="K39" s="15">
        <v>5795973.6100000003</v>
      </c>
    </row>
    <row r="40" spans="1:12" ht="15" x14ac:dyDescent="0.25">
      <c r="B40" s="17"/>
      <c r="C40" t="s">
        <v>47</v>
      </c>
      <c r="D40" s="15">
        <v>986162.4</v>
      </c>
      <c r="E40" s="15">
        <v>197472.4</v>
      </c>
      <c r="F40" s="15">
        <v>2075044.63</v>
      </c>
      <c r="G40" s="16">
        <v>17597.2</v>
      </c>
      <c r="H40" s="15">
        <v>10440</v>
      </c>
      <c r="I40" s="15">
        <v>10440</v>
      </c>
      <c r="J40" s="15">
        <v>10440</v>
      </c>
      <c r="K40" s="15">
        <v>1737668.35</v>
      </c>
    </row>
    <row r="41" spans="1:12" ht="15" x14ac:dyDescent="0.25">
      <c r="B41" s="17"/>
      <c r="C41" t="s">
        <v>48</v>
      </c>
      <c r="D41" s="15">
        <v>420000</v>
      </c>
      <c r="E41" s="15">
        <v>0</v>
      </c>
      <c r="F41" s="15">
        <v>1456215.31</v>
      </c>
      <c r="G41">
        <v>0</v>
      </c>
      <c r="H41" s="15">
        <v>0</v>
      </c>
      <c r="I41" s="15">
        <v>0</v>
      </c>
      <c r="J41" s="15">
        <v>0</v>
      </c>
      <c r="K41" s="15">
        <v>770048.08</v>
      </c>
    </row>
    <row r="42" spans="1:12" ht="15" x14ac:dyDescent="0.25">
      <c r="B42" s="17"/>
      <c r="C42" t="s">
        <v>49</v>
      </c>
      <c r="D42" s="15">
        <v>0</v>
      </c>
      <c r="E42" s="15">
        <v>348736</v>
      </c>
      <c r="F42" s="15">
        <v>421116</v>
      </c>
      <c r="G42" s="16">
        <v>347620</v>
      </c>
      <c r="H42" s="15">
        <v>347620</v>
      </c>
      <c r="I42" s="15">
        <v>347620</v>
      </c>
      <c r="J42" s="15">
        <v>347620</v>
      </c>
      <c r="K42" s="15">
        <v>421116</v>
      </c>
    </row>
    <row r="43" spans="1:12" ht="15" x14ac:dyDescent="0.25">
      <c r="B43" s="17"/>
      <c r="C43" t="s">
        <v>50</v>
      </c>
      <c r="D43" s="15">
        <v>177926.85</v>
      </c>
      <c r="E43" s="15">
        <v>1668027.6</v>
      </c>
      <c r="F43" s="15">
        <v>5696900.5499999998</v>
      </c>
      <c r="G43">
        <v>0</v>
      </c>
      <c r="H43" s="15">
        <v>0</v>
      </c>
      <c r="I43" s="15">
        <v>0</v>
      </c>
      <c r="J43" s="15">
        <v>0</v>
      </c>
      <c r="K43" s="15">
        <v>3511386.11</v>
      </c>
    </row>
    <row r="44" spans="1:12" x14ac:dyDescent="0.2">
      <c r="B44" s="10" t="s">
        <v>51</v>
      </c>
      <c r="C44" s="11"/>
      <c r="D44" s="15">
        <f>+D45</f>
        <v>0</v>
      </c>
      <c r="E44" s="15">
        <f t="shared" ref="E44:J44" si="8">+E45</f>
        <v>8739800.1199999992</v>
      </c>
      <c r="F44" s="15">
        <f>+D44+E44</f>
        <v>8739800.1199999992</v>
      </c>
      <c r="G44" s="15">
        <f t="shared" si="8"/>
        <v>539430.43999999994</v>
      </c>
      <c r="H44" s="15">
        <f t="shared" si="8"/>
        <v>498384.29</v>
      </c>
      <c r="I44" s="15">
        <f t="shared" si="8"/>
        <v>498384.29</v>
      </c>
      <c r="J44" s="15">
        <f t="shared" si="8"/>
        <v>498384.29</v>
      </c>
      <c r="K44" s="12">
        <f>+F44-H44</f>
        <v>8241415.8299999991</v>
      </c>
    </row>
    <row r="45" spans="1:12" ht="15" x14ac:dyDescent="0.25">
      <c r="B45" s="17"/>
      <c r="C45" t="s">
        <v>52</v>
      </c>
      <c r="D45" s="15">
        <v>0</v>
      </c>
      <c r="E45" s="15">
        <v>8739800.1199999992</v>
      </c>
      <c r="F45" s="15">
        <f>+D45+E45</f>
        <v>8739800.1199999992</v>
      </c>
      <c r="G45" s="16">
        <v>539430.43999999994</v>
      </c>
      <c r="H45" s="15">
        <v>498384.29</v>
      </c>
      <c r="I45" s="15">
        <v>498384.29</v>
      </c>
      <c r="J45" s="15">
        <v>498384.29</v>
      </c>
      <c r="K45" s="15">
        <f>F45-H45</f>
        <v>8241415.8299999991</v>
      </c>
    </row>
    <row r="46" spans="1:12" x14ac:dyDescent="0.2">
      <c r="B46" s="10" t="s">
        <v>53</v>
      </c>
      <c r="C46" s="11"/>
      <c r="D46" s="12">
        <f>+D47</f>
        <v>3522762.84</v>
      </c>
      <c r="E46" s="12">
        <f>+E47</f>
        <v>0</v>
      </c>
      <c r="F46" s="12">
        <f>+D46+E46</f>
        <v>3522762.84</v>
      </c>
      <c r="G46" s="12">
        <v>0</v>
      </c>
      <c r="H46" s="12">
        <v>0</v>
      </c>
      <c r="I46" s="12">
        <v>0</v>
      </c>
      <c r="J46" s="12">
        <v>0</v>
      </c>
      <c r="K46" s="12">
        <f>+F46-H46</f>
        <v>3522762.84</v>
      </c>
    </row>
    <row r="47" spans="1:12" ht="15" x14ac:dyDescent="0.25">
      <c r="B47" s="17"/>
      <c r="C47" t="s">
        <v>54</v>
      </c>
      <c r="D47" s="15">
        <v>3522762.84</v>
      </c>
      <c r="E47" s="15">
        <v>0</v>
      </c>
      <c r="F47" s="15">
        <f>+D47+E47</f>
        <v>3522762.84</v>
      </c>
      <c r="G47" s="15">
        <v>0</v>
      </c>
      <c r="H47" s="15">
        <v>0</v>
      </c>
      <c r="I47" s="15">
        <v>0</v>
      </c>
      <c r="J47" s="15">
        <v>0</v>
      </c>
      <c r="K47" s="15">
        <f>F47-H47</f>
        <v>3522762.84</v>
      </c>
    </row>
    <row r="48" spans="1:12" s="22" customFormat="1" x14ac:dyDescent="0.2">
      <c r="A48" s="18"/>
      <c r="B48" s="19"/>
      <c r="C48" s="20" t="s">
        <v>55</v>
      </c>
      <c r="D48" s="21">
        <f>D16+D25+D35+D38+D10+D46</f>
        <v>122681440.49000001</v>
      </c>
      <c r="E48" s="21">
        <f t="shared" ref="E48:J48" si="9">+E10+E16+E25+E35+E38+E44+E46</f>
        <v>74698897.459999993</v>
      </c>
      <c r="F48" s="21">
        <f t="shared" si="9"/>
        <v>197380337.95000002</v>
      </c>
      <c r="G48" s="21">
        <f t="shared" si="9"/>
        <v>40514340.259999998</v>
      </c>
      <c r="H48" s="21">
        <f t="shared" si="9"/>
        <v>39715323.470000006</v>
      </c>
      <c r="I48" s="21">
        <f t="shared" si="9"/>
        <v>39715323.470000006</v>
      </c>
      <c r="J48" s="21">
        <f t="shared" si="9"/>
        <v>40223658.670000002</v>
      </c>
      <c r="K48" s="21">
        <f>F48-H48</f>
        <v>157665014.48000002</v>
      </c>
      <c r="L48" s="18"/>
    </row>
    <row r="49" spans="2:12" ht="15" x14ac:dyDescent="0.25">
      <c r="D49" s="16"/>
      <c r="E49" s="16"/>
      <c r="F49" s="16"/>
      <c r="G49" s="16"/>
      <c r="H49" s="16"/>
      <c r="I49" s="16"/>
      <c r="J49" s="16"/>
      <c r="K49" s="16"/>
    </row>
    <row r="50" spans="2:12" x14ac:dyDescent="0.2">
      <c r="B50" s="23" t="s">
        <v>56</v>
      </c>
      <c r="F50" s="24"/>
      <c r="G50" s="24"/>
      <c r="H50" s="24"/>
      <c r="I50" s="24"/>
      <c r="J50" s="24"/>
      <c r="K50" s="24"/>
    </row>
    <row r="51" spans="2:12" x14ac:dyDescent="0.2">
      <c r="B51" s="23"/>
      <c r="F51" s="24"/>
      <c r="G51" s="24"/>
      <c r="H51" s="24"/>
      <c r="I51" s="24"/>
      <c r="J51" s="24"/>
      <c r="K51" s="24"/>
    </row>
    <row r="52" spans="2:12" x14ac:dyDescent="0.2">
      <c r="B52" s="23"/>
      <c r="F52" s="24"/>
      <c r="G52" s="24"/>
      <c r="H52" s="24"/>
      <c r="I52" s="24"/>
      <c r="J52" s="24"/>
      <c r="K52" s="24"/>
    </row>
    <row r="53" spans="2:12" x14ac:dyDescent="0.2">
      <c r="B53" s="23"/>
      <c r="F53" s="24"/>
      <c r="G53" s="24"/>
      <c r="H53" s="24"/>
      <c r="I53" s="24"/>
      <c r="J53" s="24"/>
      <c r="K53" s="24"/>
    </row>
    <row r="55" spans="2:12" x14ac:dyDescent="0.2">
      <c r="D55" s="24"/>
      <c r="E55" s="24"/>
      <c r="F55" s="24"/>
      <c r="G55" s="31"/>
      <c r="H55" s="31"/>
      <c r="I55" s="31"/>
      <c r="J55" s="31"/>
      <c r="K55" s="31"/>
      <c r="L55" s="32"/>
    </row>
    <row r="56" spans="2:12" x14ac:dyDescent="0.2">
      <c r="C56" s="25"/>
      <c r="F56" s="25"/>
      <c r="G56" s="25"/>
      <c r="H56" s="25"/>
      <c r="I56" s="25"/>
      <c r="J56" s="25"/>
      <c r="K56" s="25"/>
      <c r="L56" s="32"/>
    </row>
    <row r="57" spans="2:12" x14ac:dyDescent="0.2">
      <c r="C57" s="26"/>
      <c r="F57" s="27"/>
      <c r="G57" s="27"/>
      <c r="H57" s="28"/>
      <c r="I57" s="28"/>
      <c r="J57" s="27"/>
      <c r="K57" s="27"/>
      <c r="L57" s="32"/>
    </row>
    <row r="58" spans="2:12" ht="15" customHeight="1" x14ac:dyDescent="0.2">
      <c r="C58" s="29"/>
      <c r="F58" s="30"/>
      <c r="G58" s="28"/>
      <c r="H58" s="28"/>
      <c r="I58" s="28"/>
      <c r="J58" s="28"/>
      <c r="K58" s="27"/>
      <c r="L58" s="32"/>
    </row>
    <row r="59" spans="2:12" x14ac:dyDescent="0.2">
      <c r="G59" s="25"/>
      <c r="H59" s="25"/>
      <c r="I59" s="25"/>
      <c r="J59" s="25"/>
      <c r="K59" s="25"/>
      <c r="L59" s="32"/>
    </row>
    <row r="60" spans="2:12" x14ac:dyDescent="0.2">
      <c r="G60" s="25"/>
      <c r="H60" s="25"/>
      <c r="I60" s="25"/>
      <c r="J60" s="25"/>
      <c r="K60" s="25"/>
      <c r="L60" s="32"/>
    </row>
    <row r="61" spans="2:12" x14ac:dyDescent="0.2">
      <c r="G61" s="25"/>
      <c r="H61" s="25"/>
      <c r="I61" s="25"/>
      <c r="J61" s="25"/>
      <c r="K61" s="25"/>
      <c r="L61" s="32"/>
    </row>
  </sheetData>
  <mergeCells count="15">
    <mergeCell ref="B46:C46"/>
    <mergeCell ref="H57:I57"/>
    <mergeCell ref="G58:J58"/>
    <mergeCell ref="B10:C10"/>
    <mergeCell ref="B16:C16"/>
    <mergeCell ref="B25:C25"/>
    <mergeCell ref="B35:C35"/>
    <mergeCell ref="B38:C38"/>
    <mergeCell ref="B44:C44"/>
    <mergeCell ref="B1:K1"/>
    <mergeCell ref="B2:K2"/>
    <mergeCell ref="B3:K3"/>
    <mergeCell ref="B7:C9"/>
    <mergeCell ref="D7:J7"/>
    <mergeCell ref="K7:K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EAEPEC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dcterms:created xsi:type="dcterms:W3CDTF">2018-04-19T17:18:56Z</dcterms:created>
  <dcterms:modified xsi:type="dcterms:W3CDTF">2018-04-19T17:20:49Z</dcterms:modified>
</cp:coreProperties>
</file>