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ocuments\PRESU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J55" i="1"/>
  <c r="H55" i="1"/>
  <c r="F55" i="1"/>
  <c r="E55" i="1"/>
  <c r="D55" i="1"/>
  <c r="F46" i="1"/>
  <c r="K46" i="1" s="1"/>
  <c r="E46" i="1"/>
  <c r="D46" i="1"/>
  <c r="K44" i="1"/>
  <c r="J44" i="1"/>
  <c r="I44" i="1"/>
  <c r="H44" i="1"/>
  <c r="G44" i="1"/>
  <c r="F44" i="1"/>
  <c r="E44" i="1"/>
  <c r="D44" i="1"/>
  <c r="J38" i="1"/>
  <c r="I38" i="1"/>
  <c r="H38" i="1"/>
  <c r="G38" i="1"/>
  <c r="F38" i="1"/>
  <c r="K38" i="1" s="1"/>
  <c r="E38" i="1"/>
  <c r="D38" i="1"/>
  <c r="J35" i="1"/>
  <c r="I35" i="1"/>
  <c r="H35" i="1"/>
  <c r="G35" i="1"/>
  <c r="F35" i="1"/>
  <c r="K35" i="1" s="1"/>
  <c r="E35" i="1"/>
  <c r="D35" i="1"/>
  <c r="J25" i="1"/>
  <c r="I25" i="1"/>
  <c r="H25" i="1"/>
  <c r="G25" i="1"/>
  <c r="F25" i="1"/>
  <c r="K25" i="1" s="1"/>
  <c r="E25" i="1"/>
  <c r="D25" i="1"/>
  <c r="K16" i="1"/>
  <c r="J16" i="1"/>
  <c r="I16" i="1"/>
  <c r="H16" i="1"/>
  <c r="G16" i="1"/>
  <c r="F16" i="1"/>
  <c r="E16" i="1"/>
  <c r="D16" i="1"/>
  <c r="D48" i="1" s="1"/>
  <c r="K10" i="1"/>
  <c r="J10" i="1"/>
  <c r="J48" i="1" s="1"/>
  <c r="I10" i="1"/>
  <c r="I48" i="1" s="1"/>
  <c r="H10" i="1"/>
  <c r="H48" i="1" s="1"/>
  <c r="G10" i="1"/>
  <c r="G48" i="1" s="1"/>
  <c r="F10" i="1"/>
  <c r="F48" i="1" s="1"/>
  <c r="K48" i="1" s="1"/>
  <c r="E10" i="1"/>
  <c r="E48" i="1" s="1"/>
  <c r="D10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<sst xmlns="http://schemas.openxmlformats.org/spreadsheetml/2006/main" count="61" uniqueCount="61">
  <si>
    <t>INSTITUTO TECNOLOGICO SUPERIOR DE IRAPUATO</t>
  </si>
  <si>
    <t>Modificado</t>
  </si>
  <si>
    <t>Devengado</t>
  </si>
  <si>
    <t>Transferencias, Asignaciones, Subsidios y Otras Ayudas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</si>
  <si>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</si>
  <si>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</si>
  <si>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</si>
  <si>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</si>
  <si>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ESTADO ANALÍTICO DEL EJERCICIO DEL PRESUPUESTO DE EGRESOS</t>
  </si>
  <si>
    <t>Ente Público:</t>
  </si>
  <si>
    <t>Concepto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</si>
  <si>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</si>
  <si>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</si>
  <si>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</si>
  <si>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</si>
  <si>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</si>
  <si>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</si>
  <si>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</si>
  <si>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</si>
  <si>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</si>
  <si>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</si>
  <si>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</si>
  <si>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CLASIFICACIÓN POR OBJETO DEL GASTO (CAPÍTULO Y CONCEPTO)</t>
  </si>
  <si>
    <t>DEL 01 DE ENERO AL 30 DE SEPTIEMBRE 2018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</si>
  <si>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</si>
  <si>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</si>
  <si>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</si>
  <si>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</si>
  <si>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</si>
  <si>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</si>
  <si>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</si>
  <si>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</si>
  <si>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</si>
  <si>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</si>
  <si>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</si>
  <si>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</si>
  <si>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</si>
  <si>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</si>
  <si>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</si>
  <si>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</si>
  <si>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</si>
  <si>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</si>
  <si>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</si>
  <si>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</si>
  <si>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</si>
  <si>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</si>
  <si>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</si>
  <si>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</si>
  <si>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</si>
  <si>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</si>
  <si>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</si>
  <si>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</si>
  <si>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</si>
  <si>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</si>
  <si>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</si>
  <si>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</si>
  <si>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</si>
  <si>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</si>
  <si>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PROPIOS</t>
  </si>
  <si>
    <t>INVERSIONES FINANCIERAS Y OTRAS PROVISIONES</t>
  </si>
  <si>
    <t>PROVISIONES PARA CONTINGENCIAS Y OTRAS EROGACIONES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</si>
</sst>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4" fillId="2" borderId="5" xfId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/>
    </xf>
    <xf numFmtId="43" fontId="2" fillId="2" borderId="5" xfId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43" fontId="4" fillId="2" borderId="2" xfId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MARZO/Formatos%20Fros%20y%20Pptales%202017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  <sheetName val="Hoja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E12" sqref="E12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7.28515625" style="3" customWidth="1"/>
    <col min="5" max="5" width="16.28515625" style="3" customWidth="1"/>
    <col min="6" max="6" width="17" style="3" customWidth="1"/>
    <col min="7" max="7" width="16.140625" style="3" customWidth="1"/>
    <col min="8" max="8" width="16.7109375" style="3" customWidth="1"/>
    <col min="9" max="9" width="15.7109375" style="3" customWidth="1"/>
    <col min="10" max="10" width="15.85546875" style="3" customWidth="1"/>
    <col min="11" max="11" width="14.85546875" style="3" bestFit="1" customWidth="1"/>
    <col min="12" max="12" width="29.5703125" style="1" customWidth="1"/>
    <col min="13" max="16384" width="11.42578125" style="3"/>
  </cols>
  <sheetData>
    <row r="1" spans="2:12" ht="14.25" customHeight="1" x14ac:dyDescent="0.2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</row>
    <row r="2" spans="2:12" ht="14.25" customHeight="1" x14ac:dyDescent="0.2">
      <c r="B2" s="2" t="s">
        <v>22</v>
      </c>
      <c r="C2" s="2"/>
      <c r="D2" s="2"/>
      <c r="E2" s="2"/>
      <c r="F2" s="2"/>
      <c r="G2" s="2"/>
      <c r="H2" s="2"/>
      <c r="I2" s="2"/>
      <c r="J2" s="2"/>
      <c r="K2" s="2"/>
    </row>
    <row r="3" spans="2:12" ht="14.25" customHeight="1" x14ac:dyDescent="0.2"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</row>
    <row r="4" spans="2:12" s="1" customFormat="1" ht="6.75" customHeight="1" x14ac:dyDescent="0.2"/>
    <row r="5" spans="2:12" s="1" customFormat="1" ht="18" customHeight="1" x14ac:dyDescent="0.2">
      <c r="C5" s="4" t="s">
        <v>9</v>
      </c>
      <c r="D5" s="5" t="s">
        <v>0</v>
      </c>
      <c r="E5" s="5"/>
      <c r="F5" s="5"/>
      <c r="G5" s="5"/>
      <c r="H5" s="16"/>
      <c r="I5" s="16"/>
      <c r="J5" s="16"/>
    </row>
    <row r="6" spans="2:12" s="1" customFormat="1" ht="6.75" customHeight="1" x14ac:dyDescent="0.2"/>
    <row r="7" spans="2:12" x14ac:dyDescent="0.2">
      <c r="B7" s="17" t="s">
        <v>10</v>
      </c>
      <c r="C7" s="17"/>
      <c r="D7" s="18" t="s">
        <v>11</v>
      </c>
      <c r="E7" s="18"/>
      <c r="F7" s="18"/>
      <c r="G7" s="18"/>
      <c r="H7" s="18"/>
      <c r="I7" s="18"/>
      <c r="J7" s="18"/>
      <c r="K7" s="18" t="s">
        <v>12</v>
      </c>
    </row>
    <row r="8" spans="2:12" ht="25.5" x14ac:dyDescent="0.2">
      <c r="B8" s="17"/>
      <c r="C8" s="17"/>
      <c r="D8" s="19" t="s">
        <v>13</v>
      </c>
      <c r="E8" s="19" t="s">
        <v>14</v>
      </c>
      <c r="F8" s="19" t="s">
        <v>1</v>
      </c>
      <c r="G8" s="19" t="s">
        <v>15</v>
      </c>
      <c r="H8" s="19" t="s">
        <v>2</v>
      </c>
      <c r="I8" s="19" t="s">
        <v>16</v>
      </c>
      <c r="J8" s="19" t="s">
        <v>17</v>
      </c>
      <c r="K8" s="18"/>
    </row>
    <row r="9" spans="2:12" ht="11.25" customHeight="1" x14ac:dyDescent="0.2">
      <c r="B9" s="17"/>
      <c r="C9" s="17"/>
      <c r="D9" s="19">
        <v>1</v>
      </c>
      <c r="E9" s="19">
        <v>2</v>
      </c>
      <c r="F9" s="19" t="s">
        <v>18</v>
      </c>
      <c r="G9" s="19">
        <v>4</v>
      </c>
      <c r="H9" s="19">
        <v>5</v>
      </c>
      <c r="I9" s="19">
        <v>6</v>
      </c>
      <c r="J9" s="19">
        <v>7</v>
      </c>
      <c r="K9" s="19" t="s">
        <v>19</v>
      </c>
    </row>
    <row r="10" spans="2:12" x14ac:dyDescent="0.2">
      <c r="B10" s="21" t="s">
        <v>24</v>
      </c>
      <c r="C10" s="22"/>
      <c r="D10" s="23">
        <f>+D11+D12+D13+D14</f>
        <v>75119387.989999995</v>
      </c>
      <c r="E10" s="23">
        <f>SUM(E11:E15)</f>
        <v>52482066</v>
      </c>
      <c r="F10" s="23">
        <f>+F11+F12+F13+F14+F15</f>
        <v>127601453.98999999</v>
      </c>
      <c r="G10" s="23">
        <f>SUM(G11:G15)</f>
        <v>95026733.260000005</v>
      </c>
      <c r="H10" s="23">
        <f>SUM(H11:H15)</f>
        <v>94775953.260000005</v>
      </c>
      <c r="I10" s="23">
        <f>SUM(I11:I15)</f>
        <v>94775953.260000005</v>
      </c>
      <c r="J10" s="23">
        <f>SUM(J11:J15)</f>
        <v>94775953.260000005</v>
      </c>
      <c r="K10" s="23">
        <f>SUM(K11:K15)</f>
        <v>32825500.73</v>
      </c>
    </row>
    <row r="11" spans="2:12" ht="25.5" x14ac:dyDescent="0.25">
      <c r="B11" s="24"/>
      <c r="C11" s="15" t="s">
        <v>25</v>
      </c>
      <c r="D11" s="25">
        <v>48104571.619999997</v>
      </c>
      <c r="E11" s="25">
        <v>29248930</v>
      </c>
      <c r="F11" s="25">
        <v>77353501.620000005</v>
      </c>
      <c r="G11" s="25">
        <v>61642602.539999999</v>
      </c>
      <c r="H11" s="25">
        <v>61642602.539999999</v>
      </c>
      <c r="I11" s="25">
        <v>61642602.539999999</v>
      </c>
      <c r="J11" s="25">
        <v>61642602.539999999</v>
      </c>
      <c r="K11" s="25">
        <v>15710899.08</v>
      </c>
      <c r="L11" s="20"/>
    </row>
    <row r="12" spans="2:12" ht="15" x14ac:dyDescent="0.25">
      <c r="B12" s="24"/>
      <c r="C12" s="15" t="s">
        <v>26</v>
      </c>
      <c r="D12" s="25">
        <v>12998505.880000001</v>
      </c>
      <c r="E12" s="25">
        <v>12917904</v>
      </c>
      <c r="F12" s="25">
        <v>25916409.879999999</v>
      </c>
      <c r="G12" s="25">
        <v>16046730.789999999</v>
      </c>
      <c r="H12" s="25">
        <v>16046730.789999999</v>
      </c>
      <c r="I12" s="25">
        <v>16046730.789999999</v>
      </c>
      <c r="J12" s="25">
        <v>16046730.789999999</v>
      </c>
      <c r="K12" s="25">
        <v>9869679.0899999999</v>
      </c>
      <c r="L12" s="20"/>
    </row>
    <row r="13" spans="2:12" ht="15" x14ac:dyDescent="0.25">
      <c r="B13" s="24"/>
      <c r="C13" s="15" t="s">
        <v>27</v>
      </c>
      <c r="D13" s="25">
        <v>11947550</v>
      </c>
      <c r="E13" s="25">
        <v>6215742</v>
      </c>
      <c r="F13" s="25">
        <v>18163292</v>
      </c>
      <c r="G13" s="25">
        <v>14505612.34</v>
      </c>
      <c r="H13" s="25">
        <v>14505612.34</v>
      </c>
      <c r="I13" s="25">
        <v>14505612.34</v>
      </c>
      <c r="J13" s="25">
        <v>14505612.34</v>
      </c>
      <c r="K13" s="25">
        <v>3657679.66</v>
      </c>
      <c r="L13" s="20"/>
    </row>
    <row r="14" spans="2:12" ht="15" x14ac:dyDescent="0.25">
      <c r="B14" s="24"/>
      <c r="C14" s="15" t="s">
        <v>28</v>
      </c>
      <c r="D14" s="25">
        <v>2068760.49</v>
      </c>
      <c r="E14" s="25">
        <v>1499490</v>
      </c>
      <c r="F14" s="25">
        <v>3568250.49</v>
      </c>
      <c r="G14" s="25">
        <v>2831787.59</v>
      </c>
      <c r="H14" s="25">
        <v>2581007.59</v>
      </c>
      <c r="I14" s="25">
        <v>2581007.59</v>
      </c>
      <c r="J14" s="25">
        <v>2581007.59</v>
      </c>
      <c r="K14" s="25">
        <v>987242.9</v>
      </c>
      <c r="L14" s="20"/>
    </row>
    <row r="15" spans="2:12" ht="15" x14ac:dyDescent="0.25">
      <c r="B15" s="24"/>
      <c r="C15" s="15" t="s">
        <v>29</v>
      </c>
      <c r="D15" s="25">
        <v>0</v>
      </c>
      <c r="E15" s="25">
        <v>2600000</v>
      </c>
      <c r="F15" s="25">
        <v>2600000</v>
      </c>
      <c r="G15" s="25">
        <v>0</v>
      </c>
      <c r="H15" s="25">
        <v>0</v>
      </c>
      <c r="I15" s="25">
        <v>0</v>
      </c>
      <c r="J15" s="25">
        <v>0</v>
      </c>
      <c r="K15" s="25">
        <v>2600000</v>
      </c>
      <c r="L15" s="20"/>
    </row>
    <row r="16" spans="2:12" x14ac:dyDescent="0.2">
      <c r="B16" s="21" t="s">
        <v>30</v>
      </c>
      <c r="C16" s="22"/>
      <c r="D16" s="23">
        <f>+D17+D18+D19+D20+D21+D22+D23+D24</f>
        <v>6215975.2799999993</v>
      </c>
      <c r="E16" s="23">
        <f t="shared" ref="E16:J16" si="0">+E17+E18+E19+E20+E21+E22+E23+E24</f>
        <v>2646342.7800000003</v>
      </c>
      <c r="F16" s="23">
        <f t="shared" si="0"/>
        <v>8862318.0599999987</v>
      </c>
      <c r="G16" s="23">
        <f t="shared" si="0"/>
        <v>5290186.41</v>
      </c>
      <c r="H16" s="23">
        <f t="shared" si="0"/>
        <v>3147649.57</v>
      </c>
      <c r="I16" s="23">
        <f t="shared" si="0"/>
        <v>3147649.57</v>
      </c>
      <c r="J16" s="23">
        <f t="shared" si="0"/>
        <v>3147649.57</v>
      </c>
      <c r="K16" s="23">
        <f>SUM(K17:K24)</f>
        <v>5714668.4900000002</v>
      </c>
    </row>
    <row r="17" spans="2:11" ht="15" x14ac:dyDescent="0.25">
      <c r="B17" s="24"/>
      <c r="C17" t="s">
        <v>31</v>
      </c>
      <c r="D17" s="25">
        <v>2826918.46</v>
      </c>
      <c r="E17" s="25">
        <v>854053.65</v>
      </c>
      <c r="F17" s="25">
        <v>3680972.11</v>
      </c>
      <c r="G17" s="25">
        <v>2723629.36</v>
      </c>
      <c r="H17" s="25">
        <v>1666846.75</v>
      </c>
      <c r="I17" s="25">
        <v>1666846.75</v>
      </c>
      <c r="J17" s="25">
        <v>1666846.75</v>
      </c>
      <c r="K17" s="25">
        <v>2014125.36</v>
      </c>
    </row>
    <row r="18" spans="2:11" ht="15" x14ac:dyDescent="0.25">
      <c r="B18" s="24"/>
      <c r="C18" t="s">
        <v>32</v>
      </c>
      <c r="D18" s="25">
        <v>180525.44</v>
      </c>
      <c r="E18" s="25">
        <v>29624.84</v>
      </c>
      <c r="F18" s="25">
        <v>210150.28</v>
      </c>
      <c r="G18" s="25">
        <v>133132.62</v>
      </c>
      <c r="H18" s="25">
        <v>117020.9</v>
      </c>
      <c r="I18" s="25">
        <v>117020.9</v>
      </c>
      <c r="J18" s="25">
        <v>117020.9</v>
      </c>
      <c r="K18" s="25">
        <v>93129.38</v>
      </c>
    </row>
    <row r="19" spans="2:11" ht="15" x14ac:dyDescent="0.25">
      <c r="B19" s="24"/>
      <c r="C19" t="s">
        <v>33</v>
      </c>
      <c r="D19" s="25">
        <v>13000</v>
      </c>
      <c r="E19" s="25">
        <v>30300</v>
      </c>
      <c r="F19" s="25">
        <v>43300</v>
      </c>
      <c r="G19" s="25">
        <v>0</v>
      </c>
      <c r="H19" s="25">
        <v>0</v>
      </c>
      <c r="I19" s="25">
        <v>0</v>
      </c>
      <c r="J19" s="25">
        <v>0</v>
      </c>
      <c r="K19" s="25">
        <v>43300</v>
      </c>
    </row>
    <row r="20" spans="2:11" ht="15" x14ac:dyDescent="0.25">
      <c r="B20" s="24"/>
      <c r="C20" t="s">
        <v>34</v>
      </c>
      <c r="D20" s="25">
        <v>473315.42</v>
      </c>
      <c r="E20" s="25">
        <v>682538.04</v>
      </c>
      <c r="F20" s="25">
        <v>1155853.46</v>
      </c>
      <c r="G20" s="25">
        <v>346472.52</v>
      </c>
      <c r="H20" s="25">
        <v>254954.28</v>
      </c>
      <c r="I20" s="25">
        <v>254954.28</v>
      </c>
      <c r="J20" s="25">
        <v>254954.28</v>
      </c>
      <c r="K20" s="25">
        <v>900899.18</v>
      </c>
    </row>
    <row r="21" spans="2:11" ht="15" x14ac:dyDescent="0.25">
      <c r="B21" s="24"/>
      <c r="C21" t="s">
        <v>35</v>
      </c>
      <c r="D21" s="25">
        <v>977224.96</v>
      </c>
      <c r="E21" s="25">
        <v>495155.3</v>
      </c>
      <c r="F21" s="25">
        <v>1472380.26</v>
      </c>
      <c r="G21" s="25">
        <v>738528.79</v>
      </c>
      <c r="H21" s="25">
        <v>101425.31</v>
      </c>
      <c r="I21" s="25">
        <v>101425.31</v>
      </c>
      <c r="J21" s="25">
        <v>101425.31</v>
      </c>
      <c r="K21" s="25">
        <v>1370954.95</v>
      </c>
    </row>
    <row r="22" spans="2:11" ht="15" x14ac:dyDescent="0.25">
      <c r="B22" s="24"/>
      <c r="C22" t="s">
        <v>36</v>
      </c>
      <c r="D22" s="25">
        <v>969200</v>
      </c>
      <c r="E22" s="25">
        <v>5000</v>
      </c>
      <c r="F22" s="25">
        <v>974200</v>
      </c>
      <c r="G22" s="25">
        <v>743028.04</v>
      </c>
      <c r="H22" s="25">
        <v>743025.36</v>
      </c>
      <c r="I22" s="25">
        <v>743025.36</v>
      </c>
      <c r="J22" s="25">
        <v>743025.36</v>
      </c>
      <c r="K22" s="25">
        <v>231174.64</v>
      </c>
    </row>
    <row r="23" spans="2:11" ht="15" x14ac:dyDescent="0.25">
      <c r="B23" s="24"/>
      <c r="C23" t="s">
        <v>37</v>
      </c>
      <c r="D23" s="25">
        <v>342170.1</v>
      </c>
      <c r="E23" s="25">
        <v>191000</v>
      </c>
      <c r="F23" s="25">
        <v>533170.1</v>
      </c>
      <c r="G23" s="25">
        <v>339205.68</v>
      </c>
      <c r="H23" s="25">
        <v>93975.679999999993</v>
      </c>
      <c r="I23" s="25">
        <v>93975.679999999993</v>
      </c>
      <c r="J23" s="25">
        <v>93975.679999999993</v>
      </c>
      <c r="K23" s="25">
        <v>439194.42</v>
      </c>
    </row>
    <row r="24" spans="2:11" ht="15" x14ac:dyDescent="0.25">
      <c r="B24" s="24"/>
      <c r="C24" t="s">
        <v>38</v>
      </c>
      <c r="D24" s="25">
        <v>433620.9</v>
      </c>
      <c r="E24" s="25">
        <v>358670.95</v>
      </c>
      <c r="F24" s="25">
        <v>792291.85</v>
      </c>
      <c r="G24" s="25">
        <v>266189.40000000002</v>
      </c>
      <c r="H24" s="25">
        <v>170401.29</v>
      </c>
      <c r="I24" s="25">
        <v>170401.29</v>
      </c>
      <c r="J24" s="25">
        <v>170401.29</v>
      </c>
      <c r="K24" s="25">
        <v>621890.56000000006</v>
      </c>
    </row>
    <row r="25" spans="2:11" x14ac:dyDescent="0.2">
      <c r="B25" s="21" t="s">
        <v>39</v>
      </c>
      <c r="C25" s="22"/>
      <c r="D25" s="23">
        <f>+D26+D27+D28+D29+D30+D31+D32+D33+D34</f>
        <v>30997201.530000005</v>
      </c>
      <c r="E25" s="23">
        <f t="shared" ref="E25:J25" si="1">+E26+E27+E28+E29+E30+E31+E32+E33+E34</f>
        <v>11797118.249999998</v>
      </c>
      <c r="F25" s="23">
        <f>+D25+E25</f>
        <v>42794319.780000001</v>
      </c>
      <c r="G25" s="23">
        <f t="shared" si="1"/>
        <v>25301369.940000005</v>
      </c>
      <c r="H25" s="23">
        <f t="shared" si="1"/>
        <v>18947505.32</v>
      </c>
      <c r="I25" s="23">
        <f t="shared" si="1"/>
        <v>18947505.32</v>
      </c>
      <c r="J25" s="23">
        <f t="shared" si="1"/>
        <v>18752987.969999999</v>
      </c>
      <c r="K25" s="23">
        <f>+F25-H25</f>
        <v>23846814.460000001</v>
      </c>
    </row>
    <row r="26" spans="2:11" ht="15" x14ac:dyDescent="0.25">
      <c r="B26" s="26"/>
      <c r="C26" t="s">
        <v>40</v>
      </c>
      <c r="D26" s="25">
        <v>4765903.41</v>
      </c>
      <c r="E26" s="25">
        <v>23798</v>
      </c>
      <c r="F26" s="25">
        <v>4789701.41</v>
      </c>
      <c r="G26" s="25">
        <v>3285097.05</v>
      </c>
      <c r="H26" s="25">
        <v>3284405.48</v>
      </c>
      <c r="I26" s="25">
        <v>3284405.48</v>
      </c>
      <c r="J26" s="25">
        <v>3122388.14</v>
      </c>
      <c r="K26" s="25">
        <v>1505295.93</v>
      </c>
    </row>
    <row r="27" spans="2:11" ht="15" x14ac:dyDescent="0.25">
      <c r="B27" s="26"/>
      <c r="C27" t="s">
        <v>41</v>
      </c>
      <c r="D27" s="25">
        <v>2498200</v>
      </c>
      <c r="E27" s="25">
        <v>1404495.82</v>
      </c>
      <c r="F27" s="25">
        <v>3902695.82</v>
      </c>
      <c r="G27" s="25">
        <v>3440617.03</v>
      </c>
      <c r="H27" s="25">
        <v>1558073.03</v>
      </c>
      <c r="I27" s="25">
        <v>1558073.03</v>
      </c>
      <c r="J27" s="25">
        <v>1558073.03</v>
      </c>
      <c r="K27" s="25">
        <v>2344622.79</v>
      </c>
    </row>
    <row r="28" spans="2:11" ht="15" x14ac:dyDescent="0.25">
      <c r="B28" s="26"/>
      <c r="C28" t="s">
        <v>42</v>
      </c>
      <c r="D28" s="25">
        <v>7315648.71</v>
      </c>
      <c r="E28" s="25">
        <v>1174931.24</v>
      </c>
      <c r="F28" s="25">
        <v>8490579.9499999993</v>
      </c>
      <c r="G28" s="25">
        <v>3949175.95</v>
      </c>
      <c r="H28" s="25">
        <v>3855374.27</v>
      </c>
      <c r="I28" s="25">
        <v>3855374.27</v>
      </c>
      <c r="J28" s="25">
        <v>3855374.27</v>
      </c>
      <c r="K28" s="25">
        <v>4635205.68</v>
      </c>
    </row>
    <row r="29" spans="2:11" ht="15" x14ac:dyDescent="0.25">
      <c r="B29" s="26"/>
      <c r="C29" t="s">
        <v>43</v>
      </c>
      <c r="D29" s="25">
        <v>1010191.35</v>
      </c>
      <c r="E29" s="25">
        <v>1733144.18</v>
      </c>
      <c r="F29" s="25">
        <v>2743335.53</v>
      </c>
      <c r="G29" s="25">
        <v>1813428.45</v>
      </c>
      <c r="H29" s="25">
        <v>1809028.45</v>
      </c>
      <c r="I29" s="25">
        <v>1809028.45</v>
      </c>
      <c r="J29" s="25">
        <v>1809028.45</v>
      </c>
      <c r="K29" s="25">
        <v>934307.08</v>
      </c>
    </row>
    <row r="30" spans="2:11" ht="15" x14ac:dyDescent="0.25">
      <c r="B30" s="26"/>
      <c r="C30" t="s">
        <v>44</v>
      </c>
      <c r="D30" s="25">
        <v>7427201.7599999998</v>
      </c>
      <c r="E30" s="25">
        <v>4773574.05</v>
      </c>
      <c r="F30" s="25">
        <v>12200775.810000001</v>
      </c>
      <c r="G30" s="25">
        <v>7268347.7999999998</v>
      </c>
      <c r="H30" s="25">
        <v>4385867.3600000003</v>
      </c>
      <c r="I30" s="25">
        <v>4385867.3600000003</v>
      </c>
      <c r="J30" s="25">
        <v>4385867.3600000003</v>
      </c>
      <c r="K30" s="25">
        <v>7814908.4500000002</v>
      </c>
    </row>
    <row r="31" spans="2:11" ht="15" x14ac:dyDescent="0.25">
      <c r="B31" s="26"/>
      <c r="C31" t="s">
        <v>45</v>
      </c>
      <c r="D31" s="25">
        <v>610971.87</v>
      </c>
      <c r="E31" s="25">
        <v>170384.7</v>
      </c>
      <c r="F31" s="25">
        <v>781356.57</v>
      </c>
      <c r="G31" s="25">
        <v>190312.44</v>
      </c>
      <c r="H31" s="25">
        <v>164792.44</v>
      </c>
      <c r="I31" s="25">
        <v>164792.44</v>
      </c>
      <c r="J31" s="25">
        <v>164792.44</v>
      </c>
      <c r="K31" s="25">
        <v>616564.13</v>
      </c>
    </row>
    <row r="32" spans="2:11" ht="15" x14ac:dyDescent="0.25">
      <c r="B32" s="26"/>
      <c r="C32" t="s">
        <v>46</v>
      </c>
      <c r="D32" s="25">
        <v>1851814.89</v>
      </c>
      <c r="E32" s="25">
        <v>726001.97</v>
      </c>
      <c r="F32" s="25">
        <v>2577816.86</v>
      </c>
      <c r="G32" s="25">
        <v>959101.92</v>
      </c>
      <c r="H32" s="25">
        <v>689469.52</v>
      </c>
      <c r="I32" s="25">
        <v>689469.52</v>
      </c>
      <c r="J32" s="25">
        <v>656969.51</v>
      </c>
      <c r="K32" s="25">
        <v>1888347.34</v>
      </c>
    </row>
    <row r="33" spans="1:12" ht="15" x14ac:dyDescent="0.25">
      <c r="B33" s="26"/>
      <c r="C33" t="s">
        <v>47</v>
      </c>
      <c r="D33" s="25">
        <v>1400929.42</v>
      </c>
      <c r="E33" s="25">
        <v>1166480.03</v>
      </c>
      <c r="F33" s="25">
        <v>2567409.4500000002</v>
      </c>
      <c r="G33" s="25">
        <v>1500320.75</v>
      </c>
      <c r="H33" s="25">
        <v>866641.48</v>
      </c>
      <c r="I33" s="25">
        <v>866641.48</v>
      </c>
      <c r="J33" s="25">
        <v>866641.48</v>
      </c>
      <c r="K33" s="25">
        <v>1700767.97</v>
      </c>
    </row>
    <row r="34" spans="1:12" ht="15" x14ac:dyDescent="0.25">
      <c r="B34" s="26"/>
      <c r="C34" t="s">
        <v>48</v>
      </c>
      <c r="D34" s="25">
        <v>4116340.12</v>
      </c>
      <c r="E34" s="25">
        <v>624308.26</v>
      </c>
      <c r="F34" s="25">
        <v>4740648.38</v>
      </c>
      <c r="G34" s="25">
        <v>2894968.55</v>
      </c>
      <c r="H34" s="25">
        <v>2333853.29</v>
      </c>
      <c r="I34" s="25">
        <v>2333853.29</v>
      </c>
      <c r="J34" s="25">
        <v>2333853.29</v>
      </c>
      <c r="K34" s="25">
        <v>2406795.09</v>
      </c>
    </row>
    <row r="35" spans="1:12" x14ac:dyDescent="0.2">
      <c r="B35" s="21" t="s">
        <v>3</v>
      </c>
      <c r="C35" s="22"/>
      <c r="D35" s="23">
        <f>+D36+D37</f>
        <v>4108300</v>
      </c>
      <c r="E35" s="23">
        <f t="shared" ref="E35:J35" si="2">+E36+E37</f>
        <v>1549522.22</v>
      </c>
      <c r="F35" s="23">
        <f>+D35+E35</f>
        <v>5657822.2199999997</v>
      </c>
      <c r="G35" s="23">
        <f t="shared" si="2"/>
        <v>4538247.25</v>
      </c>
      <c r="H35" s="23">
        <f t="shared" si="2"/>
        <v>3814929.89</v>
      </c>
      <c r="I35" s="23">
        <f t="shared" si="2"/>
        <v>3814929.89</v>
      </c>
      <c r="J35" s="23">
        <f t="shared" si="2"/>
        <v>3808929.89</v>
      </c>
      <c r="K35" s="23">
        <f>+F35-H35</f>
        <v>1842892.3299999996</v>
      </c>
    </row>
    <row r="36" spans="1:12" ht="15" x14ac:dyDescent="0.25">
      <c r="B36" s="24"/>
      <c r="C36" t="s">
        <v>49</v>
      </c>
      <c r="D36" s="25">
        <v>0</v>
      </c>
      <c r="E36" s="25">
        <v>412914.22</v>
      </c>
      <c r="F36" s="25">
        <v>412914.22</v>
      </c>
      <c r="G36" s="25">
        <v>402068</v>
      </c>
      <c r="H36" s="25">
        <v>402068</v>
      </c>
      <c r="I36" s="25">
        <v>402068</v>
      </c>
      <c r="J36" s="25">
        <v>402068</v>
      </c>
      <c r="K36" s="25">
        <v>10846.22</v>
      </c>
    </row>
    <row r="37" spans="1:12" ht="15" x14ac:dyDescent="0.25">
      <c r="B37" s="26"/>
      <c r="C37" t="s">
        <v>50</v>
      </c>
      <c r="D37" s="25">
        <v>4108300</v>
      </c>
      <c r="E37" s="25">
        <v>1136608</v>
      </c>
      <c r="F37" s="25">
        <v>5244908</v>
      </c>
      <c r="G37" s="25">
        <v>4136179.25</v>
      </c>
      <c r="H37" s="25">
        <v>3412861.89</v>
      </c>
      <c r="I37" s="25">
        <v>3412861.89</v>
      </c>
      <c r="J37" s="25">
        <v>3406861.89</v>
      </c>
      <c r="K37" s="25">
        <v>1832046.11</v>
      </c>
    </row>
    <row r="38" spans="1:12" x14ac:dyDescent="0.2">
      <c r="B38" s="21" t="s">
        <v>51</v>
      </c>
      <c r="C38" s="22"/>
      <c r="D38" s="23">
        <f>+D39+D40+D41+D42+D43</f>
        <v>2717812.85</v>
      </c>
      <c r="E38" s="23">
        <f>E39+E40+E41+E42+E43</f>
        <v>9428817.6999999993</v>
      </c>
      <c r="F38" s="23">
        <f>+D38+E38</f>
        <v>12146630.549999999</v>
      </c>
      <c r="G38" s="23">
        <f>+G39+G40+G41+G42+G43</f>
        <v>8670649.5599999987</v>
      </c>
      <c r="H38" s="23">
        <f>+H39+H40+H41+H42+H43</f>
        <v>1984995.98</v>
      </c>
      <c r="I38" s="23">
        <f>+I39+I40+I41+I42+I43</f>
        <v>1984995.98</v>
      </c>
      <c r="J38" s="23">
        <f>+J39+J40+J41+J42+J43</f>
        <v>1956399.66</v>
      </c>
      <c r="K38" s="23">
        <f>+F38-H38</f>
        <v>10161634.569999998</v>
      </c>
    </row>
    <row r="39" spans="1:12" ht="15" x14ac:dyDescent="0.25">
      <c r="B39" s="26"/>
      <c r="C39" t="s">
        <v>52</v>
      </c>
      <c r="D39" s="25">
        <v>1133723.6000000001</v>
      </c>
      <c r="E39" s="25">
        <v>3872195.08</v>
      </c>
      <c r="F39" s="25">
        <v>5005918.68</v>
      </c>
      <c r="G39" s="25">
        <v>3634856.75</v>
      </c>
      <c r="H39" s="25">
        <v>1553895.3</v>
      </c>
      <c r="I39" s="25">
        <v>1553895.3</v>
      </c>
      <c r="J39" s="25">
        <v>1532456.18</v>
      </c>
      <c r="K39" s="25">
        <v>3452023.38</v>
      </c>
    </row>
    <row r="40" spans="1:12" ht="15" x14ac:dyDescent="0.25">
      <c r="B40" s="26"/>
      <c r="C40" t="s">
        <v>53</v>
      </c>
      <c r="D40" s="25">
        <v>986162.4</v>
      </c>
      <c r="E40" s="25">
        <v>-555361.88</v>
      </c>
      <c r="F40" s="25">
        <v>430800.52</v>
      </c>
      <c r="G40" s="25">
        <v>216477.68</v>
      </c>
      <c r="H40" s="25">
        <v>83480.679999999993</v>
      </c>
      <c r="I40" s="25">
        <v>83480.679999999993</v>
      </c>
      <c r="J40" s="25">
        <v>76323.48</v>
      </c>
      <c r="K40" s="25">
        <v>347319.84</v>
      </c>
    </row>
    <row r="41" spans="1:12" ht="15" x14ac:dyDescent="0.25">
      <c r="B41" s="26"/>
      <c r="C41" t="s">
        <v>54</v>
      </c>
      <c r="D41" s="25">
        <v>420000</v>
      </c>
      <c r="E41" s="25">
        <v>1552000</v>
      </c>
      <c r="F41" s="25">
        <v>1972000</v>
      </c>
      <c r="G41" s="25">
        <v>1302000</v>
      </c>
      <c r="H41" s="25">
        <v>0</v>
      </c>
      <c r="I41" s="25">
        <v>0</v>
      </c>
      <c r="J41" s="25">
        <v>0</v>
      </c>
      <c r="K41" s="25">
        <v>1972000</v>
      </c>
    </row>
    <row r="42" spans="1:12" ht="15" x14ac:dyDescent="0.25">
      <c r="B42" s="26"/>
      <c r="C42" t="s">
        <v>55</v>
      </c>
      <c r="D42" s="25">
        <v>0</v>
      </c>
      <c r="E42" s="25">
        <v>348736</v>
      </c>
      <c r="F42" s="25">
        <v>348736</v>
      </c>
      <c r="G42" s="25">
        <v>347620</v>
      </c>
      <c r="H42" s="25">
        <v>347620</v>
      </c>
      <c r="I42" s="25">
        <v>347620</v>
      </c>
      <c r="J42" s="25">
        <v>347620</v>
      </c>
      <c r="K42" s="25">
        <v>1116</v>
      </c>
    </row>
    <row r="43" spans="1:12" ht="15" x14ac:dyDescent="0.25">
      <c r="B43" s="26"/>
      <c r="C43" t="s">
        <v>56</v>
      </c>
      <c r="D43" s="25">
        <v>177926.85</v>
      </c>
      <c r="E43" s="25">
        <v>4211248.5</v>
      </c>
      <c r="F43" s="25">
        <v>4389175.3499999996</v>
      </c>
      <c r="G43" s="25">
        <v>3169695.13</v>
      </c>
      <c r="H43" s="25">
        <v>0</v>
      </c>
      <c r="I43" s="25">
        <v>0</v>
      </c>
      <c r="J43" s="25">
        <v>0</v>
      </c>
      <c r="K43" s="25">
        <v>4389175.3499999996</v>
      </c>
    </row>
    <row r="44" spans="1:12" x14ac:dyDescent="0.2">
      <c r="B44" s="21" t="s">
        <v>57</v>
      </c>
      <c r="C44" s="22"/>
      <c r="D44" s="23">
        <f>+D45</f>
        <v>0</v>
      </c>
      <c r="E44" s="23">
        <f t="shared" ref="E44:K44" si="3">+E45</f>
        <v>9841326.1199999992</v>
      </c>
      <c r="F44" s="23">
        <f t="shared" si="3"/>
        <v>9841326.1199999992</v>
      </c>
      <c r="G44" s="23">
        <f t="shared" si="3"/>
        <v>8164664.96</v>
      </c>
      <c r="H44" s="23">
        <f t="shared" si="3"/>
        <v>3164664.96</v>
      </c>
      <c r="I44" s="23">
        <f t="shared" si="3"/>
        <v>3164664.96</v>
      </c>
      <c r="J44" s="23">
        <f t="shared" si="3"/>
        <v>3164664.96</v>
      </c>
      <c r="K44" s="23">
        <f t="shared" si="3"/>
        <v>6676661.1600000001</v>
      </c>
    </row>
    <row r="45" spans="1:12" ht="15" x14ac:dyDescent="0.25">
      <c r="B45" s="26"/>
      <c r="C45" t="s">
        <v>58</v>
      </c>
      <c r="D45" s="25">
        <v>0</v>
      </c>
      <c r="E45" s="25">
        <v>9841326.1199999992</v>
      </c>
      <c r="F45" s="25">
        <v>9841326.1199999992</v>
      </c>
      <c r="G45" s="25">
        <v>8164664.96</v>
      </c>
      <c r="H45" s="25">
        <v>3164664.96</v>
      </c>
      <c r="I45" s="25">
        <v>3164664.96</v>
      </c>
      <c r="J45" s="25">
        <v>3164664.96</v>
      </c>
      <c r="K45" s="25">
        <v>6676661.1600000001</v>
      </c>
    </row>
    <row r="46" spans="1:12" ht="12.75" customHeight="1" x14ac:dyDescent="0.2">
      <c r="B46" s="21" t="s">
        <v>59</v>
      </c>
      <c r="C46" s="27"/>
      <c r="D46" s="23">
        <f>+D47</f>
        <v>3522762.84</v>
      </c>
      <c r="E46" s="23">
        <f>+E47</f>
        <v>595390</v>
      </c>
      <c r="F46" s="23">
        <f>+D46+E46</f>
        <v>4118152.84</v>
      </c>
      <c r="G46" s="25">
        <v>0</v>
      </c>
      <c r="H46" s="25">
        <v>0</v>
      </c>
      <c r="I46" s="25">
        <v>0</v>
      </c>
      <c r="J46" s="25">
        <v>0</v>
      </c>
      <c r="K46" s="23">
        <f>+F46-H46</f>
        <v>4118152.84</v>
      </c>
    </row>
    <row r="47" spans="1:12" ht="15" x14ac:dyDescent="0.25">
      <c r="B47" s="26"/>
      <c r="C47" t="s">
        <v>60</v>
      </c>
      <c r="D47" s="25">
        <v>3522762.84</v>
      </c>
      <c r="E47" s="25">
        <v>595390</v>
      </c>
      <c r="F47" s="25">
        <v>4118152.84</v>
      </c>
      <c r="G47" s="25">
        <v>0</v>
      </c>
      <c r="H47" s="25">
        <v>0</v>
      </c>
      <c r="I47" s="25">
        <v>0</v>
      </c>
      <c r="J47" s="25">
        <v>0</v>
      </c>
      <c r="K47" s="25">
        <v>4118152.84</v>
      </c>
    </row>
    <row r="48" spans="1:12" s="7" customFormat="1" x14ac:dyDescent="0.2">
      <c r="A48" s="6"/>
      <c r="B48" s="28"/>
      <c r="C48" s="29" t="s">
        <v>20</v>
      </c>
      <c r="D48" s="30">
        <f>D16+D25+D35+D38+D10+D46</f>
        <v>122681440.49000001</v>
      </c>
      <c r="E48" s="30">
        <f t="shared" ref="E48:J48" si="4">+E10+E16+E25+E35+E38+E44+E46</f>
        <v>88340583.070000008</v>
      </c>
      <c r="F48" s="30">
        <f t="shared" si="4"/>
        <v>211022023.56</v>
      </c>
      <c r="G48" s="30">
        <f t="shared" si="4"/>
        <v>146991851.38000003</v>
      </c>
      <c r="H48" s="30">
        <f t="shared" si="4"/>
        <v>125835698.98</v>
      </c>
      <c r="I48" s="30">
        <f t="shared" si="4"/>
        <v>125835698.98</v>
      </c>
      <c r="J48" s="30">
        <f t="shared" si="4"/>
        <v>125606585.30999999</v>
      </c>
      <c r="K48" s="30">
        <f>F48-H48</f>
        <v>85186324.579999998</v>
      </c>
      <c r="L48" s="6"/>
    </row>
    <row r="49" spans="2:12" ht="15" x14ac:dyDescent="0.25">
      <c r="D49" s="20"/>
      <c r="E49" s="20"/>
      <c r="F49" s="20"/>
      <c r="G49" s="20"/>
      <c r="H49" s="20"/>
      <c r="I49" s="20"/>
      <c r="J49" s="20"/>
      <c r="K49" s="20"/>
    </row>
    <row r="50" spans="2:12" x14ac:dyDescent="0.2">
      <c r="B50" s="8" t="s">
        <v>21</v>
      </c>
      <c r="F50" s="31"/>
      <c r="G50" s="31"/>
      <c r="H50" s="31"/>
      <c r="I50" s="31"/>
      <c r="J50" s="31"/>
      <c r="K50" s="31"/>
    </row>
    <row r="51" spans="2:12" x14ac:dyDescent="0.2">
      <c r="B51" s="8"/>
      <c r="F51" s="31"/>
      <c r="G51" s="31"/>
      <c r="H51" s="31"/>
      <c r="I51" s="31"/>
      <c r="J51" s="31"/>
      <c r="K51" s="31"/>
    </row>
    <row r="52" spans="2:12" x14ac:dyDescent="0.2">
      <c r="B52" s="8"/>
      <c r="F52" s="31"/>
      <c r="G52" s="31"/>
      <c r="H52" s="31"/>
      <c r="I52" s="31"/>
      <c r="J52" s="31"/>
      <c r="K52" s="31"/>
    </row>
    <row r="53" spans="2:12" x14ac:dyDescent="0.2">
      <c r="B53" s="8"/>
      <c r="F53" s="31"/>
      <c r="G53" s="31"/>
      <c r="H53" s="31"/>
      <c r="I53" s="31"/>
      <c r="J53" s="31"/>
      <c r="K53" s="31"/>
    </row>
    <row r="55" spans="2:12" x14ac:dyDescent="0.2">
      <c r="D55" s="31" t="e">
        <f>IF(D49=[1]CAdmon!D37," ","ERROR")</f>
        <v>#REF!</v>
      </c>
      <c r="E55" s="31" t="e">
        <f>IF(E49=[1]CAdmon!E37," ","ERROR")</f>
        <v>#REF!</v>
      </c>
      <c r="F55" s="31" t="e">
        <f>IF(F49=[1]CAdmon!F37," ","ERROR")</f>
        <v>#REF!</v>
      </c>
      <c r="G55" s="31"/>
      <c r="H55" s="31" t="e">
        <f>IF(H49=[1]CAdmon!H37," ","ERROR")</f>
        <v>#REF!</v>
      </c>
      <c r="I55" s="31"/>
      <c r="J55" s="31" t="e">
        <f>IF(J49=[1]CAdmon!J37," ","ERROR")</f>
        <v>#REF!</v>
      </c>
      <c r="K55" s="31" t="e">
        <f>IF(K49=[1]CAdmon!K37," ","ERROR")</f>
        <v>#REF!</v>
      </c>
    </row>
    <row r="56" spans="2:12" x14ac:dyDescent="0.2">
      <c r="C56" s="9"/>
      <c r="F56" s="10"/>
      <c r="G56" s="9"/>
      <c r="H56" s="9"/>
      <c r="I56" s="9"/>
      <c r="J56" s="9"/>
      <c r="K56" s="10"/>
    </row>
    <row r="57" spans="2:12" x14ac:dyDescent="0.2">
      <c r="C57" s="32" t="s">
        <v>4</v>
      </c>
      <c r="F57" s="12"/>
      <c r="G57" s="12"/>
      <c r="H57" s="33" t="s">
        <v>5</v>
      </c>
      <c r="I57" s="33"/>
      <c r="J57" s="12"/>
      <c r="K57" s="12"/>
    </row>
    <row r="58" spans="2:12" ht="15" customHeight="1" x14ac:dyDescent="0.2">
      <c r="C58" s="11" t="s">
        <v>6</v>
      </c>
      <c r="F58" s="34"/>
      <c r="G58" s="14" t="s">
        <v>7</v>
      </c>
      <c r="H58" s="14"/>
      <c r="I58" s="14"/>
      <c r="J58" s="14"/>
      <c r="K58" s="13"/>
      <c r="L58" s="13"/>
    </row>
  </sheetData>
  <mergeCells count="15">
    <mergeCell ref="H57:I57"/>
    <mergeCell ref="G58:J58"/>
    <mergeCell ref="B7:C9"/>
    <mergeCell ref="D7:J7"/>
    <mergeCell ref="K7:K8"/>
    <mergeCell ref="B10:C10"/>
    <mergeCell ref="B16:C16"/>
    <mergeCell ref="B25:C25"/>
    <mergeCell ref="B1:K1"/>
    <mergeCell ref="B2:K2"/>
    <mergeCell ref="B3:K3"/>
    <mergeCell ref="B44:C44"/>
    <mergeCell ref="B46:C46"/>
    <mergeCell ref="B35:C35"/>
    <mergeCell ref="B38:C3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dcterms:created xsi:type="dcterms:W3CDTF">2018-10-16T17:12:02Z</dcterms:created>
  <dcterms:modified xsi:type="dcterms:W3CDTF">2018-10-16T17:14:06Z</dcterms:modified>
</cp:coreProperties>
</file>