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7FC7B758-F360-48B3-9360-2EE0CFE3F980}" xr6:coauthVersionLast="47" xr6:coauthVersionMax="47" xr10:uidLastSave="{00000000-0000-0000-0000-000000000000}"/>
  <bookViews>
    <workbookView xWindow="-110" yWindow="-110" windowWidth="19420" windowHeight="10420" tabRatio="863" activeTab="11" xr2:uid="{00000000-000D-0000-FFFF-FFFF00000000}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64" l="1"/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48" i="65" l="1"/>
  <c r="B37" i="65"/>
  <c r="B50" i="65"/>
  <c r="B39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0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<sst xmlns="http://schemas.openxmlformats.org/spreadsheetml/2006/main" count="941" uniqueCount="671">
  <si>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</si>
  <si>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</si>
  <si>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</si>
  <si>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</si>
  <si>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</si>
  <si>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</si>
  <si>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</si>
  <si>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</si>
  <si>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</si>
  <si>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</si>
  <si>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</si>
  <si>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</si>
  <si>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</si>
  <si>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</si>
  <si>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</si>
  <si>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</si>
  <si>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</si>
  <si>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</si>
  <si>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</si>
  <si>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</si>
  <si>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</si>
  <si>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</si>
  <si>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</si>
  <si>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</si>
  <si>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</si>
  <si>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</si>
  <si>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</si>
  <si>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</si>
  <si>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</si>
  <si>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</si>
  <si>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</si>
  <si>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</si>
  <si>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</si>
  <si>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</si>
  <si>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</si>
  <si>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</si>
  <si>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</si>
  <si>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</si>
  <si>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</si>
  <si>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</si>
  <si>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</si>
  <si>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</si>
  <si>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</si>
  <si>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</si>
  <si>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</si>
  <si>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</si>
  <si>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</si>
  <si>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</si>
  <si>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</si>
  <si>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</si>
  <si>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</si>
  <si>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</si>
  <si>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</si>
  <si>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</si>
  <si>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</si>
  <si>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</si>
  <si>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</si>
  <si>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</si>
  <si>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</si>
  <si>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</si>
  <si>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</si>
  <si>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</si>
  <si>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</si>
  <si>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</si>
  <si>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</si>
  <si>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</si>
  <si>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</si>
  <si>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</si>
  <si>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</si>
  <si>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</si>
  <si>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</si>
  <si>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</si>
  <si>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</si>
  <si>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</si>
  <si>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</si>
  <si>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</si>
  <si>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</si>
  <si>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</si>
  <si>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</si>
  <si>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</si>
  <si>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</si>
  <si>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</si>
  <si>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</si>
  <si>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</si>
  <si>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</si>
  <si>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</si>
  <si>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</si>
  <si>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</si>
  <si>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</si>
  <si>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</si>
  <si>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</si>
  <si>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</si>
  <si>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</si>
  <si>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</si>
  <si>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</si>
  <si>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</si>
  <si>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</si>
  <si>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</si>
  <si>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</si>
  <si>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</si>
  <si>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</si>
  <si>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</si>
  <si>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</si>
  <si>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</si>
  <si>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</si>
  <si>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</si>
  <si>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</si>
  <si>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</si>
  <si>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</si>
  <si>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</si>
  <si>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</si>
  <si>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</si>
  <si>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</si>
  <si>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</si>
  <si>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</si>
  <si>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</si>
  <si>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</si>
  <si>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</si>
  <si>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</si>
  <si>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</si>
  <si>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</si>
  <si>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</si>
  <si>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</si>
  <si>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</si>
  <si>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</si>
  <si>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</si>
  <si>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</si>
  <si>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</si>
  <si>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</si>
  <si>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</si>
  <si>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</si>
  <si>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</si>
  <si>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</si>
  <si>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</si>
  <si>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</si>
  <si>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</si>
  <si>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</si>
  <si>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</si>
  <si>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</si>
  <si>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</si>
  <si>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</si>
  <si>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</si>
  <si>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</si>
  <si>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</si>
  <si>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</si>
  <si>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</si>
  <si>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</si>
  <si>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</si>
  <si>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</si>
  <si>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</si>
  <si>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</si>
  <si>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</si>
  <si>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</si>
  <si>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</si>
  <si>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</si>
  <si>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</si>
  <si>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</si>
  <si>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</si>
  <si>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</si>
  <si>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</si>
  <si>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</si>
  <si>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</si>
  <si>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</si>
  <si>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</si>
  <si>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</si>
  <si>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</si>
  <si>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</si>
  <si>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</si>
  <si>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</si>
  <si>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</si>
  <si>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</si>
  <si>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</si>
  <si>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</si>
  <si>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</si>
  <si>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</si>
  <si>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</si>
  <si>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</si>
  <si>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</si>
  <si>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</si>
  <si>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</si>
  <si>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</si>
  <si>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</si>
  <si>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</si>
  <si>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</si>
  <si>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</si>
  <si>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</si>
  <si>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</si>
  <si>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</si>
  <si>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</si>
  <si>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</si>
  <si>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</si>
  <si>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</si>
  <si>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</si>
  <si>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</si>
  <si>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</si>
  <si>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</si>
  <si>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</si>
  <si>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</si>
  <si>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</si>
  <si>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</si>
  <si>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</si>
  <si>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</si>
  <si>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</si>
  <si>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</si>
  <si>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</si>
  <si>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</si>
  <si>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</si>
  <si>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</si>
  <si>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</si>
  <si>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</si>
  <si>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</si>
  <si>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</si>
  <si>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</si>
  <si>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</si>
  <si>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</si>
  <si>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</si>
  <si>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</si>
  <si>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</si>
  <si>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</si>
  <si>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</si>
  <si>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</si>
  <si>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</si>
  <si>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</si>
  <si>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</si>
  <si>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</si>
  <si>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</si>
  <si>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</si>
  <si>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</si>
  <si>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</si>
  <si>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</si>
  <si>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</si>
  <si>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</si>
  <si>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</si>
  <si>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</si>
  <si>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</si>
  <si>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</si>
  <si>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</si>
  <si>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</si>
  <si>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</si>
  <si>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</si>
  <si>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</si>
  <si>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</si>
  <si>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</si>
  <si>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</si>
  <si>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</si>
  <si>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</si>
  <si>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</si>
  <si>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</si>
  <si>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</si>
  <si>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</si>
  <si>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</si>
  <si>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</si>
  <si>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</si>
  <si>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</si>
  <si>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</si>
  <si>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</si>
  <si>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</si>
  <si>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</si>
  <si>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</si>
  <si>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</si>
  <si>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</si>
  <si>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</si>
  <si>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</si>
  <si>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</si>
  <si>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</si>
  <si>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</si>
  <si>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</si>
  <si>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</si>
  <si>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</si>
  <si>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</si>
  <si>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</si>
  <si>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</si>
  <si>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</si>
  <si>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</si>
  <si>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</si>
  <si>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</si>
  <si>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</si>
  <si>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</si>
  <si>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</si>
  <si>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</si>
  <si>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</si>
  <si>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</si>
  <si>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</si>
  <si>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</si>
  <si>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</si>
  <si>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</si>
  <si>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</si>
  <si>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</si>
  <si>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</si>
  <si>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</si>
  <si>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</si>
  <si>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</si>
  <si>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</si>
  <si>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</si>
  <si>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</si>
  <si>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</si>
  <si>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</si>
  <si>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</si>
  <si>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</si>
  <si>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</si>
  <si>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</si>
  <si>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</si>
  <si>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</si>
  <si>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</si>
  <si>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</si>
  <si>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</si>
  <si>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</si>
  <si>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</si>
  <si>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</si>
  <si>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</si>
  <si>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</si>
  <si>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</si>
  <si>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</si>
  <si>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</si>
  <si>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</si>
  <si>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</si>
  <si>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</si>
  <si>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</si>
  <si>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</si>
  <si>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</si>
  <si>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</si>
  <si>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</si>
  <si>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</si>
  <si>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</si>
  <si>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</si>
  <si>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</si>
  <si>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</si>
  <si>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</si>
  <si>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</si>
  <si>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</si>
  <si>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</si>
  <si>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</si>
  <si>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</si>
  <si>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</si>
  <si>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</si>
  <si>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</si>
  <si>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</si>
  <si>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</si>
  <si>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</si>
  <si>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</si>
  <si>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</si>
  <si>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</si>
  <si>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</si>
  <si>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</si>
  <si>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</si>
  <si>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</si>
  <si>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</si>
  <si>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</si>
  <si>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</si>
  <si>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</si>
  <si>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</si>
  <si>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</si>
  <si>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</si>
  <si>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</si>
  <si>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</si>
  <si>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</si>
  <si>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</si>
  <si>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</si>
  <si>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</si>
  <si>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</si>
  <si>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</si>
  <si>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</si>
  <si>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</si>
  <si>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</si>
  <si>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</si>
  <si>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</si>
  <si>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</si>
  <si>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</si>
  <si>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</si>
  <si>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</si>
  <si>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</si>
  <si>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</si>
  <si>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</si>
  <si>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</si>
  <si>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</si>
  <si>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</si>
  <si>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</si>
  <si>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</si>
  <si>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</si>
  <si>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</si>
  <si>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</si>
  <si>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</si>
  <si>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</si>
  <si>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</si>
  <si>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</si>
  <si>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</si>
  <si>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</si>
  <si>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</si>
  <si>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</si>
  <si>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</si>
  <si>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</si>
  <si>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</si>
  <si>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</si>
  <si>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</si>
  <si>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</si>
  <si>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</si>
  <si>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</si>
  <si>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</si>
  <si>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</si>
  <si>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</si>
  <si>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</si>
  <si>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</si>
  <si>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</si>
  <si>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</si>
  <si>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</si>
  <si>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</si>
  <si>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</si>
  <si>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</si>
  <si>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</si>
  <si>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</si>
  <si>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</si>
  <si>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</si>
  <si>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</si>
  <si>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</si>
  <si>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</si>
  <si>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</si>
  <si>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</si>
  <si>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</si>
  <si>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</si>
  <si>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</si>
  <si>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</si>
  <si>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</si>
  <si>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</si>
  <si>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</si>
  <si>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</si>
  <si>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</si>
  <si>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</si>
  <si>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</si>
  <si>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</si>
  <si>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</si>
  <si>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</si>
  <si>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</si>
  <si>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</si>
  <si>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</si>
  <si>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</si>
  <si>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</si>
  <si>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</si>
  <si>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</si>
  <si>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</si>
  <si>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</si>
  <si>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</si>
  <si>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</si>
  <si>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</si>
  <si>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</si>
  <si>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</si>
  <si>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</si>
  <si>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</si>
  <si>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</si>
  <si>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</si>
  <si>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</si>
  <si>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</si>
  <si>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</si>
  <si>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</si>
  <si>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</si>
  <si>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</si>
  <si>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</si>
  <si>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</si>
  <si>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</si>
  <si>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</si>
  <si>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</si>
  <si>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</si>
  <si>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</si>
  <si>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</si>
  <si>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</si>
  <si>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</si>
  <si>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</si>
  <si>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</si>
  <si>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</si>
  <si>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</si>
  <si>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</si>
  <si>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</si>
  <si>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</si>
  <si>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</si>
  <si>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</si>
  <si>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</si>
  <si>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</si>
  <si>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</si>
  <si>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</si>
  <si>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</si>
  <si>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</si>
  <si>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</si>
  <si>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</si>
  <si>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</si>
  <si>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</si>
  <si>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</si>
  <si>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</si>
  <si>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</si>
  <si>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</si>
  <si>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</si>
  <si>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</si>
  <si>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</si>
  <si>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</si>
  <si>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</si>
  <si>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</si>
  <si>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</si>
  <si>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</si>
  <si>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</si>
  <si>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</si>
  <si>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</si>
  <si>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</si>
  <si>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</si>
  <si>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</si>
  <si>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</si>
  <si>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</si>
  <si>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</si>
  <si>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</si>
  <si>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</si>
  <si>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</si>
  <si>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</si>
  <si>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</si>
  <si>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</si>
  <si>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</si>
  <si>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</si>
  <si>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</si>
  <si>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</si>
  <si>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</si>
  <si>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</si>
  <si>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</si>
  <si>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</si>
  <si>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</si>
  <si>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</si>
  <si>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</si>
  <si>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</si>
  <si>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</si>
  <si>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</si>
  <si>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</si>
  <si>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</si>
  <si>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</si>
  <si>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</si>
  <si>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</si>
  <si>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</si>
  <si>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</si>
  <si>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</si>
  <si>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</si>
  <si>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</si>
  <si>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</si>
  <si>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</si>
  <si>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</si>
  <si>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</si>
  <si>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</si>
  <si>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</si>
  <si>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</si>
  <si>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</si>
  <si>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</si>
  <si>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</si>
  <si>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</si>
  <si>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</si>
  <si>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</si>
  <si>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</si>
  <si>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</si>
  <si>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</si>
  <si>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</si>
  <si>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</si>
  <si>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</si>
  <si>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</si>
  <si>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</si>
  <si>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</si>
  <si>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</si>
  <si>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</si>
  <si>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</si>
  <si>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</si>
  <si>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</si>
  <si>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</si>
  <si>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</si>
  <si>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</si>
  <si>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</si>
  <si>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</si>
  <si>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</si>
  <si>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</si>
  <si>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</si>
  <si>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</si>
  <si>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</si>
  <si>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</si>
  <si>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</si>
  <si>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</si>
  <si>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</si>
  <si>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</si>
  <si>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</si>
  <si>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</si>
  <si>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</si>
  <si>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</si>
  <si>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</si>
  <si>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</si>
  <si>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</si>
  <si>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</si>
  <si>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</si>
  <si>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</si>
  <si>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</si>
  <si>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</si>
  <si>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</si>
  <si>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</si>
  <si>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</si>
  <si>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</si>
  <si>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</si>
  <si>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</si>
  <si>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</si>
  <si>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</si>
  <si>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</si>
  <si>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</si>
  <si>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</si>
  <si>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</si>
  <si>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</si>
  <si>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</si>
  <si>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</si>
  <si>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</si>
  <si>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</si>
  <si>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</si>
  <si>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</si>
  <si>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</si>
  <si>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</si>
  <si>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</si>
  <si>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</si>
  <si>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</si>
  <si>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</si>
  <si>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</si>
  <si>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</si>
  <si>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</si>
  <si>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</si>
  <si>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</si>
  <si>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</si>
  <si>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</si>
  <si>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</si>
  <si>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</si>
  <si>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</si>
  <si>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</si>
  <si>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</si>
  <si>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</si>
  <si>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</si>
  <si>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</si>
  <si>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</si>
  <si>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</si>
  <si>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</si>
  <si>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</si>
  <si>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</si>
  <si>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</si>
  <si>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</si>
  <si>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</si>
  <si>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</si>
  <si>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</si>
  <si>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</si>
  <si>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</si>
  <si>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</si>
  <si>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</si>
  <si>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</si>
  <si>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</si>
  <si>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</si>
  <si>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</si>
  <si>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</si>
  <si>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</si>
  <si>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</si>
  <si>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</si>
  <si>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</si>
  <si>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</si>
  <si>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</si>
  <si>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</si>
  <si>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</si>
  <si>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</si>
  <si>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</si>
  <si>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</si>
  <si>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</si>
  <si>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</si>
  <si>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</si>
  <si>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</si>
  <si>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</si>
  <si>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</si>
  <si>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</si>
  <si>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</si>
  <si>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FORUM CULTURAL GUANAJUATO</t>
  </si>
  <si>
    <t>Correspondiente del 1 de Enero al 31 de Marzo de 2024</t>
  </si>
  <si>
    <t>Sueldos base, otras prestaciones</t>
  </si>
  <si>
    <t>prestaciones contractuales, otras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</si>
</sst>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22" fillId="0" borderId="0" xfId="12" applyFont="1"/>
    <xf numFmtId="0" fontId="22" fillId="0" borderId="0" xfId="12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3</xdr:col>
      <xdr:colOff>457200</xdr:colOff>
      <xdr:row>49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F7B5F85-4D95-4996-B8FE-4AA9D978B6C2}"/>
            </a:ext>
          </a:extLst>
        </xdr:cNvPr>
        <xdr:cNvGrpSpPr>
          <a:grpSpLocks/>
        </xdr:cNvGrpSpPr>
      </xdr:nvGrpSpPr>
      <xdr:grpSpPr bwMode="auto">
        <a:xfrm>
          <a:off x="0" y="62865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318D6B5B-E0C8-48E6-A986-0B22408F6BD3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C5485C73-88D9-4552-98E6-5546B02DEBC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220</xdr:row>
      <xdr:rowOff>0</xdr:rowOff>
    </xdr:from>
    <xdr:to>
      <xdr:col>3</xdr:col>
      <xdr:colOff>311150</xdr:colOff>
      <xdr:row>224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C05A3DE-97F1-4B0B-B081-73EB51E623BE}"/>
            </a:ext>
          </a:extLst>
        </xdr:cNvPr>
        <xdr:cNvGrpSpPr>
          <a:grpSpLocks/>
        </xdr:cNvGrpSpPr>
      </xdr:nvGrpSpPr>
      <xdr:grpSpPr bwMode="auto">
        <a:xfrm>
          <a:off x="698500" y="298894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38F480B7-5DBB-4BD4-BC02-3E697836C162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EC0A09D-9C79-4722-98BB-BD8ADCE8AB1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4</xdr:col>
      <xdr:colOff>203919</xdr:colOff>
      <xdr:row>157</xdr:row>
      <xdr:rowOff>125443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279DC36B-E165-4D0B-B83C-0E3EFED8B9AF}"/>
            </a:ext>
          </a:extLst>
        </xdr:cNvPr>
        <xdr:cNvGrpSpPr>
          <a:grpSpLocks/>
        </xdr:cNvGrpSpPr>
      </xdr:nvGrpSpPr>
      <xdr:grpSpPr bwMode="auto">
        <a:xfrm>
          <a:off x="700896" y="19756887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CFB9F73-016F-47DC-B740-71D49B6D8FEE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88D3CB84-6E19-427B-B9FD-26E17354BC2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1</xdr:col>
      <xdr:colOff>2300377</xdr:colOff>
      <xdr:row>31</xdr:row>
      <xdr:rowOff>95849</xdr:rowOff>
    </xdr:from>
    <xdr:ext cx="3162300" cy="280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6A02590A-0DA5-4F4D-A376-A29DFA47C99B}"/>
            </a:ext>
          </a:extLst>
        </xdr:cNvPr>
        <xdr:cNvSpPr/>
      </xdr:nvSpPr>
      <xdr:spPr>
        <a:xfrm>
          <a:off x="3001273" y="4373113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2450141</xdr:colOff>
      <xdr:row>40</xdr:row>
      <xdr:rowOff>23962</xdr:rowOff>
    </xdr:from>
    <xdr:ext cx="3162300" cy="280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DA46318-0715-476C-8CD0-464AFFBEADA5}"/>
            </a:ext>
          </a:extLst>
        </xdr:cNvPr>
        <xdr:cNvSpPr/>
      </xdr:nvSpPr>
      <xdr:spPr>
        <a:xfrm>
          <a:off x="3151037" y="5445424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2480094</xdr:colOff>
      <xdr:row>44</xdr:row>
      <xdr:rowOff>95850</xdr:rowOff>
    </xdr:from>
    <xdr:ext cx="3162300" cy="280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AB26A40E-4033-4C92-91AE-375FA80B8E9C}"/>
            </a:ext>
          </a:extLst>
        </xdr:cNvPr>
        <xdr:cNvSpPr/>
      </xdr:nvSpPr>
      <xdr:spPr>
        <a:xfrm>
          <a:off x="3180990" y="602651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2551981</xdr:colOff>
      <xdr:row>48</xdr:row>
      <xdr:rowOff>83868</xdr:rowOff>
    </xdr:from>
    <xdr:ext cx="3162300" cy="280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D3B28EFB-3FBA-4733-B2A9-E509ED6C6245}"/>
            </a:ext>
          </a:extLst>
        </xdr:cNvPr>
        <xdr:cNvSpPr/>
      </xdr:nvSpPr>
      <xdr:spPr>
        <a:xfrm>
          <a:off x="3252877" y="6529717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2689764</xdr:colOff>
      <xdr:row>95</xdr:row>
      <xdr:rowOff>95849</xdr:rowOff>
    </xdr:from>
    <xdr:ext cx="3162300" cy="280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575E0236-2BA2-4ACD-B70A-6252FC44BBE6}"/>
            </a:ext>
          </a:extLst>
        </xdr:cNvPr>
        <xdr:cNvSpPr/>
      </xdr:nvSpPr>
      <xdr:spPr>
        <a:xfrm>
          <a:off x="3390660" y="12508302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2683773</xdr:colOff>
      <xdr:row>102</xdr:row>
      <xdr:rowOff>53915</xdr:rowOff>
    </xdr:from>
    <xdr:ext cx="3162300" cy="280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93D44AFE-BCC5-44D8-834E-D174D8A4ECC5}"/>
            </a:ext>
          </a:extLst>
        </xdr:cNvPr>
        <xdr:cNvSpPr/>
      </xdr:nvSpPr>
      <xdr:spPr>
        <a:xfrm>
          <a:off x="3384669" y="13358962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2749670</xdr:colOff>
      <xdr:row>127</xdr:row>
      <xdr:rowOff>71886</xdr:rowOff>
    </xdr:from>
    <xdr:ext cx="3162300" cy="280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69DCB978-F80B-4522-B473-373575A5F042}"/>
            </a:ext>
          </a:extLst>
        </xdr:cNvPr>
        <xdr:cNvSpPr/>
      </xdr:nvSpPr>
      <xdr:spPr>
        <a:xfrm>
          <a:off x="3450566" y="16545943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2701745</xdr:colOff>
      <xdr:row>144</xdr:row>
      <xdr:rowOff>11981</xdr:rowOff>
    </xdr:from>
    <xdr:ext cx="3162300" cy="280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E76353AC-C723-4A91-9FB7-E36AEB93E4EF}"/>
            </a:ext>
          </a:extLst>
        </xdr:cNvPr>
        <xdr:cNvSpPr/>
      </xdr:nvSpPr>
      <xdr:spPr>
        <a:xfrm>
          <a:off x="3402641" y="18636651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oneCellAnchor>
    <xdr:from>
      <xdr:col>1</xdr:col>
      <xdr:colOff>2773632</xdr:colOff>
      <xdr:row>88</xdr:row>
      <xdr:rowOff>95849</xdr:rowOff>
    </xdr:from>
    <xdr:ext cx="3162300" cy="280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94C386E-D131-4F8D-AC69-F5CA1CFB00F2}"/>
            </a:ext>
          </a:extLst>
        </xdr:cNvPr>
        <xdr:cNvSpPr/>
      </xdr:nvSpPr>
      <xdr:spPr>
        <a:xfrm>
          <a:off x="3474528" y="11609717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4</xdr:col>
      <xdr:colOff>1079500</xdr:colOff>
      <xdr:row>35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DB39B2E-EC13-49B1-901D-FAA815B6EE03}"/>
            </a:ext>
          </a:extLst>
        </xdr:cNvPr>
        <xdr:cNvGrpSpPr>
          <a:grpSpLocks/>
        </xdr:cNvGrpSpPr>
      </xdr:nvGrpSpPr>
      <xdr:grpSpPr bwMode="auto">
        <a:xfrm>
          <a:off x="698500" y="4292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6AC9478-95DC-492D-97CF-56C02C8AF816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B6C30A7-B568-4B3B-B673-6F1D70C8D784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122</xdr:row>
      <xdr:rowOff>95250</xdr:rowOff>
    </xdr:from>
    <xdr:to>
      <xdr:col>3</xdr:col>
      <xdr:colOff>996950</xdr:colOff>
      <xdr:row>127</xdr:row>
      <xdr:rowOff>88900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33D6C4EE-2882-460A-8566-1715DC1B26B2}"/>
            </a:ext>
          </a:extLst>
        </xdr:cNvPr>
        <xdr:cNvGrpSpPr>
          <a:grpSpLocks/>
        </xdr:cNvGrpSpPr>
      </xdr:nvGrpSpPr>
      <xdr:grpSpPr bwMode="auto">
        <a:xfrm>
          <a:off x="0" y="160845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D1F9B98-06D1-4820-A698-BD2EDF05F06D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9CAB0B1-F22B-4D05-8D76-0BCBC708DA1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1</xdr:col>
      <xdr:colOff>2444750</xdr:colOff>
      <xdr:row>20</xdr:row>
      <xdr:rowOff>88900</xdr:rowOff>
    </xdr:from>
    <xdr:ext cx="3162300" cy="280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DF89920-9751-4093-9D3B-5E6260CF46BC}"/>
            </a:ext>
          </a:extLst>
        </xdr:cNvPr>
        <xdr:cNvSpPr/>
      </xdr:nvSpPr>
      <xdr:spPr>
        <a:xfrm>
          <a:off x="3143250" y="29972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2</xdr:col>
      <xdr:colOff>679450</xdr:colOff>
      <xdr:row>29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FB00366E-3712-49E3-B490-6663B736176C}"/>
            </a:ext>
          </a:extLst>
        </xdr:cNvPr>
        <xdr:cNvGrpSpPr>
          <a:grpSpLocks/>
        </xdr:cNvGrpSpPr>
      </xdr:nvGrpSpPr>
      <xdr:grpSpPr bwMode="auto">
        <a:xfrm>
          <a:off x="234950" y="3613150"/>
          <a:ext cx="69278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150B102-F35D-4AEF-B954-4E8AF16BB179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53A7F658-2CEF-450E-82EC-C4188EB8968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43</xdr:row>
      <xdr:rowOff>57150</xdr:rowOff>
    </xdr:from>
    <xdr:to>
      <xdr:col>2</xdr:col>
      <xdr:colOff>952500</xdr:colOff>
      <xdr:row>48</xdr:row>
      <xdr:rowOff>50800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9DD147F-E4AD-4BAA-B4B0-8BC4F971FF65}"/>
            </a:ext>
          </a:extLst>
        </xdr:cNvPr>
        <xdr:cNvGrpSpPr>
          <a:grpSpLocks/>
        </xdr:cNvGrpSpPr>
      </xdr:nvGrpSpPr>
      <xdr:grpSpPr bwMode="auto">
        <a:xfrm>
          <a:off x="139700" y="5880100"/>
          <a:ext cx="67183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8104B55-7942-4992-9257-954AB2EC80D5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336F3CF-71C0-4F54-99F7-23A51D5DD13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65</xdr:row>
      <xdr:rowOff>69850</xdr:rowOff>
    </xdr:from>
    <xdr:to>
      <xdr:col>3</xdr:col>
      <xdr:colOff>965200</xdr:colOff>
      <xdr:row>70</xdr:row>
      <xdr:rowOff>63500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D2E6567-393D-4BA9-822B-38E3A5ADE44A}"/>
            </a:ext>
          </a:extLst>
        </xdr:cNvPr>
        <xdr:cNvGrpSpPr>
          <a:grpSpLocks/>
        </xdr:cNvGrpSpPr>
      </xdr:nvGrpSpPr>
      <xdr:grpSpPr bwMode="auto">
        <a:xfrm>
          <a:off x="469900" y="8737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144E958-F9A3-45F1-A03D-7CE3E0623A4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56299F2E-B518-4823-98E1-23546B76B79D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1</xdr:col>
      <xdr:colOff>2641600</xdr:colOff>
      <xdr:row>7</xdr:row>
      <xdr:rowOff>127000</xdr:rowOff>
    </xdr:from>
    <xdr:ext cx="3162300" cy="280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1F632F8-4BA9-4B9F-804E-9EFB4DB6EBE0}"/>
            </a:ext>
          </a:extLst>
        </xdr:cNvPr>
        <xdr:cNvSpPr/>
      </xdr:nvSpPr>
      <xdr:spPr>
        <a:xfrm>
          <a:off x="3340100" y="135255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sqref="A1:B1"/>
    </sheetView>
  </sheetViews>
  <sheetFormatPr baseColWidth="10" defaultColWidth="12.90625" defaultRowHeight="10" x14ac:dyDescent="0.2"/>
  <cols>
    <col min="1" max="1" width="14.6328125" style="4" customWidth="1"/>
    <col min="2" max="2" width="73.90625" style="4" bestFit="1" customWidth="1"/>
    <col min="3" max="3" width="8" style="4" customWidth="1"/>
    <col min="4" max="16384" width="12.90625" style="4"/>
  </cols>
  <sheetData>
    <row r="1" spans="1:5" ht="18.899999999999999" customHeight="1" x14ac:dyDescent="0.2">
      <c r="A1" s="180" t="s">
        <v>667</v>
      </c>
      <c r="B1" s="180"/>
      <c r="C1" s="17"/>
      <c r="D1" s="14" t="s">
        <v>601</v>
      </c>
      <c r="E1" s="15">
        <v>2024</v>
      </c>
    </row>
    <row r="2" spans="1:5" ht="18.899999999999999" customHeight="1" x14ac:dyDescent="0.2">
      <c r="A2" s="181" t="s">
        <v>600</v>
      </c>
      <c r="B2" s="181"/>
      <c r="C2" s="36"/>
      <c r="D2" s="14" t="s">
        <v>602</v>
      </c>
      <c r="E2" s="17" t="s">
        <v>607</v>
      </c>
    </row>
    <row r="3" spans="1:5" ht="18.899999999999999" customHeight="1" x14ac:dyDescent="0.2">
      <c r="A3" s="182" t="s">
        <v>668</v>
      </c>
      <c r="B3" s="182"/>
      <c r="C3" s="17"/>
      <c r="D3" s="14" t="s">
        <v>603</v>
      </c>
      <c r="E3" s="15">
        <v>1</v>
      </c>
    </row>
    <row r="4" spans="1:5" s="93" customFormat="1" ht="18.899999999999999" customHeight="1" x14ac:dyDescent="0.2">
      <c r="A4" s="182" t="s">
        <v>622</v>
      </c>
      <c r="B4" s="182"/>
      <c r="C4" s="182"/>
      <c r="D4" s="182"/>
      <c r="E4" s="182"/>
    </row>
    <row r="5" spans="1:5" ht="15" customHeight="1" x14ac:dyDescent="0.2">
      <c r="A5" s="136" t="s">
        <v>41</v>
      </c>
      <c r="B5" s="135" t="s">
        <v>42</v>
      </c>
    </row>
    <row r="6" spans="1:5" ht="10.5" x14ac:dyDescent="0.25">
      <c r="A6" s="5"/>
      <c r="B6" s="6"/>
    </row>
    <row r="7" spans="1:5" ht="10.5" x14ac:dyDescent="0.25">
      <c r="A7" s="7"/>
      <c r="B7" s="8" t="s">
        <v>45</v>
      </c>
    </row>
    <row r="8" spans="1:5" ht="10.5" x14ac:dyDescent="0.25">
      <c r="A8" s="7"/>
      <c r="B8" s="8"/>
    </row>
    <row r="9" spans="1:5" ht="10.5" x14ac:dyDescent="0.25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ht="10.5" x14ac:dyDescent="0.25">
      <c r="A33" s="7"/>
      <c r="B33" s="10"/>
    </row>
    <row r="34" spans="1:2" ht="10.5" x14ac:dyDescent="0.25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ht="10.5" x14ac:dyDescent="0.25">
      <c r="A37" s="7"/>
      <c r="B37" s="10"/>
    </row>
    <row r="38" spans="1:2" ht="10.5" x14ac:dyDescent="0.25">
      <c r="A38" s="7"/>
      <c r="B38" s="8" t="s">
        <v>46</v>
      </c>
    </row>
    <row r="39" spans="1:2" ht="10.5" x14ac:dyDescent="0.25">
      <c r="A39" s="7" t="s">
        <v>47</v>
      </c>
      <c r="B39" s="46" t="s">
        <v>32</v>
      </c>
    </row>
    <row r="40" spans="1:2" ht="10.5" x14ac:dyDescent="0.25">
      <c r="A40" s="7"/>
      <c r="B40" s="46" t="s">
        <v>623</v>
      </c>
    </row>
    <row r="41" spans="1:2" ht="11" thickBot="1" x14ac:dyDescent="0.3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5" display="PRESUPUESTALES" xr:uid="{00000000-0004-0000-0000-000008000000}"/>
    <hyperlink ref="A10" location="ACT!A8" display="ACT-01" xr:uid="{00000000-0004-0000-0000-000009000000}"/>
    <hyperlink ref="A11" location="ACT!A56" display="ACT-02" xr:uid="{00000000-0004-0000-0000-00000A000000}"/>
    <hyperlink ref="A12" location="ACT!A71" display="ACT-03" xr:uid="{00000000-0004-0000-0000-00000B000000}"/>
    <hyperlink ref="A13" location="ACT!A96" display="ACT-04" xr:uid="{00000000-0004-0000-0000-00000C000000}"/>
    <hyperlink ref="A14" location="ESF!A6" display="ESF-01" xr:uid="{00000000-0004-0000-0000-00000D000000}"/>
    <hyperlink ref="A15" location="ESF!A13" display="ESF-02" xr:uid="{00000000-0004-0000-0000-00000E000000}"/>
    <hyperlink ref="A16" location="ESF!A18" display="ESF-03" xr:uid="{00000000-0004-0000-0000-00000F000000}"/>
    <hyperlink ref="A17" location="ESF!A30" display="ESF-04" xr:uid="{00000000-0004-0000-0000-000010000000}"/>
    <hyperlink ref="A18" location="ESF!A39" display="ESF-05" xr:uid="{00000000-0004-0000-0000-000011000000}"/>
    <hyperlink ref="A19" location="ESF!A44" display="ESF-06" xr:uid="{00000000-0004-0000-0000-000012000000}"/>
    <hyperlink ref="A20" location="ESF!A48" display="ESF-07" xr:uid="{00000000-0004-0000-0000-000013000000}"/>
    <hyperlink ref="A21" location="ESF!A52" display="ESF-08" xr:uid="{00000000-0004-0000-0000-000014000000}"/>
    <hyperlink ref="A22" location="ESF!A72" display="ESF-09" xr:uid="{00000000-0004-0000-0000-000015000000}"/>
    <hyperlink ref="A23" location="ESF!A88" display="ESF-10" xr:uid="{00000000-0004-0000-0000-000016000000}"/>
    <hyperlink ref="A24" location="ESF!A94" display="ESF-11" xr:uid="{00000000-0004-0000-0000-000017000000}"/>
    <hyperlink ref="A25" location="ESF!A108" display="ESF-12" xr:uid="{00000000-0004-0000-0000-000018000000}"/>
    <hyperlink ref="A26" location="ESF!A125" display="ESF-13" xr:uid="{00000000-0004-0000-0000-000019000000}"/>
    <hyperlink ref="A27" location="ESF!A142" display="ESF-14" xr:uid="{00000000-0004-0000-0000-00001A000000}"/>
    <hyperlink ref="B10" location="ACT!A8" display="INGRESOS DE GESTION" xr:uid="{00000000-0004-0000-0000-00001B000000}"/>
    <hyperlink ref="B11" location="ACT!A56" display="PARTICIPACIONES, APORTACIONES, CONVENIOS, INCENTIVOS…" xr:uid="{00000000-0004-0000-0000-00001C000000}"/>
    <hyperlink ref="B12" location="ACT!A71" display="OTROS INGRESOS Y BENEFICIOS" xr:uid="{00000000-0004-0000-0000-00001D000000}"/>
    <hyperlink ref="B13" location="ACT!A96" display="GASTOS Y OTRAS PERDIDAS" xr:uid="{00000000-0004-0000-0000-00001E000000}"/>
    <hyperlink ref="B14" location="ESF!A6" display="FONDOS CON AFECTACIÓN ESPECÍFICA E INVERSIONES FINANCIERAS" xr:uid="{00000000-0004-0000-0000-00001F000000}"/>
    <hyperlink ref="B15" location="ESF!A13" display="CONTRIBUCIONES POR RECUPERAR" xr:uid="{00000000-0004-0000-0000-000020000000}"/>
    <hyperlink ref="B16" location="ESF!A18" display="CONTRIBUCIONES POR RECUPERAR CORTO PLAZO" xr:uid="{00000000-0004-0000-0000-000021000000}"/>
    <hyperlink ref="B17" location="ESF!A30" display="BIENES DISPONIBLES PARA SU TRANSFORMACIÓN ESTIMACIONES Y DETERIOROS (INVENTARIOS)" xr:uid="{00000000-0004-0000-0000-000022000000}"/>
    <hyperlink ref="B18" location="ESF!A39" display="ALMACENES" xr:uid="{00000000-0004-0000-0000-000023000000}"/>
    <hyperlink ref="B19" location="ESF!A44" display="FIDEICOMISOS, MANDATOS Y CONTRATOS ANÁLOGOS" xr:uid="{00000000-0004-0000-0000-000024000000}"/>
    <hyperlink ref="B20" location="ESF!A48" display="PARTICIPACIONES Y APORTACIONES DE CAPITAL" xr:uid="{00000000-0004-0000-0000-000025000000}"/>
    <hyperlink ref="B21" location="ESF!A52" display="BIENES MUEBLES E INMUEBLES" xr:uid="{00000000-0004-0000-0000-000026000000}"/>
    <hyperlink ref="B22" location="ESF!A72" display="INTANGIBLES Y DIFERIDOS" xr:uid="{00000000-0004-0000-0000-000027000000}"/>
    <hyperlink ref="B23" location="ESF!A88" display="ESTIMACIONES Y DETERIOROS" xr:uid="{00000000-0004-0000-0000-000028000000}"/>
    <hyperlink ref="B24" location="ESF!A94" display="OTROS ACTIVOS" xr:uid="{00000000-0004-0000-0000-000029000000}"/>
    <hyperlink ref="B25" location="ESF!A108" display="CUENTAS Y DOCUMENTOS POR PAGAR" xr:uid="{00000000-0004-0000-0000-00002A000000}"/>
    <hyperlink ref="B26" location="ESF!A125" display="FONDOS Y BIENES DE TERCEROS" xr:uid="{00000000-0004-0000-0000-00002B000000}"/>
    <hyperlink ref="B27" location="ESF!A142" display="OTROS PASIVOS CIRCULANTES" xr:uid="{00000000-0004-0000-0000-00002C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activeCell="C5" sqref="C5"/>
    </sheetView>
  </sheetViews>
  <sheetFormatPr baseColWidth="10" defaultColWidth="11.453125" defaultRowHeight="10" x14ac:dyDescent="0.2"/>
  <cols>
    <col min="1" max="1" width="3.36328125" style="39" customWidth="1"/>
    <col min="2" max="2" width="89.453125" style="39" customWidth="1"/>
    <col min="3" max="3" width="17.6328125" style="39" customWidth="1"/>
    <col min="4" max="16384" width="11.453125" style="39"/>
  </cols>
  <sheetData>
    <row r="1" spans="1:3" s="37" customFormat="1" ht="18" customHeight="1" x14ac:dyDescent="0.35">
      <c r="A1" s="186" t="s">
        <v>667</v>
      </c>
      <c r="B1" s="187"/>
      <c r="C1" s="188"/>
    </row>
    <row r="2" spans="1:3" s="37" customFormat="1" ht="18" customHeight="1" x14ac:dyDescent="0.35">
      <c r="A2" s="189" t="s">
        <v>612</v>
      </c>
      <c r="B2" s="190"/>
      <c r="C2" s="191"/>
    </row>
    <row r="3" spans="1:3" s="37" customFormat="1" ht="18" customHeight="1" x14ac:dyDescent="0.35">
      <c r="A3" s="189" t="s">
        <v>668</v>
      </c>
      <c r="B3" s="192"/>
      <c r="C3" s="191"/>
    </row>
    <row r="4" spans="1:3" s="40" customFormat="1" ht="18" customHeight="1" x14ac:dyDescent="0.25">
      <c r="A4" s="193" t="s">
        <v>613</v>
      </c>
      <c r="B4" s="194"/>
      <c r="C4" s="195"/>
    </row>
    <row r="5" spans="1:3" s="38" customFormat="1" ht="10.5" x14ac:dyDescent="0.2">
      <c r="A5" s="58" t="s">
        <v>520</v>
      </c>
      <c r="B5" s="58"/>
      <c r="C5" s="143">
        <v>32848549.489999998</v>
      </c>
    </row>
    <row r="6" spans="1:3" ht="10.5" x14ac:dyDescent="0.2">
      <c r="A6" s="59"/>
      <c r="B6" s="60"/>
      <c r="C6" s="61"/>
    </row>
    <row r="7" spans="1:3" ht="10.5" x14ac:dyDescent="0.2">
      <c r="A7" s="68" t="s">
        <v>521</v>
      </c>
      <c r="B7" s="68"/>
      <c r="C7" s="144">
        <f>SUM(C8:C13)</f>
        <v>3.61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3.61</v>
      </c>
    </row>
    <row r="14" spans="1:3" x14ac:dyDescent="0.2">
      <c r="A14" s="74"/>
      <c r="B14" s="66"/>
      <c r="C14" s="67"/>
    </row>
    <row r="15" spans="1:3" ht="10.5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ht="10.5" x14ac:dyDescent="0.2">
      <c r="A20" s="73" t="s">
        <v>659</v>
      </c>
      <c r="B20" s="73"/>
      <c r="C20" s="143">
        <f>C5+C7-C15</f>
        <v>32848553.099999998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opLeftCell="A28" workbookViewId="0">
      <selection activeCell="D46" sqref="D46"/>
    </sheetView>
  </sheetViews>
  <sheetFormatPr baseColWidth="10" defaultColWidth="11.453125" defaultRowHeight="10" x14ac:dyDescent="0.2"/>
  <cols>
    <col min="1" max="1" width="3.6328125" style="39" customWidth="1"/>
    <col min="2" max="2" width="80.90625" style="39" customWidth="1"/>
    <col min="3" max="3" width="18.54296875" style="39" customWidth="1"/>
    <col min="4" max="16384" width="11.453125" style="39"/>
  </cols>
  <sheetData>
    <row r="1" spans="1:3" s="41" customFormat="1" ht="18.899999999999999" customHeight="1" x14ac:dyDescent="0.35">
      <c r="A1" s="196" t="s">
        <v>667</v>
      </c>
      <c r="B1" s="197"/>
      <c r="C1" s="198"/>
    </row>
    <row r="2" spans="1:3" s="41" customFormat="1" ht="18.899999999999999" customHeight="1" x14ac:dyDescent="0.35">
      <c r="A2" s="199" t="s">
        <v>614</v>
      </c>
      <c r="B2" s="200"/>
      <c r="C2" s="201"/>
    </row>
    <row r="3" spans="1:3" s="41" customFormat="1" ht="18.899999999999999" customHeight="1" x14ac:dyDescent="0.35">
      <c r="A3" s="199" t="s">
        <v>668</v>
      </c>
      <c r="B3" s="202"/>
      <c r="C3" s="201"/>
    </row>
    <row r="4" spans="1:3" s="42" customFormat="1" ht="10.5" x14ac:dyDescent="0.2">
      <c r="A4" s="193" t="s">
        <v>613</v>
      </c>
      <c r="B4" s="194"/>
      <c r="C4" s="195"/>
    </row>
    <row r="5" spans="1:3" ht="10.5" x14ac:dyDescent="0.2">
      <c r="A5" s="84" t="s">
        <v>533</v>
      </c>
      <c r="B5" s="58"/>
      <c r="C5" s="147">
        <v>20012747.870000001</v>
      </c>
    </row>
    <row r="6" spans="1:3" ht="10.5" x14ac:dyDescent="0.2">
      <c r="A6" s="78"/>
      <c r="B6" s="60"/>
      <c r="C6" s="79"/>
    </row>
    <row r="7" spans="1:3" ht="10.5" x14ac:dyDescent="0.2">
      <c r="A7" s="68" t="s">
        <v>534</v>
      </c>
      <c r="B7" s="80"/>
      <c r="C7" s="144">
        <f>SUM(C8:C28)</f>
        <v>0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0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0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ht="10.5" x14ac:dyDescent="0.2">
      <c r="A30" s="88" t="s">
        <v>554</v>
      </c>
      <c r="B30" s="89"/>
      <c r="C30" s="149">
        <f>SUM(C31:C37)</f>
        <v>83946.92</v>
      </c>
    </row>
    <row r="31" spans="1:3" x14ac:dyDescent="0.2">
      <c r="A31" s="90" t="s">
        <v>555</v>
      </c>
      <c r="B31" s="77" t="s">
        <v>438</v>
      </c>
      <c r="C31" s="148">
        <f>13763.4+70181.97</f>
        <v>83945.37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1.55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ht="10.5" x14ac:dyDescent="0.2">
      <c r="A39" s="83" t="s">
        <v>660</v>
      </c>
      <c r="B39" s="58"/>
      <c r="C39" s="143">
        <f>C5-C7+C30</f>
        <v>20096694.790000003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66" bottom="0.51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1"/>
  <sheetViews>
    <sheetView tabSelected="1" topLeftCell="A4" workbookViewId="0">
      <selection activeCell="B14" sqref="B14"/>
    </sheetView>
  </sheetViews>
  <sheetFormatPr baseColWidth="10" defaultColWidth="9.08984375" defaultRowHeight="10" x14ac:dyDescent="0.2"/>
  <cols>
    <col min="1" max="1" width="10" style="29" customWidth="1"/>
    <col min="2" max="2" width="68.54296875" style="29" bestFit="1" customWidth="1"/>
    <col min="3" max="3" width="17.453125" style="29" bestFit="1" customWidth="1"/>
    <col min="4" max="5" width="23.6328125" style="29" bestFit="1" customWidth="1"/>
    <col min="6" max="6" width="19.36328125" style="29" customWidth="1"/>
    <col min="7" max="7" width="20.54296875" style="29" customWidth="1"/>
    <col min="8" max="10" width="20.36328125" style="29" customWidth="1"/>
    <col min="11" max="16384" width="9.08984375" style="29"/>
  </cols>
  <sheetData>
    <row r="1" spans="1:10" ht="18.899999999999999" customHeight="1" x14ac:dyDescent="0.2">
      <c r="A1" s="185" t="s">
        <v>667</v>
      </c>
      <c r="B1" s="203"/>
      <c r="C1" s="203"/>
      <c r="D1" s="203"/>
      <c r="E1" s="203"/>
      <c r="F1" s="203"/>
      <c r="G1" s="27" t="s">
        <v>604</v>
      </c>
      <c r="H1" s="28">
        <v>2024</v>
      </c>
    </row>
    <row r="2" spans="1:10" ht="18.899999999999999" customHeight="1" x14ac:dyDescent="0.2">
      <c r="A2" s="185" t="s">
        <v>615</v>
      </c>
      <c r="B2" s="203"/>
      <c r="C2" s="203"/>
      <c r="D2" s="203"/>
      <c r="E2" s="203"/>
      <c r="F2" s="203"/>
      <c r="G2" s="27" t="s">
        <v>605</v>
      </c>
      <c r="H2" s="28" t="s">
        <v>607</v>
      </c>
    </row>
    <row r="3" spans="1:10" ht="18.899999999999999" customHeight="1" x14ac:dyDescent="0.25">
      <c r="A3" s="204" t="s">
        <v>668</v>
      </c>
      <c r="B3" s="205"/>
      <c r="C3" s="205"/>
      <c r="D3" s="205"/>
      <c r="E3" s="205"/>
      <c r="F3" s="205"/>
      <c r="G3" s="27" t="s">
        <v>606</v>
      </c>
      <c r="H3" s="28">
        <v>1</v>
      </c>
    </row>
    <row r="4" spans="1:10" ht="10.5" x14ac:dyDescent="0.25">
      <c r="A4" s="30" t="s">
        <v>193</v>
      </c>
      <c r="B4" s="31"/>
      <c r="C4" s="31"/>
      <c r="D4" s="31"/>
      <c r="E4" s="31"/>
      <c r="F4" s="31"/>
      <c r="G4" s="31"/>
      <c r="H4" s="31"/>
    </row>
    <row r="7" spans="1:10" ht="10.5" x14ac:dyDescent="0.25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ht="10.5" x14ac:dyDescent="0.25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ht="10.5" x14ac:dyDescent="0.25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ht="10.5" x14ac:dyDescent="0.2">
      <c r="B37" s="186" t="str">
        <f>A1</f>
        <v>FORUM CULTURAL GUANAJUATO</v>
      </c>
      <c r="C37" s="188"/>
      <c r="D37" s="34"/>
      <c r="E37" s="34"/>
      <c r="F37" s="34"/>
    </row>
    <row r="38" spans="1:6" ht="10.5" x14ac:dyDescent="0.2">
      <c r="B38" s="189" t="s">
        <v>664</v>
      </c>
      <c r="C38" s="191"/>
      <c r="D38" s="34"/>
      <c r="E38" s="34"/>
      <c r="F38" s="34"/>
    </row>
    <row r="39" spans="1:6" ht="10.5" x14ac:dyDescent="0.2">
      <c r="B39" s="189" t="str">
        <f>A3</f>
        <v>Correspondiente del 1 de Enero al 31 de Marzo de 2024</v>
      </c>
      <c r="C39" s="191"/>
      <c r="D39" s="34"/>
      <c r="E39" s="34"/>
      <c r="F39" s="34"/>
    </row>
    <row r="40" spans="1:6" ht="10.5" x14ac:dyDescent="0.2">
      <c r="B40" s="168"/>
      <c r="C40" s="169"/>
      <c r="D40" s="34"/>
      <c r="E40" s="34"/>
      <c r="F40" s="34"/>
    </row>
    <row r="41" spans="1:6" ht="10.5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116278642.28</v>
      </c>
      <c r="D42" s="34"/>
      <c r="E42" s="34"/>
      <c r="F42" s="34"/>
    </row>
    <row r="43" spans="1:6" x14ac:dyDescent="0.2">
      <c r="B43" s="171" t="s">
        <v>92</v>
      </c>
      <c r="C43" s="172">
        <v>-106675489.87</v>
      </c>
      <c r="D43" s="34"/>
      <c r="E43" s="34"/>
      <c r="F43" s="34"/>
    </row>
    <row r="44" spans="1:6" x14ac:dyDescent="0.2">
      <c r="B44" s="171" t="s">
        <v>91</v>
      </c>
      <c r="C44" s="172">
        <v>23245397.079999998</v>
      </c>
      <c r="D44" s="34"/>
      <c r="E44" s="34"/>
      <c r="F44" s="34"/>
    </row>
    <row r="45" spans="1:6" x14ac:dyDescent="0.2">
      <c r="B45" s="171" t="s">
        <v>90</v>
      </c>
      <c r="C45" s="172">
        <v>-19660</v>
      </c>
      <c r="D45" s="34"/>
      <c r="E45" s="34"/>
      <c r="F45" s="34"/>
    </row>
    <row r="46" spans="1:6" x14ac:dyDescent="0.2">
      <c r="B46" s="171" t="s">
        <v>89</v>
      </c>
      <c r="C46" s="172">
        <v>-32828889.489999998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ht="10.5" x14ac:dyDescent="0.2">
      <c r="B48" s="186" t="str">
        <f>A1</f>
        <v>FORUM CULTURAL GUANAJUATO</v>
      </c>
      <c r="C48" s="188"/>
    </row>
    <row r="49" spans="2:3" ht="10.5" x14ac:dyDescent="0.2">
      <c r="B49" s="189" t="s">
        <v>665</v>
      </c>
      <c r="C49" s="191"/>
    </row>
    <row r="50" spans="2:3" ht="10.5" x14ac:dyDescent="0.2">
      <c r="B50" s="189" t="str">
        <f>A3</f>
        <v>Correspondiente del 1 de Enero al 31 de Marzo de 2024</v>
      </c>
      <c r="C50" s="191"/>
    </row>
    <row r="51" spans="2:3" ht="10.5" x14ac:dyDescent="0.2">
      <c r="B51" s="168"/>
      <c r="C51" s="169"/>
    </row>
    <row r="52" spans="2:3" ht="10.5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-116278642.28</v>
      </c>
    </row>
    <row r="54" spans="2:3" x14ac:dyDescent="0.2">
      <c r="B54" s="171" t="s">
        <v>87</v>
      </c>
      <c r="C54" s="176">
        <v>100961940.64</v>
      </c>
    </row>
    <row r="55" spans="2:3" x14ac:dyDescent="0.2">
      <c r="B55" s="171" t="s">
        <v>666</v>
      </c>
      <c r="C55" s="176">
        <v>-22941685.079999998</v>
      </c>
    </row>
    <row r="56" spans="2:3" x14ac:dyDescent="0.2">
      <c r="B56" s="171" t="s">
        <v>86</v>
      </c>
      <c r="C56" s="176">
        <v>18245638.850000001</v>
      </c>
    </row>
    <row r="57" spans="2:3" x14ac:dyDescent="0.2">
      <c r="B57" s="171" t="s">
        <v>85</v>
      </c>
      <c r="C57" s="176">
        <v>37482</v>
      </c>
    </row>
    <row r="58" spans="2:3" x14ac:dyDescent="0.2">
      <c r="B58" s="171" t="s">
        <v>84</v>
      </c>
      <c r="C58" s="176">
        <v>7758.66</v>
      </c>
    </row>
    <row r="59" spans="2:3" x14ac:dyDescent="0.2">
      <c r="B59" s="171" t="s">
        <v>83</v>
      </c>
      <c r="C59" s="176">
        <v>19967507.210000001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53" right="0.43" top="0.75" bottom="0.75" header="0.3" footer="0.3"/>
  <pageSetup scale="52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36328125" style="3" customWidth="1"/>
    <col min="2" max="2" width="42.08984375" style="3" customWidth="1"/>
    <col min="3" max="3" width="18.6328125" style="3" bestFit="1" customWidth="1"/>
    <col min="4" max="4" width="17" style="3" bestFit="1" customWidth="1"/>
    <col min="5" max="5" width="13.08984375" style="3" customWidth="1"/>
    <col min="6" max="6" width="11.453125" style="3" customWidth="1"/>
    <col min="7" max="8" width="11.6328125" style="3" hidden="1" customWidth="1"/>
    <col min="9" max="16384" width="11.453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ht="10.5" x14ac:dyDescent="0.25">
      <c r="A3" s="1"/>
    </row>
    <row r="4" spans="1:8" s="117" customFormat="1" ht="10.5" x14ac:dyDescent="0.25">
      <c r="A4" s="116" t="s">
        <v>33</v>
      </c>
    </row>
    <row r="5" spans="1:8" s="117" customFormat="1" ht="39.9" customHeight="1" x14ac:dyDescent="0.2">
      <c r="A5" s="206" t="s">
        <v>34</v>
      </c>
      <c r="B5" s="206"/>
      <c r="C5" s="206"/>
      <c r="D5" s="206"/>
      <c r="E5" s="206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3" x14ac:dyDescent="0.3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ht="10.5" x14ac:dyDescent="0.25">
      <c r="A9" s="132" t="s">
        <v>122</v>
      </c>
      <c r="B9" s="118"/>
      <c r="C9" s="118"/>
      <c r="D9" s="118"/>
    </row>
    <row r="10" spans="1:8" s="117" customFormat="1" ht="26.15" customHeight="1" x14ac:dyDescent="0.2">
      <c r="A10" s="120" t="s">
        <v>591</v>
      </c>
      <c r="B10" s="207" t="s">
        <v>36</v>
      </c>
      <c r="C10" s="207"/>
      <c r="D10" s="207"/>
      <c r="E10" s="207"/>
    </row>
    <row r="11" spans="1:8" s="117" customFormat="1" ht="12.9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5" customHeight="1" x14ac:dyDescent="0.2">
      <c r="A12" s="121" t="s">
        <v>593</v>
      </c>
      <c r="B12" s="207" t="s">
        <v>38</v>
      </c>
      <c r="C12" s="207"/>
      <c r="D12" s="207"/>
      <c r="E12" s="207"/>
    </row>
    <row r="13" spans="1:8" s="117" customFormat="1" ht="26.15" customHeight="1" x14ac:dyDescent="0.2">
      <c r="A13" s="121" t="s">
        <v>594</v>
      </c>
      <c r="B13" s="207" t="s">
        <v>39</v>
      </c>
      <c r="C13" s="207"/>
      <c r="D13" s="207"/>
      <c r="E13" s="207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" customHeight="1" x14ac:dyDescent="0.2">
      <c r="A16" s="121" t="s">
        <v>596</v>
      </c>
    </row>
    <row r="17" spans="1:4" s="117" customFormat="1" ht="12.9" customHeight="1" x14ac:dyDescent="0.2">
      <c r="A17" s="122"/>
    </row>
    <row r="18" spans="1:4" s="117" customFormat="1" ht="12.9" customHeight="1" x14ac:dyDescent="0.25">
      <c r="A18" s="132" t="s">
        <v>94</v>
      </c>
    </row>
    <row r="19" spans="1:4" s="117" customFormat="1" ht="12.9" customHeight="1" x14ac:dyDescent="0.2">
      <c r="A19" s="125" t="s">
        <v>597</v>
      </c>
    </row>
    <row r="20" spans="1:4" s="117" customFormat="1" ht="12.9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1.5" x14ac:dyDescent="0.25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8"/>
  <sheetViews>
    <sheetView topLeftCell="A197" zoomScaleNormal="100" workbookViewId="0">
      <selection activeCell="D105" sqref="D105"/>
    </sheetView>
  </sheetViews>
  <sheetFormatPr baseColWidth="10" defaultColWidth="9.08984375" defaultRowHeight="10" x14ac:dyDescent="0.2"/>
  <cols>
    <col min="1" max="1" width="10" style="20" customWidth="1"/>
    <col min="2" max="2" width="83" style="20" customWidth="1"/>
    <col min="3" max="4" width="15.6328125" style="20" customWidth="1"/>
    <col min="5" max="5" width="16.6328125" style="20" customWidth="1"/>
    <col min="6" max="16384" width="9.08984375" style="20"/>
  </cols>
  <sheetData>
    <row r="1" spans="1:5" s="26" customFormat="1" ht="18.899999999999999" customHeight="1" x14ac:dyDescent="0.35">
      <c r="A1" s="181" t="s">
        <v>667</v>
      </c>
      <c r="B1" s="181"/>
      <c r="C1" s="181"/>
      <c r="D1" s="14" t="s">
        <v>604</v>
      </c>
      <c r="E1" s="25">
        <v>2024</v>
      </c>
    </row>
    <row r="2" spans="1:5" s="16" customFormat="1" ht="18.899999999999999" customHeight="1" x14ac:dyDescent="0.35">
      <c r="A2" s="181" t="s">
        <v>609</v>
      </c>
      <c r="B2" s="181"/>
      <c r="C2" s="181"/>
      <c r="D2" s="14" t="s">
        <v>605</v>
      </c>
      <c r="E2" s="25" t="s">
        <v>607</v>
      </c>
    </row>
    <row r="3" spans="1:5" s="16" customFormat="1" ht="18.899999999999999" customHeight="1" x14ac:dyDescent="0.35">
      <c r="A3" s="181" t="s">
        <v>668</v>
      </c>
      <c r="B3" s="181"/>
      <c r="C3" s="181"/>
      <c r="D3" s="14" t="s">
        <v>606</v>
      </c>
      <c r="E3" s="25">
        <v>1</v>
      </c>
    </row>
    <row r="4" spans="1:5" ht="10.5" x14ac:dyDescent="0.25">
      <c r="A4" s="18" t="s">
        <v>193</v>
      </c>
      <c r="B4" s="19"/>
      <c r="C4" s="19"/>
      <c r="D4" s="19"/>
      <c r="E4" s="19"/>
    </row>
    <row r="6" spans="1:5" ht="10.5" x14ac:dyDescent="0.25">
      <c r="A6" s="94" t="s">
        <v>566</v>
      </c>
      <c r="B6" s="47"/>
      <c r="C6" s="47"/>
      <c r="D6" s="47"/>
      <c r="E6" s="47"/>
    </row>
    <row r="7" spans="1:5" ht="10.5" x14ac:dyDescent="0.25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4473978.42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0</v>
      </c>
      <c r="D16" s="92"/>
      <c r="E16" s="49"/>
    </row>
    <row r="17" spans="1:5" ht="20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0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0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0</v>
      </c>
      <c r="D35" s="92"/>
      <c r="E35" s="49"/>
    </row>
    <row r="36" spans="1:5" ht="20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0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4473978.42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0" x14ac:dyDescent="0.2">
      <c r="A49" s="50">
        <v>4173</v>
      </c>
      <c r="B49" s="52" t="s">
        <v>499</v>
      </c>
      <c r="C49" s="55">
        <v>4473978.42</v>
      </c>
      <c r="D49" s="92"/>
      <c r="E49" s="49"/>
    </row>
    <row r="50" spans="1:5" ht="20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0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0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0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ht="10.5" x14ac:dyDescent="0.25">
      <c r="A56" s="47" t="s">
        <v>565</v>
      </c>
      <c r="B56" s="47"/>
      <c r="C56" s="47"/>
      <c r="D56" s="47"/>
      <c r="E56" s="47"/>
    </row>
    <row r="57" spans="1:5" ht="10.5" x14ac:dyDescent="0.25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0" x14ac:dyDescent="0.2">
      <c r="A58" s="50">
        <v>4200</v>
      </c>
      <c r="B58" s="52" t="s">
        <v>505</v>
      </c>
      <c r="C58" s="55">
        <f>+C59+C65</f>
        <v>27198433.84</v>
      </c>
      <c r="D58" s="92"/>
      <c r="E58" s="49"/>
    </row>
    <row r="59" spans="1:5" x14ac:dyDescent="0.2">
      <c r="A59" s="50">
        <v>4210</v>
      </c>
      <c r="B59" s="52" t="s">
        <v>506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27198433.84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27198433.84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ht="10.5" x14ac:dyDescent="0.25">
      <c r="A71" s="94" t="s">
        <v>573</v>
      </c>
      <c r="B71" s="47"/>
      <c r="C71" s="47"/>
      <c r="D71" s="47"/>
      <c r="E71" s="47"/>
    </row>
    <row r="72" spans="1:5" ht="10.5" x14ac:dyDescent="0.25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1176140.8400000001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1176140.8400000001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1176140.8400000001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ht="10.5" x14ac:dyDescent="0.25">
      <c r="A96" s="94" t="s">
        <v>567</v>
      </c>
      <c r="B96" s="47"/>
      <c r="C96" s="47"/>
      <c r="D96" s="47"/>
      <c r="E96" s="47"/>
    </row>
    <row r="97" spans="1:5" ht="10.5" x14ac:dyDescent="0.25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20096694.789999999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20077446.52</v>
      </c>
      <c r="D99" s="57">
        <f>C99/$C$98</f>
        <v>0.99904221713067076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13155163.439999999</v>
      </c>
      <c r="D100" s="57">
        <f t="shared" ref="D100:D163" si="0">C100/$C$98</f>
        <v>0.65459338351229446</v>
      </c>
    </row>
    <row r="101" spans="1:5" x14ac:dyDescent="0.2">
      <c r="A101" s="54">
        <v>5111</v>
      </c>
      <c r="B101" s="51" t="s">
        <v>360</v>
      </c>
      <c r="C101" s="55">
        <v>3094203.82</v>
      </c>
      <c r="D101" s="57">
        <f t="shared" si="0"/>
        <v>0.15396580643398425</v>
      </c>
      <c r="E101" s="178" t="s">
        <v>669</v>
      </c>
    </row>
    <row r="102" spans="1:5" x14ac:dyDescent="0.2">
      <c r="A102" s="54">
        <v>5112</v>
      </c>
      <c r="B102" s="51" t="s">
        <v>361</v>
      </c>
      <c r="C102" s="55">
        <v>688975.35999999999</v>
      </c>
      <c r="D102" s="57">
        <f t="shared" si="0"/>
        <v>3.4283018536104264E-2</v>
      </c>
      <c r="E102" s="56"/>
    </row>
    <row r="103" spans="1:5" x14ac:dyDescent="0.2">
      <c r="A103" s="54">
        <v>5113</v>
      </c>
      <c r="B103" s="51" t="s">
        <v>362</v>
      </c>
      <c r="C103" s="55">
        <v>2200376.79</v>
      </c>
      <c r="D103" s="57">
        <f t="shared" si="0"/>
        <v>0.10948948635548245</v>
      </c>
      <c r="E103" s="56"/>
    </row>
    <row r="104" spans="1:5" x14ac:dyDescent="0.2">
      <c r="A104" s="54">
        <v>5114</v>
      </c>
      <c r="B104" s="51" t="s">
        <v>363</v>
      </c>
      <c r="C104" s="55">
        <v>1419899.92</v>
      </c>
      <c r="D104" s="57">
        <f t="shared" si="0"/>
        <v>7.0653405191113017E-2</v>
      </c>
      <c r="E104" s="56"/>
    </row>
    <row r="105" spans="1:5" ht="13.5" x14ac:dyDescent="0.2">
      <c r="A105" s="54">
        <v>5115</v>
      </c>
      <c r="B105" s="51" t="s">
        <v>364</v>
      </c>
      <c r="C105" s="55">
        <v>5751707.5499999998</v>
      </c>
      <c r="D105" s="57">
        <f t="shared" si="0"/>
        <v>0.2862016669956105</v>
      </c>
      <c r="E105" s="179" t="s">
        <v>670</v>
      </c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182792.91999999998</v>
      </c>
      <c r="D107" s="57">
        <f t="shared" si="0"/>
        <v>9.0956708010989304E-3</v>
      </c>
      <c r="E107" s="56"/>
    </row>
    <row r="108" spans="1:5" x14ac:dyDescent="0.2">
      <c r="A108" s="54">
        <v>5121</v>
      </c>
      <c r="B108" s="51" t="s">
        <v>367</v>
      </c>
      <c r="C108" s="55">
        <v>4716.8</v>
      </c>
      <c r="D108" s="57">
        <f t="shared" si="0"/>
        <v>2.34705261202805E-4</v>
      </c>
      <c r="E108" s="56"/>
    </row>
    <row r="109" spans="1:5" x14ac:dyDescent="0.2">
      <c r="A109" s="54">
        <v>5122</v>
      </c>
      <c r="B109" s="51" t="s">
        <v>368</v>
      </c>
      <c r="C109" s="55">
        <v>69711.12</v>
      </c>
      <c r="D109" s="57">
        <f t="shared" si="0"/>
        <v>3.4687853265646376E-3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34038.14</v>
      </c>
      <c r="D111" s="57">
        <f t="shared" si="0"/>
        <v>1.6937183131694464E-3</v>
      </c>
      <c r="E111" s="56"/>
    </row>
    <row r="112" spans="1:5" x14ac:dyDescent="0.2">
      <c r="A112" s="54">
        <v>5125</v>
      </c>
      <c r="B112" s="51" t="s">
        <v>371</v>
      </c>
      <c r="C112" s="55">
        <v>12048.73</v>
      </c>
      <c r="D112" s="57">
        <f t="shared" si="0"/>
        <v>5.9953789047915377E-4</v>
      </c>
      <c r="E112" s="56"/>
    </row>
    <row r="113" spans="1:5" x14ac:dyDescent="0.2">
      <c r="A113" s="54">
        <v>5126</v>
      </c>
      <c r="B113" s="51" t="s">
        <v>372</v>
      </c>
      <c r="C113" s="55">
        <v>54153.98</v>
      </c>
      <c r="D113" s="57">
        <f t="shared" si="0"/>
        <v>2.6946709678323183E-3</v>
      </c>
      <c r="E113" s="56"/>
    </row>
    <row r="114" spans="1:5" x14ac:dyDescent="0.2">
      <c r="A114" s="54">
        <v>5127</v>
      </c>
      <c r="B114" s="51" t="s">
        <v>373</v>
      </c>
      <c r="C114" s="55">
        <v>1733</v>
      </c>
      <c r="D114" s="57">
        <f t="shared" si="0"/>
        <v>8.6233085495348769E-5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6391.15</v>
      </c>
      <c r="D116" s="57">
        <f t="shared" si="0"/>
        <v>3.1801995635522115E-4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6739490.1600000011</v>
      </c>
      <c r="D117" s="57">
        <f t="shared" si="0"/>
        <v>0.33535316281727745</v>
      </c>
      <c r="E117" s="56"/>
    </row>
    <row r="118" spans="1:5" x14ac:dyDescent="0.2">
      <c r="A118" s="54">
        <v>5131</v>
      </c>
      <c r="B118" s="51" t="s">
        <v>377</v>
      </c>
      <c r="C118" s="55">
        <v>1191003.8700000001</v>
      </c>
      <c r="D118" s="57">
        <f t="shared" si="0"/>
        <v>5.9263669098096515E-2</v>
      </c>
      <c r="E118" s="56"/>
    </row>
    <row r="119" spans="1:5" x14ac:dyDescent="0.2">
      <c r="A119" s="54">
        <v>5132</v>
      </c>
      <c r="B119" s="51" t="s">
        <v>378</v>
      </c>
      <c r="C119" s="55">
        <v>121349.66</v>
      </c>
      <c r="D119" s="57">
        <f t="shared" si="0"/>
        <v>6.0382894435150056E-3</v>
      </c>
      <c r="E119" s="56"/>
    </row>
    <row r="120" spans="1:5" x14ac:dyDescent="0.2">
      <c r="A120" s="54">
        <v>5133</v>
      </c>
      <c r="B120" s="51" t="s">
        <v>379</v>
      </c>
      <c r="C120" s="55">
        <v>782308.4</v>
      </c>
      <c r="D120" s="57">
        <f t="shared" si="0"/>
        <v>3.8927217046122044E-2</v>
      </c>
      <c r="E120" s="56"/>
    </row>
    <row r="121" spans="1:5" x14ac:dyDescent="0.2">
      <c r="A121" s="54">
        <v>5134</v>
      </c>
      <c r="B121" s="51" t="s">
        <v>380</v>
      </c>
      <c r="C121" s="55">
        <v>144349.56</v>
      </c>
      <c r="D121" s="57">
        <f t="shared" si="0"/>
        <v>7.1827512687224326E-3</v>
      </c>
      <c r="E121" s="56"/>
    </row>
    <row r="122" spans="1:5" x14ac:dyDescent="0.2">
      <c r="A122" s="54">
        <v>5135</v>
      </c>
      <c r="B122" s="51" t="s">
        <v>381</v>
      </c>
      <c r="C122" s="55">
        <v>2351659.16</v>
      </c>
      <c r="D122" s="57">
        <f t="shared" si="0"/>
        <v>0.11701721027132145</v>
      </c>
      <c r="E122" s="56"/>
    </row>
    <row r="123" spans="1:5" x14ac:dyDescent="0.2">
      <c r="A123" s="54">
        <v>5136</v>
      </c>
      <c r="B123" s="51" t="s">
        <v>382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383</v>
      </c>
      <c r="C124" s="55">
        <v>11520.24</v>
      </c>
      <c r="D124" s="57">
        <f t="shared" si="0"/>
        <v>5.7324053136003272E-4</v>
      </c>
      <c r="E124" s="56"/>
    </row>
    <row r="125" spans="1:5" x14ac:dyDescent="0.2">
      <c r="A125" s="54">
        <v>5138</v>
      </c>
      <c r="B125" s="51" t="s">
        <v>384</v>
      </c>
      <c r="C125" s="55">
        <v>1837347.45</v>
      </c>
      <c r="D125" s="57">
        <f t="shared" si="0"/>
        <v>9.1425354726203709E-2</v>
      </c>
      <c r="E125" s="56"/>
    </row>
    <row r="126" spans="1:5" x14ac:dyDescent="0.2">
      <c r="A126" s="54">
        <v>5139</v>
      </c>
      <c r="B126" s="51" t="s">
        <v>385</v>
      </c>
      <c r="C126" s="55">
        <v>299951.82</v>
      </c>
      <c r="D126" s="57">
        <f t="shared" si="0"/>
        <v>1.4925430431936218E-2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5483.32</v>
      </c>
      <c r="D127" s="57">
        <f t="shared" si="0"/>
        <v>2.7284685652530628E-4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395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5483.32</v>
      </c>
      <c r="D142" s="57">
        <f t="shared" si="0"/>
        <v>2.7284685652530628E-4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5483.32</v>
      </c>
      <c r="D144" s="57">
        <f t="shared" si="0"/>
        <v>2.7284685652530628E-4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425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13764.949999999999</v>
      </c>
      <c r="D185" s="57">
        <f t="shared" si="1"/>
        <v>6.8493601280392429E-4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13763.4</v>
      </c>
      <c r="D186" s="57">
        <f t="shared" si="1"/>
        <v>6.8485888569341205E-4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13763.4</v>
      </c>
      <c r="D194" s="57">
        <f t="shared" si="1"/>
        <v>6.8485888569341205E-4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1.55</v>
      </c>
      <c r="D204" s="57">
        <f t="shared" si="1"/>
        <v>7.7127110512285396E-8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1.55</v>
      </c>
      <c r="D213" s="57">
        <f t="shared" si="1"/>
        <v>7.7127110512285396E-8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55000000000000004" bottom="0.64" header="0.3" footer="0.3"/>
  <pageSetup scale="8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2.453125" style="3" customWidth="1"/>
    <col min="4" max="16384" width="12.453125" style="3" hidden="1"/>
  </cols>
  <sheetData>
    <row r="1" spans="1:2" ht="10.5" x14ac:dyDescent="0.25">
      <c r="B1" s="108"/>
    </row>
    <row r="2" spans="1:2" ht="15" customHeight="1" x14ac:dyDescent="0.2">
      <c r="A2" s="95" t="s">
        <v>187</v>
      </c>
      <c r="B2" s="96" t="s">
        <v>50</v>
      </c>
    </row>
    <row r="3" spans="1:2" ht="10.5" x14ac:dyDescent="0.2">
      <c r="A3" s="13"/>
      <c r="B3" s="109"/>
    </row>
    <row r="4" spans="1:2" ht="14.15" customHeight="1" x14ac:dyDescent="0.2">
      <c r="A4" s="110" t="s">
        <v>568</v>
      </c>
      <c r="B4" s="100" t="s">
        <v>78</v>
      </c>
    </row>
    <row r="5" spans="1:2" ht="14.15" customHeight="1" x14ac:dyDescent="0.2">
      <c r="A5" s="101"/>
      <c r="B5" s="100" t="s">
        <v>51</v>
      </c>
    </row>
    <row r="6" spans="1:2" ht="14.15" customHeight="1" x14ac:dyDescent="0.2">
      <c r="A6" s="101"/>
      <c r="B6" s="100" t="s">
        <v>145</v>
      </c>
    </row>
    <row r="7" spans="1:2" ht="14.15" customHeight="1" x14ac:dyDescent="0.2">
      <c r="A7" s="101"/>
      <c r="B7" s="100" t="s">
        <v>63</v>
      </c>
    </row>
    <row r="8" spans="1:2" x14ac:dyDescent="0.2">
      <c r="A8" s="101"/>
    </row>
    <row r="9" spans="1:2" ht="10.5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ht="10.5" x14ac:dyDescent="0.2">
      <c r="A12" s="110" t="s">
        <v>571</v>
      </c>
      <c r="B12" s="102" t="s">
        <v>147</v>
      </c>
    </row>
    <row r="13" spans="1:2" ht="20.5" x14ac:dyDescent="0.2">
      <c r="A13" s="101"/>
      <c r="B13" s="102" t="s">
        <v>70</v>
      </c>
    </row>
    <row r="14" spans="1:2" ht="10.5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1"/>
  <sheetViews>
    <sheetView topLeftCell="A82" zoomScale="106" zoomScaleNormal="106" workbookViewId="0">
      <selection activeCell="E91" sqref="E91"/>
    </sheetView>
  </sheetViews>
  <sheetFormatPr baseColWidth="10" defaultColWidth="9.08984375" defaultRowHeight="10" x14ac:dyDescent="0.2"/>
  <cols>
    <col min="1" max="1" width="10" style="20" customWidth="1"/>
    <col min="2" max="2" width="64.54296875" style="20" bestFit="1" customWidth="1"/>
    <col min="3" max="3" width="16.453125" style="20" bestFit="1" customWidth="1"/>
    <col min="4" max="4" width="19.08984375" style="20" customWidth="1"/>
    <col min="5" max="5" width="28" style="20" customWidth="1"/>
    <col min="6" max="6" width="22.6328125" style="20" customWidth="1"/>
    <col min="7" max="8" width="16.6328125" style="20" customWidth="1"/>
    <col min="9" max="9" width="27.08984375" style="20" customWidth="1"/>
    <col min="10" max="16384" width="9.08984375" style="20"/>
  </cols>
  <sheetData>
    <row r="1" spans="1:8" s="16" customFormat="1" ht="18.899999999999999" customHeight="1" x14ac:dyDescent="0.35">
      <c r="A1" s="183" t="s">
        <v>667</v>
      </c>
      <c r="B1" s="184"/>
      <c r="C1" s="184"/>
      <c r="D1" s="184"/>
      <c r="E1" s="184"/>
      <c r="F1" s="184"/>
      <c r="G1" s="14" t="s">
        <v>604</v>
      </c>
      <c r="H1" s="25">
        <v>2024</v>
      </c>
    </row>
    <row r="2" spans="1:8" s="16" customFormat="1" ht="18.899999999999999" customHeight="1" x14ac:dyDescent="0.35">
      <c r="A2" s="183" t="s">
        <v>608</v>
      </c>
      <c r="B2" s="184"/>
      <c r="C2" s="184"/>
      <c r="D2" s="184"/>
      <c r="E2" s="184"/>
      <c r="F2" s="184"/>
      <c r="G2" s="14" t="s">
        <v>605</v>
      </c>
      <c r="H2" s="25" t="s">
        <v>607</v>
      </c>
    </row>
    <row r="3" spans="1:8" s="16" customFormat="1" ht="18.899999999999999" customHeight="1" x14ac:dyDescent="0.35">
      <c r="A3" s="183" t="s">
        <v>668</v>
      </c>
      <c r="B3" s="184"/>
      <c r="C3" s="184"/>
      <c r="D3" s="184"/>
      <c r="E3" s="184"/>
      <c r="F3" s="184"/>
      <c r="G3" s="14" t="s">
        <v>606</v>
      </c>
      <c r="H3" s="25">
        <v>1</v>
      </c>
    </row>
    <row r="4" spans="1:8" ht="10.5" x14ac:dyDescent="0.25">
      <c r="A4" s="18" t="s">
        <v>193</v>
      </c>
      <c r="B4" s="19"/>
      <c r="C4" s="19"/>
      <c r="D4" s="19"/>
      <c r="E4" s="19"/>
      <c r="F4" s="19"/>
      <c r="G4" s="19"/>
      <c r="H4" s="19"/>
    </row>
    <row r="6" spans="1:8" ht="10.5" x14ac:dyDescent="0.25">
      <c r="A6" s="19" t="s">
        <v>150</v>
      </c>
      <c r="B6" s="19"/>
      <c r="C6" s="19"/>
      <c r="D6" s="19"/>
      <c r="E6" s="19"/>
      <c r="F6" s="19"/>
      <c r="G6" s="19"/>
      <c r="H6" s="19"/>
    </row>
    <row r="7" spans="1:8" ht="10.5" x14ac:dyDescent="0.25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25130595.98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ht="10.5" x14ac:dyDescent="0.25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ht="10.5" x14ac:dyDescent="0.25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19660</v>
      </c>
      <c r="D15" s="24">
        <v>15000</v>
      </c>
      <c r="E15" s="24">
        <v>19000</v>
      </c>
      <c r="F15" s="24">
        <v>450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ht="10.5" x14ac:dyDescent="0.25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ht="10.5" x14ac:dyDescent="0.25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90425.04</v>
      </c>
      <c r="D20" s="24">
        <v>90425.04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57500</v>
      </c>
      <c r="D21" s="24">
        <v>57500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1343826.52</v>
      </c>
      <c r="D24" s="24">
        <v>1343826.52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ht="10.5" x14ac:dyDescent="0.25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ht="10.5" x14ac:dyDescent="0.25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ht="10.5" x14ac:dyDescent="0.25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ht="10.5" x14ac:dyDescent="0.25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ht="10.5" x14ac:dyDescent="0.25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ht="10.5" x14ac:dyDescent="0.25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ht="10.5" x14ac:dyDescent="0.25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ht="10.5" x14ac:dyDescent="0.25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ht="10.5" x14ac:dyDescent="0.25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ht="10.5" x14ac:dyDescent="0.25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5537427.8500000006</v>
      </c>
      <c r="D54" s="24">
        <f>SUM(D55:D61)</f>
        <v>0</v>
      </c>
      <c r="E54" s="24">
        <f>SUM(E55:E61)</f>
        <v>898425.86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5491410.6500000004</v>
      </c>
      <c r="D57" s="24">
        <v>0</v>
      </c>
      <c r="E57" s="24">
        <v>869473.37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46017.2</v>
      </c>
      <c r="D61" s="24">
        <v>0</v>
      </c>
      <c r="E61" s="24">
        <v>28952.49</v>
      </c>
    </row>
    <row r="62" spans="1:9" x14ac:dyDescent="0.2">
      <c r="A62" s="22">
        <v>1240</v>
      </c>
      <c r="B62" s="20" t="s">
        <v>235</v>
      </c>
      <c r="C62" s="24">
        <f>SUM(C63:C70)</f>
        <v>166982026.72999999</v>
      </c>
      <c r="D62" s="24">
        <f t="shared" ref="D62:E62" si="0">SUM(D63:D70)</f>
        <v>0</v>
      </c>
      <c r="E62" s="24">
        <f t="shared" si="0"/>
        <v>61332045.919999994</v>
      </c>
    </row>
    <row r="63" spans="1:9" x14ac:dyDescent="0.2">
      <c r="A63" s="22">
        <v>1241</v>
      </c>
      <c r="B63" s="20" t="s">
        <v>236</v>
      </c>
      <c r="C63" s="24">
        <v>20077802.98</v>
      </c>
      <c r="D63" s="24">
        <v>0</v>
      </c>
      <c r="E63" s="24">
        <v>43986453.159999996</v>
      </c>
    </row>
    <row r="64" spans="1:9" x14ac:dyDescent="0.2">
      <c r="A64" s="22">
        <v>1242</v>
      </c>
      <c r="B64" s="20" t="s">
        <v>237</v>
      </c>
      <c r="C64" s="24">
        <v>7821728.4900000002</v>
      </c>
      <c r="D64" s="24">
        <v>0</v>
      </c>
      <c r="E64" s="24">
        <v>7236041.1799999997</v>
      </c>
    </row>
    <row r="65" spans="1:9" x14ac:dyDescent="0.2">
      <c r="A65" s="22">
        <v>1243</v>
      </c>
      <c r="B65" s="20" t="s">
        <v>238</v>
      </c>
      <c r="C65" s="24">
        <v>19150</v>
      </c>
      <c r="D65" s="24">
        <v>0</v>
      </c>
      <c r="E65" s="24">
        <v>18106.25</v>
      </c>
    </row>
    <row r="66" spans="1:9" x14ac:dyDescent="0.2">
      <c r="A66" s="22">
        <v>1244</v>
      </c>
      <c r="B66" s="20" t="s">
        <v>239</v>
      </c>
      <c r="C66" s="24">
        <v>2519058.89</v>
      </c>
      <c r="D66" s="24">
        <v>0</v>
      </c>
      <c r="E66" s="24">
        <v>2522611.2799999998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241</v>
      </c>
      <c r="C68" s="24">
        <v>19697629.82</v>
      </c>
      <c r="D68" s="24">
        <v>0</v>
      </c>
      <c r="E68" s="24">
        <v>7568834.0499999998</v>
      </c>
    </row>
    <row r="69" spans="1:9" x14ac:dyDescent="0.2">
      <c r="A69" s="22">
        <v>1247</v>
      </c>
      <c r="B69" s="20" t="s">
        <v>242</v>
      </c>
      <c r="C69" s="24">
        <v>116846656.55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ht="10.5" x14ac:dyDescent="0.25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ht="10.5" x14ac:dyDescent="0.25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3299.01</v>
      </c>
      <c r="D74" s="24">
        <f>SUM(D75:D79)</f>
        <v>0</v>
      </c>
      <c r="E74" s="24">
        <f>SUM(E75:E79)</f>
        <v>3299.01</v>
      </c>
    </row>
    <row r="75" spans="1:9" x14ac:dyDescent="0.2">
      <c r="A75" s="22">
        <v>1251</v>
      </c>
      <c r="B75" s="20" t="s">
        <v>246</v>
      </c>
      <c r="C75" s="24">
        <v>3299.01</v>
      </c>
      <c r="D75" s="24">
        <v>0</v>
      </c>
      <c r="E75" s="24">
        <v>3299.01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-70023.289999999994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-70023.289999999994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ht="10.5" x14ac:dyDescent="0.25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ht="10.5" x14ac:dyDescent="0.25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ht="10.5" x14ac:dyDescent="0.25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ht="10.5" x14ac:dyDescent="0.25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ht="10.5" x14ac:dyDescent="0.25">
      <c r="A101" s="19" t="s">
        <v>625</v>
      </c>
      <c r="C101" s="24"/>
    </row>
    <row r="102" spans="1:8" ht="10.5" x14ac:dyDescent="0.25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ht="10.5" x14ac:dyDescent="0.25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ht="10.5" x14ac:dyDescent="0.25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1191392.3900000001</v>
      </c>
      <c r="D110" s="24">
        <f>SUM(D111:D119)</f>
        <v>1191392.3900000001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195688.47</v>
      </c>
      <c r="D111" s="24">
        <f>C111</f>
        <v>195688.47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45240.66</v>
      </c>
      <c r="D112" s="24">
        <f t="shared" ref="D112:D119" si="1">C112</f>
        <v>45240.66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941627.7</v>
      </c>
      <c r="D117" s="24">
        <f t="shared" si="1"/>
        <v>941627.7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8835.56</v>
      </c>
      <c r="D119" s="24">
        <f t="shared" si="1"/>
        <v>8835.56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ht="10.5" x14ac:dyDescent="0.25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ht="10.5" x14ac:dyDescent="0.25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ht="10.5" x14ac:dyDescent="0.25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ht="10.5" x14ac:dyDescent="0.25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5000000000000004" right="0.56000000000000005" top="0.66" bottom="0.75" header="0.3" footer="0.3"/>
  <pageSetup scale="5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ht="10.5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5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activeCell="B29" sqref="B29"/>
    </sheetView>
  </sheetViews>
  <sheetFormatPr baseColWidth="10" defaultColWidth="9.08984375" defaultRowHeight="10" x14ac:dyDescent="0.2"/>
  <cols>
    <col min="1" max="1" width="10" style="29" customWidth="1"/>
    <col min="2" max="2" width="48.08984375" style="29" customWidth="1"/>
    <col min="3" max="3" width="22.90625" style="29" customWidth="1"/>
    <col min="4" max="5" width="16.6328125" style="29" customWidth="1"/>
    <col min="6" max="16384" width="9.08984375" style="29"/>
  </cols>
  <sheetData>
    <row r="1" spans="1:5" ht="18.899999999999999" customHeight="1" x14ac:dyDescent="0.2">
      <c r="A1" s="185" t="s">
        <v>667</v>
      </c>
      <c r="B1" s="185"/>
      <c r="C1" s="185"/>
      <c r="D1" s="27" t="s">
        <v>604</v>
      </c>
      <c r="E1" s="28">
        <v>2024</v>
      </c>
    </row>
    <row r="2" spans="1:5" ht="18.899999999999999" customHeight="1" x14ac:dyDescent="0.2">
      <c r="A2" s="185" t="s">
        <v>610</v>
      </c>
      <c r="B2" s="185"/>
      <c r="C2" s="185"/>
      <c r="D2" s="27" t="s">
        <v>605</v>
      </c>
      <c r="E2" s="28" t="s">
        <v>607</v>
      </c>
    </row>
    <row r="3" spans="1:5" ht="18.899999999999999" customHeight="1" x14ac:dyDescent="0.2">
      <c r="A3" s="185" t="s">
        <v>668</v>
      </c>
      <c r="B3" s="185"/>
      <c r="C3" s="185"/>
      <c r="D3" s="27" t="s">
        <v>606</v>
      </c>
      <c r="E3" s="28">
        <v>1</v>
      </c>
    </row>
    <row r="4" spans="1:5" ht="10.5" x14ac:dyDescent="0.25">
      <c r="A4" s="30" t="s">
        <v>193</v>
      </c>
      <c r="B4" s="31"/>
      <c r="C4" s="31"/>
      <c r="D4" s="31"/>
      <c r="E4" s="31"/>
    </row>
    <row r="6" spans="1:5" ht="10.5" x14ac:dyDescent="0.25">
      <c r="A6" s="31" t="s">
        <v>171</v>
      </c>
      <c r="B6" s="31"/>
      <c r="C6" s="31"/>
      <c r="D6" s="31"/>
      <c r="E6" s="31"/>
    </row>
    <row r="7" spans="1:5" ht="10.5" x14ac:dyDescent="0.25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169590579.47999999</v>
      </c>
    </row>
    <row r="9" spans="1:5" x14ac:dyDescent="0.2">
      <c r="A9" s="33">
        <v>3120</v>
      </c>
      <c r="B9" s="29" t="s">
        <v>464</v>
      </c>
      <c r="C9" s="34">
        <v>16636239.710000001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ht="10.5" x14ac:dyDescent="0.25">
      <c r="A12" s="31" t="s">
        <v>173</v>
      </c>
      <c r="B12" s="31"/>
      <c r="C12" s="31"/>
      <c r="D12" s="31"/>
      <c r="E12" s="31"/>
    </row>
    <row r="13" spans="1:5" ht="10.5" x14ac:dyDescent="0.25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12751858.310000001</v>
      </c>
    </row>
    <row r="15" spans="1:5" x14ac:dyDescent="0.2">
      <c r="A15" s="33">
        <v>3220</v>
      </c>
      <c r="B15" s="29" t="s">
        <v>468</v>
      </c>
      <c r="C15" s="34">
        <v>-62901426.670000002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" x14ac:dyDescent="0.2"/>
  <cols>
    <col min="1" max="1" width="8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19"/>
  <sheetViews>
    <sheetView workbookViewId="0">
      <selection activeCell="B22" sqref="B22"/>
    </sheetView>
  </sheetViews>
  <sheetFormatPr baseColWidth="10" defaultColWidth="9.08984375" defaultRowHeight="10" x14ac:dyDescent="0.2"/>
  <cols>
    <col min="1" max="1" width="10" style="29" customWidth="1"/>
    <col min="2" max="2" width="63.453125" style="29" bestFit="1" customWidth="1"/>
    <col min="3" max="3" width="15.36328125" style="29" bestFit="1" customWidth="1"/>
    <col min="4" max="4" width="16.453125" style="29" bestFit="1" customWidth="1"/>
    <col min="5" max="5" width="19.08984375" style="29" customWidth="1"/>
    <col min="6" max="16384" width="9.08984375" style="29"/>
  </cols>
  <sheetData>
    <row r="1" spans="1:5" s="35" customFormat="1" ht="18.899999999999999" customHeight="1" x14ac:dyDescent="0.35">
      <c r="A1" s="185" t="s">
        <v>667</v>
      </c>
      <c r="B1" s="185"/>
      <c r="C1" s="185"/>
      <c r="D1" s="27" t="s">
        <v>604</v>
      </c>
      <c r="E1" s="28">
        <v>2024</v>
      </c>
    </row>
    <row r="2" spans="1:5" s="35" customFormat="1" ht="18.899999999999999" customHeight="1" x14ac:dyDescent="0.35">
      <c r="A2" s="185" t="s">
        <v>611</v>
      </c>
      <c r="B2" s="185"/>
      <c r="C2" s="185"/>
      <c r="D2" s="27" t="s">
        <v>605</v>
      </c>
      <c r="E2" s="28" t="s">
        <v>607</v>
      </c>
    </row>
    <row r="3" spans="1:5" s="35" customFormat="1" ht="18.899999999999999" customHeight="1" x14ac:dyDescent="0.35">
      <c r="A3" s="185" t="s">
        <v>668</v>
      </c>
      <c r="B3" s="185"/>
      <c r="C3" s="185"/>
      <c r="D3" s="27" t="s">
        <v>606</v>
      </c>
      <c r="E3" s="28">
        <v>1</v>
      </c>
    </row>
    <row r="4" spans="1:5" ht="10.5" x14ac:dyDescent="0.25">
      <c r="A4" s="30" t="s">
        <v>193</v>
      </c>
      <c r="B4" s="31"/>
      <c r="C4" s="31"/>
      <c r="D4" s="31"/>
      <c r="E4" s="31"/>
    </row>
    <row r="6" spans="1:5" ht="10.5" x14ac:dyDescent="0.25">
      <c r="A6" s="31" t="s">
        <v>174</v>
      </c>
      <c r="B6" s="31"/>
      <c r="C6" s="31"/>
      <c r="D6" s="31"/>
      <c r="E6" s="31"/>
    </row>
    <row r="7" spans="1:5" ht="10.5" x14ac:dyDescent="0.25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116511.5</v>
      </c>
      <c r="D8" s="34">
        <v>339315</v>
      </c>
    </row>
    <row r="9" spans="1:5" x14ac:dyDescent="0.2">
      <c r="A9" s="33">
        <v>1112</v>
      </c>
      <c r="B9" s="29" t="s">
        <v>482</v>
      </c>
      <c r="C9" s="34">
        <v>291311.17</v>
      </c>
      <c r="D9" s="34">
        <v>478537.1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ht="10.5" x14ac:dyDescent="0.25">
      <c r="A15" s="131">
        <v>1110</v>
      </c>
      <c r="B15" s="132" t="s">
        <v>626</v>
      </c>
      <c r="C15" s="133">
        <f>SUM(C8:C14)</f>
        <v>407822.67</v>
      </c>
      <c r="D15" s="133">
        <f>SUM(D8:D14)</f>
        <v>817852.1</v>
      </c>
    </row>
    <row r="18" spans="1:5" ht="10.5" x14ac:dyDescent="0.25">
      <c r="A18" s="31" t="s">
        <v>175</v>
      </c>
      <c r="B18" s="31"/>
      <c r="C18" s="31"/>
      <c r="D18" s="31"/>
      <c r="E18" s="128"/>
    </row>
    <row r="19" spans="1:5" ht="10.5" x14ac:dyDescent="0.25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ht="10.5" x14ac:dyDescent="0.25">
      <c r="A20" s="131">
        <v>1230</v>
      </c>
      <c r="B20" s="132" t="s">
        <v>227</v>
      </c>
      <c r="C20" s="133">
        <f>SUM(C21:C27)</f>
        <v>0</v>
      </c>
      <c r="D20" s="133">
        <f>SUM(D21:D27)</f>
        <v>0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0</v>
      </c>
      <c r="D25" s="130">
        <v>0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ht="10.5" x14ac:dyDescent="0.25">
      <c r="A28" s="131">
        <v>1240</v>
      </c>
      <c r="B28" s="132" t="s">
        <v>235</v>
      </c>
      <c r="C28" s="133">
        <f>SUM(C29:C36)</f>
        <v>0</v>
      </c>
      <c r="D28" s="133">
        <f>SUM(D29:D36)</f>
        <v>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0</v>
      </c>
      <c r="D32" s="130">
        <v>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0</v>
      </c>
      <c r="D34" s="130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ht="10.5" x14ac:dyDescent="0.25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ht="10.5" x14ac:dyDescent="0.25">
      <c r="B38" s="134" t="s">
        <v>627</v>
      </c>
      <c r="C38" s="133">
        <f>C20+C28+C37</f>
        <v>0</v>
      </c>
      <c r="D38" s="133">
        <f>D20+D28+D37</f>
        <v>0</v>
      </c>
    </row>
    <row r="39" spans="1:5" s="128" customFormat="1" x14ac:dyDescent="0.2"/>
    <row r="40" spans="1:5" ht="10.5" x14ac:dyDescent="0.25">
      <c r="A40" s="31" t="s">
        <v>183</v>
      </c>
      <c r="B40" s="31"/>
      <c r="C40" s="31"/>
      <c r="D40" s="31"/>
      <c r="E40" s="31"/>
    </row>
    <row r="41" spans="1:5" ht="10.5" x14ac:dyDescent="0.25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ht="10.5" x14ac:dyDescent="0.25">
      <c r="A42" s="131">
        <v>3210</v>
      </c>
      <c r="B42" s="132" t="s">
        <v>628</v>
      </c>
      <c r="C42" s="133">
        <v>12751858.310000001</v>
      </c>
      <c r="D42" s="133">
        <v>7823854.1299999999</v>
      </c>
    </row>
    <row r="43" spans="1:5" ht="10.5" x14ac:dyDescent="0.25">
      <c r="A43" s="129"/>
      <c r="B43" s="134" t="s">
        <v>616</v>
      </c>
      <c r="C43" s="133">
        <f>C46+C58+C86+C89+C44</f>
        <v>59005.61</v>
      </c>
      <c r="D43" s="133">
        <f>D46+D58+D86+D89+D44</f>
        <v>7968219.0099999988</v>
      </c>
    </row>
    <row r="44" spans="1:5" s="128" customFormat="1" ht="10.5" x14ac:dyDescent="0.25">
      <c r="A44" s="151">
        <v>5100</v>
      </c>
      <c r="B44" s="152" t="s">
        <v>358</v>
      </c>
      <c r="C44" s="153">
        <f>SUM(C45:C45)</f>
        <v>0</v>
      </c>
      <c r="D44" s="153">
        <f>SUM(D45:D45)</f>
        <v>669543.88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669543.88</v>
      </c>
    </row>
    <row r="46" spans="1:5" ht="10.5" x14ac:dyDescent="0.25">
      <c r="A46" s="131">
        <v>5400</v>
      </c>
      <c r="B46" s="132" t="s">
        <v>423</v>
      </c>
      <c r="C46" s="133">
        <f>C47+C49+C51+C53+C55</f>
        <v>0</v>
      </c>
      <c r="D46" s="133">
        <f>D47+D49+D51+D53+D55</f>
        <v>0</v>
      </c>
    </row>
    <row r="47" spans="1:5" x14ac:dyDescent="0.2">
      <c r="A47" s="129">
        <v>5410</v>
      </c>
      <c r="B47" s="128" t="s">
        <v>617</v>
      </c>
      <c r="C47" s="130">
        <f>C48</f>
        <v>0</v>
      </c>
      <c r="D47" s="130">
        <f>D48</f>
        <v>0</v>
      </c>
    </row>
    <row r="48" spans="1:5" x14ac:dyDescent="0.2">
      <c r="A48" s="129">
        <v>5411</v>
      </c>
      <c r="B48" s="128" t="s">
        <v>425</v>
      </c>
      <c r="C48" s="130">
        <v>0</v>
      </c>
      <c r="D48" s="130">
        <v>0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ht="10.5" x14ac:dyDescent="0.25">
      <c r="A58" s="131">
        <v>5500</v>
      </c>
      <c r="B58" s="132" t="s">
        <v>437</v>
      </c>
      <c r="C58" s="133">
        <f>C59+C68+C71+C77</f>
        <v>13764.949999999999</v>
      </c>
      <c r="D58" s="133">
        <f>D59+D68+D71+D77</f>
        <v>1744185.9300000002</v>
      </c>
    </row>
    <row r="59" spans="1:4" x14ac:dyDescent="0.2">
      <c r="A59" s="33">
        <v>5510</v>
      </c>
      <c r="B59" s="29" t="s">
        <v>438</v>
      </c>
      <c r="C59" s="34">
        <f>SUM(C60:C67)</f>
        <v>13763.4</v>
      </c>
      <c r="D59" s="34">
        <f>SUM(D60:D67)</f>
        <v>1744183.33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276871.40000000002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1467311.93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5518</v>
      </c>
      <c r="B67" s="29" t="s">
        <v>81</v>
      </c>
      <c r="C67" s="34">
        <v>13763.4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1.55</v>
      </c>
      <c r="D77" s="34">
        <f>SUM(D78:D85)</f>
        <v>2.6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1.55</v>
      </c>
      <c r="D85" s="34">
        <v>2.6</v>
      </c>
    </row>
    <row r="86" spans="1:4" ht="10.5" x14ac:dyDescent="0.25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ht="10.5" x14ac:dyDescent="0.25">
      <c r="A89" s="131">
        <v>2110</v>
      </c>
      <c r="B89" s="137" t="s">
        <v>629</v>
      </c>
      <c r="C89" s="133">
        <f>SUM(C90:C94)</f>
        <v>45240.66</v>
      </c>
      <c r="D89" s="133">
        <f>SUM(D90:D94)</f>
        <v>5554489.1999999993</v>
      </c>
    </row>
    <row r="90" spans="1:4" x14ac:dyDescent="0.2">
      <c r="A90" s="129">
        <v>2111</v>
      </c>
      <c r="B90" s="128" t="s">
        <v>630</v>
      </c>
      <c r="C90" s="130">
        <v>0</v>
      </c>
      <c r="D90" s="130">
        <v>108000</v>
      </c>
    </row>
    <row r="91" spans="1:4" x14ac:dyDescent="0.2">
      <c r="A91" s="129">
        <v>2112</v>
      </c>
      <c r="B91" s="128" t="s">
        <v>631</v>
      </c>
      <c r="C91" s="130">
        <v>0</v>
      </c>
      <c r="D91" s="130">
        <v>61654.02</v>
      </c>
    </row>
    <row r="92" spans="1:4" x14ac:dyDescent="0.2">
      <c r="A92" s="129">
        <v>2112</v>
      </c>
      <c r="B92" s="128" t="s">
        <v>632</v>
      </c>
      <c r="C92" s="130">
        <v>45240.66</v>
      </c>
      <c r="D92" s="130">
        <v>5384835.1799999997</v>
      </c>
    </row>
    <row r="93" spans="1:4" x14ac:dyDescent="0.2">
      <c r="A93" s="129">
        <v>2115</v>
      </c>
      <c r="B93" s="128" t="s">
        <v>633</v>
      </c>
      <c r="C93" s="130">
        <v>0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0</v>
      </c>
      <c r="D94" s="130">
        <v>0</v>
      </c>
    </row>
    <row r="95" spans="1:4" ht="10.5" x14ac:dyDescent="0.25">
      <c r="A95" s="129"/>
      <c r="B95" s="134" t="s">
        <v>635</v>
      </c>
      <c r="C95" s="133">
        <f>+C96</f>
        <v>0</v>
      </c>
      <c r="D95" s="133">
        <f>+D96</f>
        <v>10621743.1</v>
      </c>
    </row>
    <row r="96" spans="1:4" s="128" customFormat="1" ht="10.5" x14ac:dyDescent="0.25">
      <c r="A96" s="151">
        <v>3100</v>
      </c>
      <c r="B96" s="157" t="s">
        <v>650</v>
      </c>
      <c r="C96" s="158">
        <f>SUM(C97:C100)</f>
        <v>0</v>
      </c>
      <c r="D96" s="158">
        <f>SUM(D97:D100)</f>
        <v>10621743.1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10621743.1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ht="10.5" x14ac:dyDescent="0.25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ht="10.5" x14ac:dyDescent="0.25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ht="10.5" x14ac:dyDescent="0.25">
      <c r="A104" s="154"/>
      <c r="B104" s="162" t="s">
        <v>657</v>
      </c>
      <c r="C104" s="153">
        <f>+C105+C107</f>
        <v>1195800.8400000001</v>
      </c>
      <c r="D104" s="153">
        <f>+D105+D107</f>
        <v>13510.79</v>
      </c>
    </row>
    <row r="105" spans="1:4" s="128" customFormat="1" ht="10.5" x14ac:dyDescent="0.25">
      <c r="A105" s="151">
        <v>4300</v>
      </c>
      <c r="B105" s="157" t="s">
        <v>658</v>
      </c>
      <c r="C105" s="158">
        <f>+C106</f>
        <v>1176140.8400000001</v>
      </c>
      <c r="D105" s="163">
        <f>+D106</f>
        <v>10.79</v>
      </c>
    </row>
    <row r="106" spans="1:4" s="128" customFormat="1" x14ac:dyDescent="0.2">
      <c r="A106" s="154">
        <v>4399</v>
      </c>
      <c r="B106" s="159" t="s">
        <v>351</v>
      </c>
      <c r="C106" s="160">
        <v>1176140.8400000001</v>
      </c>
      <c r="D106" s="160">
        <v>10.79</v>
      </c>
    </row>
    <row r="107" spans="1:4" ht="10.5" x14ac:dyDescent="0.25">
      <c r="A107" s="131">
        <v>1120</v>
      </c>
      <c r="B107" s="138" t="s">
        <v>636</v>
      </c>
      <c r="C107" s="133">
        <f>SUM(C108:C116)</f>
        <v>19660</v>
      </c>
      <c r="D107" s="133">
        <f>SUM(D108:D116)</f>
        <v>13500</v>
      </c>
    </row>
    <row r="108" spans="1:4" x14ac:dyDescent="0.2">
      <c r="A108" s="129">
        <v>1124</v>
      </c>
      <c r="B108" s="139" t="s">
        <v>637</v>
      </c>
      <c r="C108" s="140">
        <v>0</v>
      </c>
      <c r="D108" s="130">
        <v>0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0</v>
      </c>
      <c r="D111" s="130">
        <v>0</v>
      </c>
    </row>
    <row r="112" spans="1:4" x14ac:dyDescent="0.2">
      <c r="A112" s="129">
        <v>1124</v>
      </c>
      <c r="B112" s="139" t="s">
        <v>641</v>
      </c>
      <c r="C112" s="130">
        <v>0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0</v>
      </c>
      <c r="D113" s="130">
        <v>0</v>
      </c>
    </row>
    <row r="114" spans="1:4" x14ac:dyDescent="0.2">
      <c r="A114" s="129">
        <v>1122</v>
      </c>
      <c r="B114" s="139" t="s">
        <v>643</v>
      </c>
      <c r="C114" s="130">
        <v>19660</v>
      </c>
      <c r="D114" s="130">
        <v>13500</v>
      </c>
    </row>
    <row r="115" spans="1:4" x14ac:dyDescent="0.2">
      <c r="A115" s="129">
        <v>1122</v>
      </c>
      <c r="B115" s="139" t="s">
        <v>644</v>
      </c>
      <c r="C115" s="140">
        <v>0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0</v>
      </c>
      <c r="D116" s="130">
        <v>0</v>
      </c>
    </row>
    <row r="117" spans="1:4" ht="10.5" x14ac:dyDescent="0.25">
      <c r="A117" s="129"/>
      <c r="B117" s="141" t="s">
        <v>646</v>
      </c>
      <c r="C117" s="133">
        <f>C42+C43+C95-C101-C104</f>
        <v>11615063.08</v>
      </c>
      <c r="D117" s="133">
        <f>D42+D43+D95-D101-D104</f>
        <v>26400305.449999999</v>
      </c>
    </row>
    <row r="119" spans="1:4" x14ac:dyDescent="0.2">
      <c r="B119" s="128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56:D57 D47:D54 C41" xr:uid="{00000000-0002-0000-0700-000000000000}"/>
    <dataValidation allowBlank="1" showInputMessage="1" showErrorMessage="1" prompt="Saldo al 31 de diciembre del año anterior que se presenta" sqref="D7 D41" xr:uid="{00000000-0002-0000-0700-000001000000}"/>
    <dataValidation allowBlank="1" showInputMessage="1" showErrorMessage="1" prompt="Importe del trimestre anterior" sqref="D55 D46 C43:D43 C46:C57" xr:uid="{00000000-0002-0000-0700-000002000000}"/>
  </dataValidations>
  <pageMargins left="0.7" right="0.7" top="0.75" bottom="0.75" header="0.3" footer="0.3"/>
  <pageSetup scale="98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" x14ac:dyDescent="0.2"/>
  <cols>
    <col min="1" max="1" width="11.453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ht="10.5" x14ac:dyDescent="0.2">
      <c r="B3" s="109"/>
    </row>
    <row r="4" spans="1:2" ht="14.15" customHeight="1" x14ac:dyDescent="0.2">
      <c r="A4" s="110" t="s">
        <v>27</v>
      </c>
      <c r="B4" s="100" t="s">
        <v>78</v>
      </c>
    </row>
    <row r="5" spans="1:2" ht="14.15" customHeight="1" x14ac:dyDescent="0.2">
      <c r="B5" s="100" t="s">
        <v>51</v>
      </c>
    </row>
    <row r="6" spans="1:2" ht="14.15" customHeight="1" x14ac:dyDescent="0.2">
      <c r="B6" s="100" t="s">
        <v>148</v>
      </c>
    </row>
    <row r="7" spans="1:2" ht="14.15" customHeight="1" x14ac:dyDescent="0.2">
      <c r="B7" s="100" t="s">
        <v>149</v>
      </c>
    </row>
    <row r="8" spans="1:2" ht="14.15" customHeight="1" x14ac:dyDescent="0.2"/>
    <row r="9" spans="1:2" ht="10.5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ht="10.5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2024-04-11T18:13:09Z</cp:lastPrinted>
  <dcterms:created xsi:type="dcterms:W3CDTF">2012-12-11T20:36:24Z</dcterms:created>
  <dcterms:modified xsi:type="dcterms:W3CDTF">2024-04-11T18:45:52Z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