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NOTAS" sheetId="1" r:id="rId1"/>
  </sheets>
  <externalReferences>
    <externalReference r:id="rId2"/>
  </externalReferences>
  <definedNames>
    <definedName name="_xlnm.Print_Area" localSheetId="0">NOTAS!$A$1:$F$447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6" i="1" l="1"/>
  <c r="C393" i="1"/>
  <c r="C391" i="1"/>
  <c r="C389" i="1"/>
  <c r="C388" i="1"/>
  <c r="D385" i="1"/>
  <c r="A383" i="1"/>
  <c r="C377" i="1"/>
  <c r="D373" i="1" s="1"/>
  <c r="C371" i="1"/>
  <c r="D366" i="1" s="1"/>
  <c r="D364" i="1"/>
  <c r="B348" i="1"/>
  <c r="C350" i="1" s="1"/>
  <c r="C342" i="1"/>
  <c r="D335" i="1"/>
  <c r="D342" i="1" s="1"/>
  <c r="C335" i="1"/>
  <c r="B335" i="1"/>
  <c r="B342" i="1" s="1"/>
  <c r="C329" i="1"/>
  <c r="D313" i="1"/>
  <c r="D329" i="1" s="1"/>
  <c r="C313" i="1"/>
  <c r="B313" i="1"/>
  <c r="B329" i="1" s="1"/>
  <c r="C308" i="1"/>
  <c r="D298" i="1"/>
  <c r="D308" i="1" s="1"/>
  <c r="C298" i="1"/>
  <c r="B298" i="1"/>
  <c r="B308" i="1" s="1"/>
  <c r="B293" i="1"/>
  <c r="C214" i="1"/>
  <c r="C293" i="1" s="1"/>
  <c r="B214" i="1"/>
  <c r="B204" i="1"/>
  <c r="B208" i="1" s="1"/>
  <c r="B194" i="1"/>
  <c r="B200" i="1" s="1"/>
  <c r="B184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 s="1"/>
  <c r="C165" i="1" s="1"/>
  <c r="B145" i="1"/>
  <c r="B165" i="1" s="1"/>
  <c r="D129" i="1"/>
  <c r="D128" i="1" s="1"/>
  <c r="C128" i="1"/>
  <c r="B128" i="1"/>
  <c r="D127" i="1"/>
  <c r="D126" i="1" s="1"/>
  <c r="C126" i="1"/>
  <c r="B126" i="1"/>
  <c r="D124" i="1"/>
  <c r="D99" i="1"/>
  <c r="C99" i="1"/>
  <c r="B99" i="1"/>
  <c r="D68" i="1"/>
  <c r="C68" i="1"/>
  <c r="B68" i="1"/>
  <c r="D67" i="1"/>
  <c r="D66" i="1" s="1"/>
  <c r="C66" i="1"/>
  <c r="B66" i="1"/>
  <c r="B53" i="1"/>
  <c r="B57" i="1" s="1"/>
  <c r="E42" i="1"/>
  <c r="D42" i="1"/>
  <c r="C41" i="1"/>
  <c r="B40" i="1"/>
  <c r="C40" i="1" s="1"/>
  <c r="C39" i="1"/>
  <c r="B38" i="1"/>
  <c r="C38" i="1" s="1"/>
  <c r="C37" i="1"/>
  <c r="B36" i="1"/>
  <c r="C36" i="1" s="1"/>
  <c r="C35" i="1"/>
  <c r="C34" i="1"/>
  <c r="C33" i="1"/>
  <c r="C32" i="1"/>
  <c r="C31" i="1"/>
  <c r="B30" i="1"/>
  <c r="C30" i="1" s="1"/>
  <c r="D27" i="1"/>
  <c r="C27" i="1"/>
  <c r="B23" i="1"/>
  <c r="B27" i="1" s="1"/>
  <c r="B16" i="1"/>
  <c r="B19" i="1" s="1"/>
  <c r="A3" i="1"/>
  <c r="B130" i="1" l="1"/>
  <c r="C121" i="1"/>
  <c r="C130" i="1"/>
  <c r="B42" i="1"/>
  <c r="B121" i="1"/>
  <c r="D130" i="1"/>
  <c r="D387" i="1"/>
  <c r="D415" i="1" s="1"/>
  <c r="E415" i="1" s="1"/>
  <c r="C42" i="1"/>
  <c r="D121" i="1"/>
  <c r="D379" i="1"/>
  <c r="E379" i="1" s="1"/>
  <c r="C351" i="1"/>
  <c r="C352" i="1"/>
  <c r="C349" i="1"/>
  <c r="B355" i="1"/>
  <c r="C348" i="1" l="1"/>
  <c r="C355" i="1" s="1"/>
</calcChain>
</file>

<file path=xl/sharedStrings.xml><?xml version="1.0" encoding="utf-8"?>
<sst xmlns="http://schemas.openxmlformats.org/spreadsheetml/2006/main" count="417" uniqueCount="358">
  <si>
    <t>Notas de Desglose y Memoria a los Estados Financieros</t>
  </si>
  <si>
    <t>Ente Público:</t>
  </si>
  <si>
    <t>FORUM CULTURAL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</si>
  <si>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</si>
  <si>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</si>
  <si>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</si>
  <si>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</si>
  <si>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</si>
  <si>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</si>
  <si>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</si>
  <si>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</si>
  <si>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</si>
  <si>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</si>
  <si>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1121106001  BAJIO INVERSIONES</t>
  </si>
  <si>
    <t>1211xxxxxx Inversiones a LP</t>
  </si>
  <si>
    <t>* DERECHOSA RECIBIR EFECTIVO Y EQUIVALENTES Y BIENES O SERVICIOS A RECIBIR</t>
  </si>
  <si>
    <t>ESF-02 INGRESOS P/RECUPERAR</t>
  </si>
  <si>
    <t>2016</t>
  </si>
  <si>
    <t>2015</t>
  </si>
  <si>
    <t>1122xxxxxx Cuentas por Cobrar a CP</t>
  </si>
  <si>
    <t>1122602001  CUENTAS POR COBRAR A CORTO PLAZO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</si>
  <si>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</si>
  <si>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</si>
  <si>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</si>
  <si>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</si>
  <si>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</si>
  <si>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</si>
  <si>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>1123101002  GTOS A RESERVA DE CO</t>
  </si>
  <si>
    <t>1123102001  FUNCIONARIOS Y EMPLE</t>
  </si>
  <si>
    <t>1123102002  DESCUENTOS NOMINA</t>
  </si>
  <si>
    <t>1123103301  SUBSIDIO AL EMPLEO</t>
  </si>
  <si>
    <t>1123106001  OTROS DEUDORES DIVER</t>
  </si>
  <si>
    <t xml:space="preserve">1125xxxxxx Deudores por Anticipos </t>
  </si>
  <si>
    <t>1125102001 FONDO FIJO</t>
  </si>
  <si>
    <t>1131xxxxxx Anticipo a Proveedores por Adq. De Bienes y Servicios</t>
  </si>
  <si>
    <t>1131001001 ANTICIPO A PROVEEDORES</t>
  </si>
  <si>
    <t>1134 Anticipo a Contratistas por Obras Publ. A Corto Plazo</t>
  </si>
  <si>
    <t>1134201002  ANTICIPO A CONTRATIS</t>
  </si>
  <si>
    <t>* BIENES DISPONIBLES PARA SU TRANSFORMACIÓN O CONSUMO.</t>
  </si>
  <si>
    <t>ESF-05 INVENTARIO Y ALMACENES</t>
  </si>
  <si>
    <t>METODO</t>
  </si>
  <si>
    <t xml:space="preserve">1140xxxxxx  </t>
  </si>
  <si>
    <t>No aplica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</si>
  <si>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</si>
  <si>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</si>
  <si>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</si>
  <si>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</si>
  <si>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</si>
  <si>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</si>
  <si>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 Inversiones Financieras a Largo Plazo</t>
  </si>
  <si>
    <t>1213175120  INVERSIONES EN FIDEICOMISOS</t>
  </si>
  <si>
    <t>1213402002  APLICACIÓN DE INVERSIONES EN FIDEICOMISOS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</si>
  <si>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</si>
  <si>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</si>
  <si>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</si>
  <si>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</si>
  <si>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</si>
  <si>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</si>
  <si>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</si>
  <si>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</si>
  <si>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</si>
  <si>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 Bienes Inmuebles, Infraestructura y Construcciones en Proceso</t>
  </si>
  <si>
    <t>1239058900  OTROS BIENES INMUEBLES</t>
  </si>
  <si>
    <t>1240xxxxxx Bienes Muebles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</si>
  <si>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</si>
  <si>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</si>
  <si>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</si>
  <si>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</si>
  <si>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</si>
  <si>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</si>
  <si>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</si>
  <si>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</si>
  <si>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</si>
  <si>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</si>
  <si>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</si>
  <si>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</si>
  <si>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1243253201  INSTRU. MÉDICO 2010</t>
  </si>
  <si>
    <t>1244154100  AUTOMÓVILES Y CAMIONES</t>
  </si>
  <si>
    <t>1244154101  AUTOMÓVILES Y CAMIONES 2010</t>
  </si>
  <si>
    <t>1244954901  OTROS EQUIPOS DE TRANSPORTES 2010</t>
  </si>
  <si>
    <t>1246256200  MAQUINARIA Y EQUIPO INDUSTRIAL</t>
  </si>
  <si>
    <t>1246256201  MAQ. Y EQUIPO 2010</t>
  </si>
  <si>
    <t>1246356300  MAQ. Y EQUIPO 2011</t>
  </si>
  <si>
    <t>1246456400  SISTEMA DE AIRE ACONDICIONADO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</si>
  <si>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</si>
  <si>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</si>
  <si>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</si>
  <si>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</si>
  <si>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</si>
  <si>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</si>
  <si>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</si>
  <si>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1246956901  OTROS EQUIPOS 2010</t>
  </si>
  <si>
    <t>1247151300  BIEN. ARTÍSTICO 2011</t>
  </si>
  <si>
    <t>1247151301  BIEN. ARTÍSTICO 2010</t>
  </si>
  <si>
    <t>1260xxxxxx Depreciación, Deterioro y Amortización Acumulada de Bienes</t>
  </si>
  <si>
    <t>1261958901  DEP. ACUM. DE OTROS</t>
  </si>
  <si>
    <t>1263151101  MUEBLES DE OFICINA Y</t>
  </si>
  <si>
    <t>1263151201  MUEBLES, EXCEPTO DE</t>
  </si>
  <si>
    <t>1263151301  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</si>
  <si>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</si>
  <si>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</si>
  <si>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</si>
  <si>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</si>
  <si>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</si>
  <si>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</si>
  <si>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</si>
  <si>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</si>
  <si>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1263454901  OTROS EQUIPOS DE TRANSPORTE 2010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</si>
  <si>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</si>
  <si>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</si>
  <si>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</si>
  <si>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</si>
  <si>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</si>
  <si>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</si>
  <si>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</si>
  <si>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</si>
  <si>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>1250xxxxxx Activos Intangibles</t>
  </si>
  <si>
    <t>1251059100  SOFTWARE</t>
  </si>
  <si>
    <t>1265959101 AMORTIZACION SOFTWARE</t>
  </si>
  <si>
    <t>1270xxxxxx Activos Diferidos</t>
  </si>
  <si>
    <t>1273034500  SEGURO DE BIENES PATRIMONIALES</t>
  </si>
  <si>
    <t>ESF-10   ESTIMACIONES Y DETERIOROS</t>
  </si>
  <si>
    <t>1280xxxxxx</t>
  </si>
  <si>
    <t>ESF-11 OTROS ACTIVOS</t>
  </si>
  <si>
    <t>CARACTERÍSTICAS</t>
  </si>
  <si>
    <t>no aplica</t>
  </si>
  <si>
    <t>PASIVO</t>
  </si>
  <si>
    <t>ESF-12 CUENTAS Y DOC. POR PAGAR</t>
  </si>
  <si>
    <t>2110xxxxxx Cuentas por Pagar a Corto Plazo</t>
  </si>
  <si>
    <t>2111101001  SUELDOS POR PAGAR</t>
  </si>
  <si>
    <t>2111201002  REMUN. POR PAG. A PE</t>
  </si>
  <si>
    <t>2111401001  APORTACIÓN PATRONAL ISSEG</t>
  </si>
  <si>
    <t>2111401002  APORTACION PATRONAL ISSSTE</t>
  </si>
  <si>
    <t>2112101001  PROVEEDORES DE BIENES Y SERVICIOS</t>
  </si>
  <si>
    <t>2117101001  ISR NOMINA</t>
  </si>
  <si>
    <t>2117101002  ISR ASIMILADOS A SALARIOS</t>
  </si>
  <si>
    <t>2117101010  ISR RETENCION POR HONORARIOS</t>
  </si>
  <si>
    <t>2117102001  CEDULAR  HONORARIOS 1%</t>
  </si>
  <si>
    <t>2117102004  CEDULAR HONORARIOS A PAGAR</t>
  </si>
  <si>
    <t>2117202002  APORTACIÓN TRABAJADOR ISSEG</t>
  </si>
  <si>
    <t>2117202003  APORTACIÓN TRABAJADOR ISSSTE</t>
  </si>
  <si>
    <t>2117502101  IMPUESTO SOBRE NOMINAS</t>
  </si>
  <si>
    <t>2117911001  ISSEG</t>
  </si>
  <si>
    <t>2117912003  RED MÉDICA</t>
  </si>
  <si>
    <t>2117919003  DESCUENTO POR TELEFONÍA</t>
  </si>
  <si>
    <t>2119904001  ENTIDADES</t>
  </si>
  <si>
    <t>2119904005  CXP POR REMANENTES</t>
  </si>
  <si>
    <t>2119905001  ACREEDORES DIVERSOS</t>
  </si>
  <si>
    <t>ESF-13 FONDOS Y BIENES DE TERCEROS EN GARANTÍA Y/O ADMINISTRACIÓN A CORTO PLAZO</t>
  </si>
  <si>
    <t>NATURALEZA</t>
  </si>
  <si>
    <t>2160xxxxx</t>
  </si>
  <si>
    <t>ESF-14 OTROS PASIVOS DIFERIDOS A CORTO PLAZO</t>
  </si>
  <si>
    <t>2199xxxxxx</t>
  </si>
  <si>
    <t>II) NOTAS AL ESTADO DE ACTIVIDADES</t>
  </si>
  <si>
    <t>INGRESOS DE GESTIÓN</t>
  </si>
  <si>
    <t>ERA-01 INGRESOS</t>
  </si>
  <si>
    <t>NOTA</t>
  </si>
  <si>
    <t>4100xxxxxx Ingresos de Gestión</t>
  </si>
  <si>
    <t>4151510202  PENSION DE ESTACIONAMIENTO</t>
  </si>
  <si>
    <t>4151510255  TAQUILLAS</t>
  </si>
  <si>
    <t>4159510820  POR CONCEPTO DE CURSOS OTROS</t>
  </si>
  <si>
    <t>4162610061  SANCIONES</t>
  </si>
  <si>
    <t>4163610031  INDEMNIZACIONES (REC</t>
  </si>
  <si>
    <t>4169610009  OTROS INGRESOS</t>
  </si>
  <si>
    <t>4169610154  POR CONCEPTO DE DONATIVOS</t>
  </si>
  <si>
    <t>4173711005  INGRESOS POR LA VENT</t>
  </si>
  <si>
    <t>4173713001  INGRESOS POR ARRENDA</t>
  </si>
  <si>
    <t>4200xxxxxx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</si>
  <si>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</si>
  <si>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</si>
  <si>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</si>
  <si>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</si>
  <si>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</si>
  <si>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 Otros Ingresos y Beneficios</t>
  </si>
  <si>
    <t>4311 Int.Ganados de Val.,Créditos, Bonos</t>
  </si>
  <si>
    <t>4399 Otros Ingresos y Beneficios Varios</t>
  </si>
  <si>
    <t>GASTOS Y OTRAS PÉRDIDAS</t>
  </si>
  <si>
    <t xml:space="preserve"> </t>
  </si>
  <si>
    <t>%GASTO</t>
  </si>
  <si>
    <t>EXPLICACION</t>
  </si>
  <si>
    <t>5000xxxxxx Gastos y Otras Pérdidas</t>
  </si>
  <si>
    <t>5111113000 SUELDOS BASE AL PERSONAL PERMANENTE</t>
  </si>
  <si>
    <t>5112121000 HONORARIOS ASIMILABLES A SALARIOS</t>
  </si>
  <si>
    <t>5113131000 PRIMAS POR AÑOS DE SERVS. EFECTIV. PRESTADOS</t>
  </si>
  <si>
    <t>5113132000 PRIMAS DE VACAS., DOMINICAL Y GRATIF. FIN DE AÑO</t>
  </si>
  <si>
    <t>5113134000 COMPENSACIONES</t>
  </si>
  <si>
    <t>5114141000 APORTACIONES DE SEGURIDAD SOCIAL</t>
  </si>
  <si>
    <t>5114144000 APORTACIONES PARA SEGUROS</t>
  </si>
  <si>
    <t>5115153000 PRESTACIONES Y HABERES DE RETIRO</t>
  </si>
  <si>
    <t>5115154000 PRESTACIONES CONTRACTUALES</t>
  </si>
  <si>
    <t>5115155000 APOYOS A LA CAPACITACION DE LOS SERV. PUBLICOS</t>
  </si>
  <si>
    <t>5115159000 OTRAS PRESTACIONES SOCIALES Y ECONOMICAS</t>
  </si>
  <si>
    <t>5116171000 ESTÍMULOS</t>
  </si>
  <si>
    <t>5121211000 MATERIALES, UTILES Y EQUIPOS MENORES DE OFICINA</t>
  </si>
  <si>
    <t>5121212000 MATERIALES Y UTILES DE IMPRESION Y REPRODUCCION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</si>
  <si>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</si>
  <si>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</si>
  <si>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</si>
  <si>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</si>
  <si>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5122221000 ALIMENTACIÓN DE PERSONAS</t>
  </si>
  <si>
    <t>5124241000 PRODUCTOS MINERALES NO METALICOS</t>
  </si>
  <si>
    <t>5124242000 CEMENTO Y PRODUCTOS DE CONCRETO</t>
  </si>
  <si>
    <t>5124243000 CAL, YESO Y PRODUCTOS DE YESO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</si>
  <si>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</si>
  <si>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</si>
  <si>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</si>
  <si>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</si>
  <si>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</si>
  <si>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</si>
  <si>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5125254000 MATERIALES, ACCESORIOS Y SUMINISTROS MÉDICOS</t>
  </si>
  <si>
    <t>5125256000 FIBRAS SINTÉTICAS, HULES, PLÁSTICOS Y DERIVS.</t>
  </si>
  <si>
    <t>5125259000 OTROS PRODUCTOS QUÍMICOS</t>
  </si>
  <si>
    <t>5126261000 COMBUSTIBLES, LUBRICANTES Y ADITIVOS</t>
  </si>
  <si>
    <t>5127272000 PRENDAS DE SEGURIDAD Y PROTECCION PERSONAL</t>
  </si>
  <si>
    <t>5129291000 HERRAMIENTAS MENORES</t>
  </si>
  <si>
    <t>5129292000 REFACCIONES Y ACCESORIOS MENORES DE EDIFICIOS</t>
  </si>
  <si>
    <t>5129294000 REFACCIONES Y ACCESORIOS MENORES DE EQUIPO DE COMP</t>
  </si>
  <si>
    <t>5129296000 REF. Y ACCESORIOS ME. DE EQ. DE TRANSPORTE</t>
  </si>
  <si>
    <t>5129298000 REF. Y ACCESORIOS ME. DE MAQ. Y OTROS EQUIPOS</t>
  </si>
  <si>
    <t>5129299000 REF. Y ACCESORIOS ME. OTROS BIENES MUEBLES</t>
  </si>
  <si>
    <t>5131311000 SERVICIO DE ENERGÍA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</si>
  <si>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</si>
  <si>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</si>
  <si>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</si>
  <si>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</si>
  <si>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</si>
  <si>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</si>
  <si>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5132327000 ARRENDAMIENTO DE ACTIVOS INTANGIBLES</t>
  </si>
  <si>
    <t>5133331000 SERVS. LEGALES, DE CONTA., AUDITORIA Y RELACS.</t>
  </si>
  <si>
    <t>5133333000 SERVS. CONSULT. ADM., PROCS., TEC. Y TECNO. INFO.</t>
  </si>
  <si>
    <t>5133336000 SERVS. APOYO ADMVO., FOTOCOPIADO E IMPRESION</t>
  </si>
  <si>
    <t>5133338000 SERVICIOS DE VIGILANCIA</t>
  </si>
  <si>
    <t>5133339000 SERVICIOS PROFESIONALES, CIENTIFICOS Y TECNICOS IN</t>
  </si>
  <si>
    <t>5134341000 SERVICIOS FINANCIEROS Y BANCARIOS</t>
  </si>
  <si>
    <t>5134343000 SERVICIOS DE RECAUDACION, TRASLADO Y CUSTODIA DE V</t>
  </si>
  <si>
    <t>5134345000 SEGUROS DE BIENES PATRIMONIALES</t>
  </si>
  <si>
    <t>5134348000 COMISIONES POR VENTAS</t>
  </si>
  <si>
    <t>5135351000 CONSERV. Y MANTENIMIENTO MENOR DE INMUEBLES</t>
  </si>
  <si>
    <t>5135352000 INST., REPAR. MTTO. MOB. Y EQ. ADMON., EDU. Y REC</t>
  </si>
  <si>
    <t>5135353000 INST., REPAR. Y MTTO. EQ. COMPU. Y TECNO. DE INFO</t>
  </si>
  <si>
    <t>5135355000 REPAR. Y MTTO. DE EQUIPO DE TRANSPORTE</t>
  </si>
  <si>
    <t>5135357000 INST., REP. Y MTTO. DE MAQ., OT. EQ. Y HERRMTAS.</t>
  </si>
  <si>
    <t>5135358000 SERVICIOS DE LIMPIEZA Y MANEJO DE DESECHOS</t>
  </si>
  <si>
    <t>5135359000 SERVICIOS DE JARDINERÍA Y FUMIGACIÓN</t>
  </si>
  <si>
    <t>5136361100 DIF. RADIO, T.V. Y O. MED. MENS. PROG. ACTIVS. GU</t>
  </si>
  <si>
    <t>5136361200 DIF. POR MEDIOS ALTERNATIVOS PROG. Y MEDIOS GUB.</t>
  </si>
  <si>
    <t>5136366000 SERV. CREAT. Y DIF CONT. EXCLUS. A T. INTERNET</t>
  </si>
  <si>
    <t>5137371000 PASAJES AEREOS</t>
  </si>
  <si>
    <t>5137372000 PASAJES TERRESTRES</t>
  </si>
  <si>
    <t>5137375000 VIATICOS EN EL PAIS</t>
  </si>
  <si>
    <t>5137379000 OTROS SERVICIOS DE TRASLADO Y HOSPEDAJE</t>
  </si>
  <si>
    <t>5138381000 GASTOS DE CEREMONIAL</t>
  </si>
  <si>
    <t>5138382000 GASTOS DE ORDEN SOCIAL Y CULTURAL</t>
  </si>
  <si>
    <t>5138383000 CONGRESOS Y CONVENCIONES</t>
  </si>
  <si>
    <t>5138384000 EXPOSICIONES</t>
  </si>
  <si>
    <t>5138385000 GASTOS  DE REPRESENTACION</t>
  </si>
  <si>
    <t>5139392000 OTROS IMPUESTOS Y DERECHOS</t>
  </si>
  <si>
    <t>5139398000 IMPUESTO DE NOMINA</t>
  </si>
  <si>
    <t>5251452000 JUBILACIONES</t>
  </si>
  <si>
    <t>III) NOTAS AL ESTADO DE VARIACIÓN A LA HACIEDA PÚBLICA</t>
  </si>
  <si>
    <t>VHP-01 PATRIMONIO CONTRIBUIDO</t>
  </si>
  <si>
    <t>MODIFICACION</t>
  </si>
  <si>
    <t>3110xxxxxx Hacienda Pública/Patrimonio Contribuido</t>
  </si>
  <si>
    <t>3110000002  BAJA DE ACTIVO FIJO</t>
  </si>
  <si>
    <t>3110915000  BIENES MUEBLES E INMUEBLES</t>
  </si>
  <si>
    <t>3111835000  BIENES MUEBLES FEDERAL EJERCICIO</t>
  </si>
  <si>
    <t>3113828005  BIENES MUEBLES E INMUEBLES</t>
  </si>
  <si>
    <t>3113835000  BIENES MUEBLES FEDERAL</t>
  </si>
  <si>
    <t>3113914205  ESTATALES DE EJERCIC</t>
  </si>
  <si>
    <t>3113915000  BIENES MUEBLES DE EJERCICIOS</t>
  </si>
  <si>
    <t>3114914205  APLICACIÓN ESTATALES</t>
  </si>
  <si>
    <t>VHP-02 PATRIMONIO GENERADO</t>
  </si>
  <si>
    <t>3210 Resultado del Ejercicio (Ahorro/Des</t>
  </si>
  <si>
    <t>3220xxxxxx Resultados de Ejercicios Anteriores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</si>
  <si>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</si>
  <si>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</si>
  <si>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</si>
  <si>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</si>
  <si>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</si>
  <si>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</si>
  <si>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</si>
  <si>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</si>
  <si>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</si>
  <si>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</si>
  <si>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</si>
  <si>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</si>
  <si>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</si>
  <si>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</si>
  <si>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</si>
  <si>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</si>
  <si>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1110xxxxxx Efectivo y Equivalentes</t>
  </si>
  <si>
    <t>1112 Bancos/Tesoreria</t>
  </si>
  <si>
    <t>1112106001  BAJIO RECURSO ESTATAL 2707800</t>
  </si>
  <si>
    <t>1112106002  BAJIO RECURSO PROPIO 2708626</t>
  </si>
  <si>
    <t>1112106004  TEATRO RECURSOS PROP</t>
  </si>
  <si>
    <t>1112106005  BAJIO MUSEO REC. PRO</t>
  </si>
  <si>
    <t>1112106006  BAJIO 6902316 RED</t>
  </si>
  <si>
    <t>EFE-02 ADQ. BIENES MUEBLES E INMUEBLES</t>
  </si>
  <si>
    <t>% SUB</t>
  </si>
  <si>
    <t>1210xxxxxx</t>
  </si>
  <si>
    <t>1230xxxxxx</t>
  </si>
  <si>
    <t>1241 Mobiliario y Equipo de Administraci</t>
  </si>
  <si>
    <t>1242 Mobiliario y Equipo Educacional y R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</si>
  <si>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</si>
  <si>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</si>
  <si>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</si>
  <si>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</si>
  <si>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</si>
  <si>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</si>
  <si>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agosto de 2017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</si>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</sst>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_ ;\-#,##0\ "/>
    <numFmt numFmtId="167" formatCode="#,##0.00_ ;\-#,##0.00\ "/>
    <numFmt numFmtId="168" formatCode="#,##0.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3" fontId="10" fillId="0" borderId="0" applyFont="0" applyFill="0" applyBorder="0" applyAlignment="0" applyProtection="0"/>
  </cellStyleXfs>
  <cellXfs count="176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2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3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5" fontId="4" fillId="3" borderId="5" xfId="0" applyNumberFormat="1" applyFont="1" applyFill="1" applyBorder="1"/>
    <xf numFmtId="164" fontId="3" fillId="3" borderId="5" xfId="0" applyNumberFormat="1" applyFont="1" applyFill="1" applyBorder="1"/>
    <xf numFmtId="164" fontId="3" fillId="3" borderId="6" xfId="0" applyNumberFormat="1" applyFont="1" applyFill="1" applyBorder="1"/>
    <xf numFmtId="49" fontId="5" fillId="3" borderId="7" xfId="0" applyNumberFormat="1" applyFont="1" applyFill="1" applyBorder="1" applyAlignment="1">
      <alignment horizontal="left"/>
    </xf>
    <xf numFmtId="165" fontId="3" fillId="0" borderId="5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165" fontId="3" fillId="3" borderId="8" xfId="0" applyNumberFormat="1" applyFont="1" applyFill="1" applyBorder="1"/>
    <xf numFmtId="164" fontId="3" fillId="3" borderId="8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165" fontId="4" fillId="2" borderId="3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4" fillId="3" borderId="0" xfId="0" applyFont="1" applyFill="1" applyBorder="1"/>
    <xf numFmtId="0" fontId="9" fillId="3" borderId="0" xfId="0" applyFont="1" applyFill="1" applyBorder="1"/>
    <xf numFmtId="164" fontId="4" fillId="3" borderId="4" xfId="0" applyNumberFormat="1" applyFont="1" applyFill="1" applyBorder="1"/>
    <xf numFmtId="164" fontId="3" fillId="3" borderId="11" xfId="0" applyNumberFormat="1" applyFont="1" applyFill="1" applyBorder="1"/>
    <xf numFmtId="49" fontId="5" fillId="3" borderId="5" xfId="0" applyNumberFormat="1" applyFont="1" applyFill="1" applyBorder="1" applyAlignment="1">
      <alignment horizontal="left"/>
    </xf>
    <xf numFmtId="166" fontId="3" fillId="0" borderId="5" xfId="0" applyNumberFormat="1" applyFont="1" applyFill="1" applyBorder="1"/>
    <xf numFmtId="164" fontId="3" fillId="3" borderId="12" xfId="0" applyNumberFormat="1" applyFont="1" applyFill="1" applyBorder="1"/>
    <xf numFmtId="166" fontId="4" fillId="2" borderId="3" xfId="0" applyNumberFormat="1" applyFont="1" applyFill="1" applyBorder="1"/>
    <xf numFmtId="165" fontId="4" fillId="3" borderId="4" xfId="0" applyNumberFormat="1" applyFont="1" applyFill="1" applyBorder="1"/>
    <xf numFmtId="165" fontId="4" fillId="3" borderId="11" xfId="0" applyNumberFormat="1" applyFont="1" applyFill="1" applyBorder="1"/>
    <xf numFmtId="49" fontId="3" fillId="0" borderId="5" xfId="0" applyNumberFormat="1" applyFont="1" applyFill="1" applyBorder="1" applyAlignment="1">
      <alignment wrapText="1"/>
    </xf>
    <xf numFmtId="165" fontId="3" fillId="0" borderId="5" xfId="0" applyNumberFormat="1" applyFont="1" applyFill="1" applyBorder="1" applyAlignment="1">
      <alignment wrapText="1"/>
    </xf>
    <xf numFmtId="165" fontId="3" fillId="0" borderId="6" xfId="0" applyNumberFormat="1" applyFont="1" applyFill="1" applyBorder="1" applyAlignment="1">
      <alignment wrapText="1"/>
    </xf>
    <xf numFmtId="165" fontId="3" fillId="0" borderId="5" xfId="3" applyNumberFormat="1" applyFont="1" applyFill="1" applyBorder="1" applyAlignment="1">
      <alignment wrapText="1"/>
    </xf>
    <xf numFmtId="165" fontId="4" fillId="3" borderId="6" xfId="0" applyNumberFormat="1" applyFont="1" applyFill="1" applyBorder="1"/>
    <xf numFmtId="165" fontId="3" fillId="3" borderId="6" xfId="0" applyNumberFormat="1" applyFont="1" applyFill="1" applyBorder="1"/>
    <xf numFmtId="165" fontId="3" fillId="3" borderId="5" xfId="0" applyNumberFormat="1" applyFont="1" applyFill="1" applyBorder="1"/>
    <xf numFmtId="49" fontId="5" fillId="3" borderId="8" xfId="0" applyNumberFormat="1" applyFont="1" applyFill="1" applyBorder="1" applyAlignment="1">
      <alignment horizontal="left"/>
    </xf>
    <xf numFmtId="165" fontId="3" fillId="0" borderId="8" xfId="0" applyNumberFormat="1" applyFont="1" applyFill="1" applyBorder="1" applyAlignment="1">
      <alignment wrapText="1"/>
    </xf>
    <xf numFmtId="165" fontId="3" fillId="3" borderId="12" xfId="0" applyNumberFormat="1" applyFont="1" applyFill="1" applyBorder="1"/>
    <xf numFmtId="165" fontId="4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/>
    <xf numFmtId="0" fontId="3" fillId="2" borderId="3" xfId="0" applyFont="1" applyFill="1" applyBorder="1"/>
    <xf numFmtId="0" fontId="3" fillId="0" borderId="0" xfId="0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left"/>
    </xf>
    <xf numFmtId="43" fontId="3" fillId="3" borderId="7" xfId="1" applyFont="1" applyFill="1" applyBorder="1"/>
    <xf numFmtId="164" fontId="3" fillId="3" borderId="13" xfId="0" applyNumberFormat="1" applyFont="1" applyFill="1" applyBorder="1"/>
    <xf numFmtId="164" fontId="3" fillId="3" borderId="7" xfId="0" applyNumberFormat="1" applyFont="1" applyFill="1" applyBorder="1" applyAlignment="1">
      <alignment wrapText="1"/>
    </xf>
    <xf numFmtId="165" fontId="3" fillId="3" borderId="7" xfId="0" applyNumberFormat="1" applyFont="1" applyFill="1" applyBorder="1"/>
    <xf numFmtId="164" fontId="3" fillId="3" borderId="7" xfId="0" applyNumberFormat="1" applyFont="1" applyFill="1" applyBorder="1"/>
    <xf numFmtId="0" fontId="3" fillId="3" borderId="7" xfId="0" applyFont="1" applyFill="1" applyBorder="1"/>
    <xf numFmtId="49" fontId="2" fillId="3" borderId="14" xfId="0" applyNumberFormat="1" applyFont="1" applyFill="1" applyBorder="1" applyAlignment="1">
      <alignment horizontal="left"/>
    </xf>
    <xf numFmtId="165" fontId="3" fillId="3" borderId="14" xfId="0" applyNumberFormat="1" applyFont="1" applyFill="1" applyBorder="1"/>
    <xf numFmtId="164" fontId="3" fillId="3" borderId="14" xfId="0" applyNumberFormat="1" applyFont="1" applyFill="1" applyBorder="1"/>
    <xf numFmtId="167" fontId="3" fillId="2" borderId="3" xfId="0" applyNumberFormat="1" applyFont="1" applyFill="1" applyBorder="1"/>
    <xf numFmtId="164" fontId="3" fillId="2" borderId="15" xfId="0" applyNumberFormat="1" applyFont="1" applyFill="1" applyBorder="1"/>
    <xf numFmtId="164" fontId="2" fillId="3" borderId="0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  <xf numFmtId="49" fontId="2" fillId="3" borderId="7" xfId="0" applyNumberFormat="1" applyFont="1" applyFill="1" applyBorder="1" applyAlignment="1">
      <alignment horizontal="left"/>
    </xf>
    <xf numFmtId="164" fontId="4" fillId="3" borderId="5" xfId="0" applyNumberFormat="1" applyFont="1" applyFill="1" applyBorder="1"/>
    <xf numFmtId="0" fontId="4" fillId="3" borderId="0" xfId="0" applyFont="1" applyFill="1"/>
    <xf numFmtId="164" fontId="3" fillId="3" borderId="0" xfId="0" applyNumberFormat="1" applyFont="1" applyFill="1"/>
    <xf numFmtId="166" fontId="4" fillId="3" borderId="5" xfId="0" applyNumberFormat="1" applyFont="1" applyFill="1" applyBorder="1"/>
    <xf numFmtId="166" fontId="3" fillId="3" borderId="8" xfId="0" applyNumberFormat="1" applyFont="1" applyFill="1" applyBorder="1"/>
    <xf numFmtId="167" fontId="3" fillId="3" borderId="0" xfId="0" applyNumberFormat="1" applyFont="1" applyFill="1"/>
    <xf numFmtId="164" fontId="3" fillId="0" borderId="8" xfId="0" applyNumberFormat="1" applyFont="1" applyFill="1" applyBorder="1"/>
    <xf numFmtId="0" fontId="4" fillId="2" borderId="4" xfId="4" applyFont="1" applyFill="1" applyBorder="1" applyAlignment="1">
      <alignment horizontal="left" vertical="center" wrapText="1"/>
    </xf>
    <xf numFmtId="4" fontId="4" fillId="2" borderId="4" xfId="5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4" xfId="0" applyFont="1" applyFill="1" applyBorder="1"/>
    <xf numFmtId="0" fontId="3" fillId="3" borderId="8" xfId="0" applyFont="1" applyFill="1" applyBorder="1"/>
    <xf numFmtId="165" fontId="4" fillId="0" borderId="4" xfId="0" applyNumberFormat="1" applyFont="1" applyFill="1" applyBorder="1"/>
    <xf numFmtId="49" fontId="5" fillId="3" borderId="0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49" fontId="3" fillId="0" borderId="4" xfId="0" applyNumberFormat="1" applyFont="1" applyFill="1" applyBorder="1" applyAlignment="1">
      <alignment wrapText="1"/>
    </xf>
    <xf numFmtId="4" fontId="3" fillId="0" borderId="17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2" xfId="5" applyNumberFormat="1" applyFont="1" applyFill="1" applyBorder="1" applyAlignment="1">
      <alignment wrapText="1"/>
    </xf>
    <xf numFmtId="4" fontId="3" fillId="0" borderId="8" xfId="5" applyNumberFormat="1" applyFont="1" applyFill="1" applyBorder="1" applyAlignment="1">
      <alignment wrapText="1"/>
    </xf>
    <xf numFmtId="0" fontId="3" fillId="2" borderId="9" xfId="0" applyFont="1" applyFill="1" applyBorder="1"/>
    <xf numFmtId="0" fontId="3" fillId="2" borderId="10" xfId="0" applyFont="1" applyFill="1" applyBorder="1"/>
    <xf numFmtId="49" fontId="2" fillId="2" borderId="4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/>
    <xf numFmtId="0" fontId="4" fillId="2" borderId="3" xfId="4" applyFont="1" applyFill="1" applyBorder="1" applyAlignment="1">
      <alignment horizontal="left"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/>
    <xf numFmtId="0" fontId="4" fillId="0" borderId="11" xfId="4" applyFont="1" applyFill="1" applyBorder="1" applyAlignment="1">
      <alignment horizontal="left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/>
    <xf numFmtId="9" fontId="3" fillId="3" borderId="0" xfId="2" applyFont="1" applyFill="1"/>
    <xf numFmtId="10" fontId="3" fillId="3" borderId="0" xfId="2" applyNumberFormat="1" applyFont="1" applyFill="1"/>
    <xf numFmtId="0" fontId="3" fillId="3" borderId="0" xfId="0" applyNumberFormat="1" applyFont="1" applyFill="1"/>
    <xf numFmtId="164" fontId="3" fillId="3" borderId="5" xfId="0" applyNumberFormat="1" applyFont="1" applyFill="1" applyBorder="1" applyAlignment="1">
      <alignment wrapText="1"/>
    </xf>
    <xf numFmtId="2" fontId="3" fillId="3" borderId="8" xfId="2" applyNumberFormat="1" applyFont="1" applyFill="1" applyBorder="1"/>
    <xf numFmtId="164" fontId="4" fillId="2" borderId="3" xfId="0" applyNumberFormat="1" applyFont="1" applyFill="1" applyBorder="1"/>
    <xf numFmtId="0" fontId="4" fillId="2" borderId="4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165" fontId="4" fillId="3" borderId="12" xfId="0" applyNumberFormat="1" applyFont="1" applyFill="1" applyBorder="1"/>
    <xf numFmtId="165" fontId="4" fillId="3" borderId="8" xfId="0" applyNumberFormat="1" applyFont="1" applyFill="1" applyBorder="1"/>
    <xf numFmtId="164" fontId="4" fillId="3" borderId="6" xfId="0" applyNumberFormat="1" applyFont="1" applyFill="1" applyBorder="1"/>
    <xf numFmtId="9" fontId="4" fillId="3" borderId="5" xfId="2" applyFont="1" applyFill="1" applyBorder="1"/>
    <xf numFmtId="9" fontId="3" fillId="3" borderId="5" xfId="2" applyFont="1" applyFill="1" applyBorder="1"/>
    <xf numFmtId="9" fontId="4" fillId="2" borderId="3" xfId="2" applyFont="1" applyFill="1" applyBorder="1"/>
    <xf numFmtId="4" fontId="4" fillId="0" borderId="3" xfId="0" applyNumberFormat="1" applyFont="1" applyFill="1" applyBorder="1" applyAlignment="1">
      <alignment horizontal="right"/>
    </xf>
    <xf numFmtId="4" fontId="3" fillId="3" borderId="0" xfId="0" applyNumberFormat="1" applyFont="1" applyFill="1" applyBorder="1"/>
    <xf numFmtId="0" fontId="3" fillId="0" borderId="3" xfId="0" applyFont="1" applyBorder="1"/>
    <xf numFmtId="0" fontId="12" fillId="0" borderId="3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4" fontId="12" fillId="0" borderId="3" xfId="0" applyNumberFormat="1" applyFont="1" applyFill="1" applyBorder="1" applyAlignment="1">
      <alignment horizontal="right" vertical="center"/>
    </xf>
    <xf numFmtId="164" fontId="12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3" fontId="3" fillId="3" borderId="0" xfId="0" applyNumberFormat="1" applyFont="1" applyFill="1" applyBorder="1"/>
    <xf numFmtId="43" fontId="11" fillId="2" borderId="3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8" fontId="3" fillId="3" borderId="0" xfId="0" applyNumberFormat="1" applyFont="1" applyFill="1" applyBorder="1"/>
    <xf numFmtId="4" fontId="4" fillId="0" borderId="3" xfId="0" applyNumberFormat="1" applyFont="1" applyBorder="1"/>
    <xf numFmtId="4" fontId="3" fillId="0" borderId="3" xfId="0" applyNumberFormat="1" applyFont="1" applyBorder="1"/>
    <xf numFmtId="0" fontId="3" fillId="3" borderId="0" xfId="0" applyFont="1" applyFill="1" applyAlignment="1">
      <alignment vertical="center" wrapText="1"/>
    </xf>
    <xf numFmtId="43" fontId="11" fillId="0" borderId="3" xfId="1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4" fontId="3" fillId="3" borderId="0" xfId="0" applyNumberFormat="1" applyFont="1" applyFill="1"/>
    <xf numFmtId="0" fontId="6" fillId="0" borderId="0" xfId="0" applyFont="1" applyBorder="1" applyAlignment="1">
      <alignment horizontal="center"/>
    </xf>
    <xf numFmtId="165" fontId="3" fillId="3" borderId="11" xfId="0" applyNumberFormat="1" applyFont="1" applyFill="1" applyBorder="1"/>
    <xf numFmtId="165" fontId="2" fillId="3" borderId="12" xfId="0" applyNumberFormat="1" applyFont="1" applyFill="1" applyBorder="1"/>
    <xf numFmtId="164" fontId="2" fillId="3" borderId="12" xfId="0" applyNumberFormat="1" applyFont="1" applyFill="1" applyBorder="1"/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6" fillId="0" borderId="0" xfId="0" applyFont="1" applyBorder="1" applyAlignment="1">
      <alignment horizontal="center"/>
    </xf>
    <xf numFmtId="0" fontId="11" fillId="0" borderId="3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6">
    <cellStyle name="Millares" xfId="1" builtinId="3"/>
    <cellStyle name="Millares 2" xfId="5"/>
    <cellStyle name="Normal" xfId="0" builtinId="0"/>
    <cellStyle name="Normal 2 2" xfId="4"/>
    <cellStyle name="Normal 5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MANUEL/ESTADOS%20FINANCIEROS/2017/SEPTIEMBRE/EDOS%20FINAN%20Y%20PTALES%200917%20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Hoja1"/>
      <sheetName val="EAI"/>
      <sheetName val="COG"/>
      <sheetName val="CAdmon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RBI"/>
      <sheetName val="RBM"/>
    </sheetNames>
    <sheetDataSet>
      <sheetData sheetId="0">
        <row r="33">
          <cell r="D33">
            <v>94680728.969999999</v>
          </cell>
        </row>
        <row r="51">
          <cell r="I51">
            <v>74527042.969999999</v>
          </cell>
        </row>
      </sheetData>
      <sheetData sheetId="1">
        <row r="4">
          <cell r="D4" t="str">
            <v>Al 30 de septiembre del 2017 y  2016</v>
          </cell>
        </row>
      </sheetData>
      <sheetData sheetId="2">
        <row r="3">
          <cell r="B3" t="str">
            <v>Al 30 de septiembre del 2017 y  2016</v>
          </cell>
        </row>
      </sheetData>
      <sheetData sheetId="3">
        <row r="3">
          <cell r="A3" t="str">
            <v>Al 30 de septiembre del 2017 y  2016</v>
          </cell>
        </row>
      </sheetData>
      <sheetData sheetId="4">
        <row r="3">
          <cell r="A3" t="str">
            <v>Al 30 de septiembre del 2017 y  2016</v>
          </cell>
        </row>
      </sheetData>
      <sheetData sheetId="5">
        <row r="3">
          <cell r="A3" t="str">
            <v>Al 30 de septiembre del 2017 y  2016</v>
          </cell>
        </row>
      </sheetData>
      <sheetData sheetId="6">
        <row r="3">
          <cell r="B3" t="str">
            <v>Al 30 de septiembre del 2017 y  2016</v>
          </cell>
        </row>
      </sheetData>
      <sheetData sheetId="7"/>
      <sheetData sheetId="8">
        <row r="3">
          <cell r="A3" t="str">
            <v>Al 30 de septiembre del 2017 y  2016</v>
          </cell>
        </row>
      </sheetData>
      <sheetData sheetId="9"/>
      <sheetData sheetId="10"/>
      <sheetData sheetId="11">
        <row r="4">
          <cell r="B4" t="str">
            <v>Del 1 de Enero al 30 de septiembre de 2017</v>
          </cell>
        </row>
        <row r="28">
          <cell r="H28">
            <v>109446194.88</v>
          </cell>
        </row>
      </sheetData>
      <sheetData sheetId="12">
        <row r="40">
          <cell r="H40">
            <v>1669089.1</v>
          </cell>
        </row>
        <row r="41">
          <cell r="H41">
            <v>502234.51</v>
          </cell>
        </row>
        <row r="42">
          <cell r="H42">
            <v>0</v>
          </cell>
        </row>
        <row r="43">
          <cell r="H43">
            <v>1525769.63</v>
          </cell>
        </row>
        <row r="44">
          <cell r="H44">
            <v>0</v>
          </cell>
        </row>
        <row r="47">
          <cell r="H47">
            <v>78224136.209999993</v>
          </cell>
        </row>
      </sheetData>
      <sheetData sheetId="13">
        <row r="4">
          <cell r="B4" t="str">
            <v>Del 1 de Enero al 30 de septiembre de 2017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2">
          <cell r="H12">
            <v>32916048.800000001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53"/>
  <sheetViews>
    <sheetView showGridLines="0" tabSelected="1" view="pageBreakPreview" topLeftCell="A157" zoomScaleNormal="100" zoomScaleSheetLayoutView="100" workbookViewId="0">
      <selection sqref="A1:E1"/>
    </sheetView>
  </sheetViews>
  <sheetFormatPr baseColWidth="10" defaultRowHeight="12.75" x14ac:dyDescent="0.2"/>
  <cols>
    <col min="1" max="1" width="57.85546875" style="2" customWidth="1"/>
    <col min="2" max="2" width="16.42578125" style="2" bestFit="1" customWidth="1"/>
    <col min="3" max="3" width="18.42578125" style="2" customWidth="1"/>
    <col min="4" max="4" width="19.140625" style="2" customWidth="1"/>
    <col min="5" max="5" width="18" style="2" customWidth="1"/>
    <col min="6" max="6" width="14.85546875" style="2" bestFit="1" customWidth="1"/>
    <col min="7" max="16384" width="11.42578125" style="2"/>
  </cols>
  <sheetData>
    <row r="1" spans="1:11" ht="6.75" customHeight="1" x14ac:dyDescent="0.2">
      <c r="A1" s="173"/>
      <c r="B1" s="174"/>
      <c r="C1" s="174"/>
      <c r="D1" s="174"/>
      <c r="E1" s="174"/>
      <c r="F1" s="1"/>
    </row>
    <row r="2" spans="1:11" ht="15" customHeight="1" x14ac:dyDescent="0.2">
      <c r="A2" s="173" t="s">
        <v>0</v>
      </c>
      <c r="B2" s="174"/>
      <c r="C2" s="174"/>
      <c r="D2" s="174"/>
      <c r="E2" s="174"/>
      <c r="F2" s="174"/>
    </row>
    <row r="3" spans="1:11" ht="17.25" customHeight="1" x14ac:dyDescent="0.2">
      <c r="A3" s="174" t="str">
        <f>+[1]PC!A3</f>
        <v>Al 30 de septiembre del 2017 y  2016</v>
      </c>
      <c r="B3" s="174"/>
      <c r="C3" s="174"/>
      <c r="D3" s="174"/>
      <c r="E3" s="174"/>
      <c r="F3" s="174"/>
      <c r="G3" s="3"/>
      <c r="H3" s="3"/>
      <c r="I3" s="3"/>
      <c r="J3" s="3"/>
      <c r="K3" s="3"/>
    </row>
    <row r="4" spans="1:11" x14ac:dyDescent="0.2">
      <c r="A4" s="4"/>
      <c r="B4" s="5"/>
      <c r="C4" s="6"/>
      <c r="D4" s="6"/>
      <c r="E4" s="6"/>
    </row>
    <row r="5" spans="1:11" x14ac:dyDescent="0.2">
      <c r="A5" s="7" t="s">
        <v>1</v>
      </c>
      <c r="B5" s="175" t="s">
        <v>2</v>
      </c>
      <c r="C5" s="175"/>
      <c r="D5" s="175"/>
      <c r="E5" s="175"/>
    </row>
    <row r="6" spans="1:11" x14ac:dyDescent="0.2">
      <c r="A6" s="7"/>
      <c r="B6" s="8"/>
      <c r="C6" s="9"/>
      <c r="D6" s="10"/>
      <c r="E6" s="11"/>
    </row>
    <row r="7" spans="1:11" x14ac:dyDescent="0.2">
      <c r="A7" s="153" t="s">
        <v>3</v>
      </c>
      <c r="B7" s="153"/>
      <c r="C7" s="153"/>
      <c r="D7" s="153"/>
      <c r="E7" s="153"/>
    </row>
    <row r="8" spans="1:11" x14ac:dyDescent="0.2">
      <c r="A8" s="12"/>
      <c r="B8" s="8"/>
      <c r="C8" s="9"/>
      <c r="D8" s="10"/>
      <c r="E8" s="11"/>
    </row>
    <row r="9" spans="1:11" x14ac:dyDescent="0.2">
      <c r="A9" s="13" t="s">
        <v>4</v>
      </c>
      <c r="B9" s="14"/>
      <c r="C9" s="6"/>
      <c r="D9" s="6"/>
      <c r="E9" s="6"/>
    </row>
    <row r="10" spans="1:11" x14ac:dyDescent="0.2">
      <c r="A10" s="15"/>
      <c r="B10" s="5"/>
      <c r="C10" s="6"/>
      <c r="D10" s="6"/>
      <c r="E10" s="6"/>
    </row>
    <row r="11" spans="1:11" x14ac:dyDescent="0.2">
      <c r="A11" s="16" t="s">
        <v>5</v>
      </c>
      <c r="B11" s="5"/>
      <c r="C11" s="6"/>
      <c r="D11" s="6"/>
      <c r="E11" s="6"/>
    </row>
    <row r="12" spans="1:11" x14ac:dyDescent="0.2">
      <c r="B12" s="5"/>
    </row>
    <row r="13" spans="1:11" x14ac:dyDescent="0.2">
      <c r="A13" s="17" t="s">
        <v>6</v>
      </c>
      <c r="B13" s="10"/>
      <c r="C13" s="10"/>
      <c r="D13" s="10"/>
    </row>
    <row r="14" spans="1:11" ht="20.25" customHeight="1" x14ac:dyDescent="0.2">
      <c r="A14" s="18" t="s">
        <v>7</v>
      </c>
      <c r="B14" s="19" t="s">
        <v>8</v>
      </c>
      <c r="C14" s="19" t="s">
        <v>9</v>
      </c>
      <c r="D14" s="19" t="s">
        <v>10</v>
      </c>
    </row>
    <row r="15" spans="1:11" x14ac:dyDescent="0.2">
      <c r="A15" s="20" t="s">
        <v>11</v>
      </c>
      <c r="B15" s="21"/>
      <c r="C15" s="21">
        <v>0</v>
      </c>
      <c r="D15" s="21">
        <v>0</v>
      </c>
    </row>
    <row r="16" spans="1:11" x14ac:dyDescent="0.2">
      <c r="A16" s="22" t="s">
        <v>12</v>
      </c>
      <c r="B16" s="23">
        <f>+B17</f>
        <v>12861053.869999999</v>
      </c>
      <c r="C16" s="24">
        <v>0</v>
      </c>
      <c r="D16" s="25">
        <v>0</v>
      </c>
    </row>
    <row r="17" spans="1:5" x14ac:dyDescent="0.2">
      <c r="A17" s="26" t="s">
        <v>13</v>
      </c>
      <c r="B17" s="27">
        <v>12861053.869999999</v>
      </c>
      <c r="C17" s="24"/>
      <c r="D17" s="25"/>
    </row>
    <row r="18" spans="1:5" x14ac:dyDescent="0.2">
      <c r="A18" s="28" t="s">
        <v>14</v>
      </c>
      <c r="B18" s="29"/>
      <c r="C18" s="30">
        <v>0</v>
      </c>
      <c r="D18" s="30">
        <v>0</v>
      </c>
    </row>
    <row r="19" spans="1:5" x14ac:dyDescent="0.2">
      <c r="A19" s="31"/>
      <c r="B19" s="32">
        <f>+B15+B16+B18</f>
        <v>12861053.869999999</v>
      </c>
      <c r="C19" s="33"/>
      <c r="D19" s="34"/>
    </row>
    <row r="20" spans="1:5" x14ac:dyDescent="0.2">
      <c r="A20" s="35"/>
      <c r="B20" s="10"/>
      <c r="C20" s="10"/>
      <c r="D20" s="10"/>
    </row>
    <row r="21" spans="1:5" x14ac:dyDescent="0.2">
      <c r="A21" s="17" t="s">
        <v>15</v>
      </c>
      <c r="B21" s="36"/>
      <c r="C21" s="10"/>
      <c r="D21" s="10"/>
    </row>
    <row r="22" spans="1:5" ht="18.75" customHeight="1" x14ac:dyDescent="0.2">
      <c r="A22" s="18" t="s">
        <v>16</v>
      </c>
      <c r="B22" s="19" t="s">
        <v>8</v>
      </c>
      <c r="C22" s="19" t="s">
        <v>17</v>
      </c>
      <c r="D22" s="19" t="s">
        <v>18</v>
      </c>
    </row>
    <row r="23" spans="1:5" x14ac:dyDescent="0.2">
      <c r="A23" s="20" t="s">
        <v>19</v>
      </c>
      <c r="B23" s="37">
        <f>+B24</f>
        <v>0</v>
      </c>
      <c r="C23" s="38">
        <v>0</v>
      </c>
      <c r="D23" s="38">
        <v>0</v>
      </c>
    </row>
    <row r="24" spans="1:5" x14ac:dyDescent="0.2">
      <c r="A24" s="39" t="s">
        <v>20</v>
      </c>
      <c r="B24" s="40">
        <v>0</v>
      </c>
      <c r="C24" s="40">
        <v>0</v>
      </c>
      <c r="D24" s="40">
        <v>0</v>
      </c>
    </row>
    <row r="25" spans="1:5" ht="14.25" customHeight="1" x14ac:dyDescent="0.2">
      <c r="A25" s="22" t="s">
        <v>21</v>
      </c>
      <c r="B25" s="24"/>
      <c r="C25" s="25"/>
      <c r="D25" s="25"/>
    </row>
    <row r="26" spans="1:5" ht="14.25" customHeight="1" x14ac:dyDescent="0.2">
      <c r="A26" s="28"/>
      <c r="B26" s="30"/>
      <c r="C26" s="41"/>
      <c r="D26" s="41"/>
    </row>
    <row r="27" spans="1:5" ht="14.25" customHeight="1" x14ac:dyDescent="0.2">
      <c r="B27" s="42">
        <f>+B23+B25</f>
        <v>0</v>
      </c>
      <c r="C27" s="42">
        <f t="shared" ref="C27:D27" si="0">+C23+C25</f>
        <v>0</v>
      </c>
      <c r="D27" s="42">
        <f t="shared" si="0"/>
        <v>0</v>
      </c>
    </row>
    <row r="28" spans="1:5" ht="14.25" customHeight="1" x14ac:dyDescent="0.2"/>
    <row r="29" spans="1:5" ht="23.25" customHeight="1" x14ac:dyDescent="0.2">
      <c r="A29" s="18" t="s">
        <v>22</v>
      </c>
      <c r="B29" s="19" t="s">
        <v>8</v>
      </c>
      <c r="C29" s="19" t="s">
        <v>23</v>
      </c>
      <c r="D29" s="19" t="s">
        <v>24</v>
      </c>
      <c r="E29" s="19" t="s">
        <v>25</v>
      </c>
    </row>
    <row r="30" spans="1:5" ht="14.25" customHeight="1" x14ac:dyDescent="0.2">
      <c r="A30" s="20" t="s">
        <v>26</v>
      </c>
      <c r="B30" s="43">
        <f>SUM(B31:B35)</f>
        <v>2683247.9400000004</v>
      </c>
      <c r="C30" s="44">
        <f>+B30</f>
        <v>2683247.9400000004</v>
      </c>
      <c r="D30" s="25"/>
      <c r="E30" s="24"/>
    </row>
    <row r="31" spans="1:5" ht="14.25" customHeight="1" x14ac:dyDescent="0.2">
      <c r="A31" s="45" t="s">
        <v>27</v>
      </c>
      <c r="B31" s="46">
        <v>236400</v>
      </c>
      <c r="C31" s="47">
        <f>+B31</f>
        <v>236400</v>
      </c>
      <c r="D31" s="25"/>
      <c r="E31" s="24"/>
    </row>
    <row r="32" spans="1:5" ht="14.25" customHeight="1" x14ac:dyDescent="0.2">
      <c r="A32" s="45" t="s">
        <v>28</v>
      </c>
      <c r="B32" s="46">
        <v>8132.98</v>
      </c>
      <c r="C32" s="47">
        <f t="shared" ref="C32:C41" si="1">+B32</f>
        <v>8132.98</v>
      </c>
      <c r="D32" s="25"/>
      <c r="E32" s="24"/>
    </row>
    <row r="33" spans="1:5" ht="14.25" customHeight="1" x14ac:dyDescent="0.2">
      <c r="A33" s="45" t="s">
        <v>29</v>
      </c>
      <c r="B33" s="48">
        <v>7246.32</v>
      </c>
      <c r="C33" s="47">
        <f t="shared" si="1"/>
        <v>7246.32</v>
      </c>
      <c r="D33" s="25"/>
      <c r="E33" s="24"/>
    </row>
    <row r="34" spans="1:5" ht="14.25" customHeight="1" x14ac:dyDescent="0.2">
      <c r="A34" s="45" t="s">
        <v>30</v>
      </c>
      <c r="B34" s="48">
        <v>409.65</v>
      </c>
      <c r="C34" s="47">
        <f t="shared" si="1"/>
        <v>409.65</v>
      </c>
      <c r="D34" s="25"/>
      <c r="E34" s="24"/>
    </row>
    <row r="35" spans="1:5" ht="14.25" customHeight="1" x14ac:dyDescent="0.2">
      <c r="A35" s="45" t="s">
        <v>31</v>
      </c>
      <c r="B35" s="48">
        <v>2431058.9900000002</v>
      </c>
      <c r="C35" s="47">
        <f t="shared" si="1"/>
        <v>2431058.9900000002</v>
      </c>
      <c r="D35" s="25"/>
      <c r="E35" s="24"/>
    </row>
    <row r="36" spans="1:5" ht="14.25" customHeight="1" x14ac:dyDescent="0.2">
      <c r="A36" s="22" t="s">
        <v>32</v>
      </c>
      <c r="B36" s="23">
        <f>+B37</f>
        <v>99500</v>
      </c>
      <c r="C36" s="49">
        <f t="shared" si="1"/>
        <v>99500</v>
      </c>
      <c r="D36" s="25"/>
      <c r="E36" s="24"/>
    </row>
    <row r="37" spans="1:5" ht="14.25" customHeight="1" x14ac:dyDescent="0.2">
      <c r="A37" s="39" t="s">
        <v>33</v>
      </c>
      <c r="B37" s="48">
        <v>99500</v>
      </c>
      <c r="C37" s="50">
        <f t="shared" si="1"/>
        <v>99500</v>
      </c>
      <c r="D37" s="25"/>
      <c r="E37" s="24"/>
    </row>
    <row r="38" spans="1:5" ht="14.25" customHeight="1" x14ac:dyDescent="0.2">
      <c r="A38" s="22" t="s">
        <v>34</v>
      </c>
      <c r="B38" s="23">
        <f>+B39</f>
        <v>411685.25</v>
      </c>
      <c r="C38" s="49">
        <f t="shared" si="1"/>
        <v>411685.25</v>
      </c>
      <c r="D38" s="25"/>
      <c r="E38" s="24"/>
    </row>
    <row r="39" spans="1:5" ht="14.25" customHeight="1" x14ac:dyDescent="0.2">
      <c r="A39" s="39" t="s">
        <v>35</v>
      </c>
      <c r="B39" s="51">
        <v>411685.25</v>
      </c>
      <c r="C39" s="50">
        <f t="shared" si="1"/>
        <v>411685.25</v>
      </c>
      <c r="D39" s="25"/>
      <c r="E39" s="24"/>
    </row>
    <row r="40" spans="1:5" ht="14.25" customHeight="1" x14ac:dyDescent="0.2">
      <c r="A40" s="22" t="s">
        <v>36</v>
      </c>
      <c r="B40" s="23">
        <f>+B41</f>
        <v>486323.13</v>
      </c>
      <c r="C40" s="49">
        <f t="shared" si="1"/>
        <v>486323.13</v>
      </c>
      <c r="D40" s="25"/>
      <c r="E40" s="24"/>
    </row>
    <row r="41" spans="1:5" ht="14.25" customHeight="1" x14ac:dyDescent="0.2">
      <c r="A41" s="52" t="s">
        <v>37</v>
      </c>
      <c r="B41" s="53">
        <v>486323.13</v>
      </c>
      <c r="C41" s="54">
        <f t="shared" si="1"/>
        <v>486323.13</v>
      </c>
      <c r="D41" s="25"/>
      <c r="E41" s="24"/>
    </row>
    <row r="42" spans="1:5" ht="14.25" customHeight="1" x14ac:dyDescent="0.2">
      <c r="A42" s="31"/>
      <c r="B42" s="55">
        <f>+B30+B36+B38+B40</f>
        <v>3680756.3200000003</v>
      </c>
      <c r="C42" s="55">
        <f>+C30+C36+C38+C40</f>
        <v>3680756.3200000003</v>
      </c>
      <c r="D42" s="56">
        <f>+D30+D36+D38</f>
        <v>0</v>
      </c>
      <c r="E42" s="56">
        <f>+E30+E36+E38</f>
        <v>0</v>
      </c>
    </row>
    <row r="43" spans="1:5" ht="14.25" customHeight="1" x14ac:dyDescent="0.2">
      <c r="A43" s="31"/>
      <c r="B43" s="57"/>
      <c r="C43" s="58"/>
      <c r="D43" s="58"/>
      <c r="E43" s="58"/>
    </row>
    <row r="44" spans="1:5" ht="14.25" customHeight="1" x14ac:dyDescent="0.2">
      <c r="A44" s="17" t="s">
        <v>38</v>
      </c>
    </row>
    <row r="45" spans="1:5" ht="21.75" customHeight="1" x14ac:dyDescent="0.2">
      <c r="A45" s="18" t="s">
        <v>39</v>
      </c>
      <c r="B45" s="19" t="s">
        <v>8</v>
      </c>
      <c r="C45" s="19" t="s">
        <v>40</v>
      </c>
    </row>
    <row r="46" spans="1:5" ht="14.25" customHeight="1" x14ac:dyDescent="0.2">
      <c r="A46" s="20" t="s">
        <v>41</v>
      </c>
      <c r="B46" s="21" t="s">
        <v>42</v>
      </c>
      <c r="C46" s="21"/>
    </row>
    <row r="47" spans="1:5" ht="14.25" customHeight="1" x14ac:dyDescent="0.2">
      <c r="A47" s="22" t="s">
        <v>43</v>
      </c>
      <c r="B47" s="24"/>
      <c r="C47" s="24"/>
    </row>
    <row r="48" spans="1:5" ht="14.25" customHeight="1" x14ac:dyDescent="0.2">
      <c r="A48" s="28"/>
      <c r="B48" s="30"/>
      <c r="C48" s="30">
        <v>0</v>
      </c>
    </row>
    <row r="49" spans="1:6" ht="14.25" customHeight="1" x14ac:dyDescent="0.2">
      <c r="B49" s="59"/>
      <c r="C49" s="59"/>
    </row>
    <row r="50" spans="1:6" ht="14.25" customHeight="1" x14ac:dyDescent="0.2">
      <c r="B50" s="60"/>
      <c r="C50" s="60"/>
    </row>
    <row r="51" spans="1:6" ht="14.25" customHeight="1" x14ac:dyDescent="0.2">
      <c r="A51" s="17" t="s">
        <v>44</v>
      </c>
    </row>
    <row r="52" spans="1:6" ht="27.75" customHeight="1" x14ac:dyDescent="0.2">
      <c r="A52" s="18" t="s">
        <v>45</v>
      </c>
      <c r="B52" s="19" t="s">
        <v>8</v>
      </c>
      <c r="C52" s="19" t="s">
        <v>9</v>
      </c>
      <c r="D52" s="19" t="s">
        <v>46</v>
      </c>
      <c r="E52" s="61" t="s">
        <v>47</v>
      </c>
      <c r="F52" s="19" t="s">
        <v>48</v>
      </c>
    </row>
    <row r="53" spans="1:6" x14ac:dyDescent="0.2">
      <c r="A53" s="62" t="s">
        <v>49</v>
      </c>
      <c r="B53" s="63">
        <f>+B55+B54</f>
        <v>0</v>
      </c>
      <c r="C53" s="64">
        <v>0</v>
      </c>
      <c r="D53" s="64">
        <v>0</v>
      </c>
      <c r="E53" s="65"/>
      <c r="F53" s="21">
        <v>0</v>
      </c>
    </row>
    <row r="54" spans="1:6" x14ac:dyDescent="0.2">
      <c r="A54" s="26" t="s">
        <v>50</v>
      </c>
      <c r="B54" s="66">
        <v>86840100.599999994</v>
      </c>
      <c r="C54" s="67">
        <v>0</v>
      </c>
      <c r="D54" s="68"/>
      <c r="E54" s="65"/>
      <c r="F54" s="24">
        <v>0</v>
      </c>
    </row>
    <row r="55" spans="1:6" x14ac:dyDescent="0.2">
      <c r="A55" s="26" t="s">
        <v>51</v>
      </c>
      <c r="B55" s="66">
        <v>-86840100.599999994</v>
      </c>
      <c r="C55" s="67"/>
      <c r="D55" s="67">
        <v>0</v>
      </c>
      <c r="E55" s="65"/>
      <c r="F55" s="24"/>
    </row>
    <row r="56" spans="1:6" ht="14.25" customHeight="1" x14ac:dyDescent="0.2">
      <c r="A56" s="69"/>
      <c r="B56" s="70"/>
      <c r="C56" s="71">
        <v>0</v>
      </c>
      <c r="D56" s="71">
        <v>0</v>
      </c>
      <c r="E56" s="71">
        <v>0</v>
      </c>
      <c r="F56" s="30">
        <v>0</v>
      </c>
    </row>
    <row r="57" spans="1:6" ht="14.25" customHeight="1" x14ac:dyDescent="0.2">
      <c r="A57" s="31"/>
      <c r="B57" s="72">
        <f>+B53</f>
        <v>0</v>
      </c>
      <c r="C57" s="33"/>
      <c r="D57" s="73"/>
      <c r="E57" s="73"/>
      <c r="F57" s="34"/>
    </row>
    <row r="58" spans="1:6" x14ac:dyDescent="0.2">
      <c r="A58" s="31"/>
      <c r="B58" s="74"/>
      <c r="C58" s="74"/>
      <c r="D58" s="74"/>
      <c r="E58" s="74"/>
      <c r="F58" s="74"/>
    </row>
    <row r="59" spans="1:6" ht="26.25" customHeight="1" x14ac:dyDescent="0.2">
      <c r="A59" s="18" t="s">
        <v>52</v>
      </c>
      <c r="B59" s="19" t="s">
        <v>8</v>
      </c>
      <c r="C59" s="19" t="s">
        <v>9</v>
      </c>
      <c r="D59" s="19" t="s">
        <v>53</v>
      </c>
      <c r="E59" s="74"/>
      <c r="F59" s="74"/>
    </row>
    <row r="60" spans="1:6" x14ac:dyDescent="0.2">
      <c r="A60" s="22" t="s">
        <v>54</v>
      </c>
      <c r="B60" s="24" t="s">
        <v>42</v>
      </c>
      <c r="C60" s="24"/>
      <c r="D60" s="24"/>
      <c r="E60" s="74"/>
      <c r="F60" s="74"/>
    </row>
    <row r="61" spans="1:6" x14ac:dyDescent="0.2">
      <c r="A61" s="22"/>
      <c r="B61" s="24"/>
      <c r="C61" s="24">
        <v>0</v>
      </c>
      <c r="D61" s="24">
        <v>0</v>
      </c>
      <c r="E61" s="74"/>
      <c r="F61" s="74"/>
    </row>
    <row r="62" spans="1:6" x14ac:dyDescent="0.2">
      <c r="A62" s="75"/>
      <c r="B62" s="76"/>
      <c r="C62" s="76">
        <v>0</v>
      </c>
      <c r="D62" s="76">
        <v>0</v>
      </c>
      <c r="E62" s="74"/>
      <c r="F62" s="74"/>
    </row>
    <row r="63" spans="1:6" x14ac:dyDescent="0.2">
      <c r="A63" s="31"/>
      <c r="B63" s="74"/>
      <c r="C63" s="74"/>
      <c r="D63" s="74"/>
      <c r="E63" s="74"/>
      <c r="F63" s="74"/>
    </row>
    <row r="64" spans="1:6" x14ac:dyDescent="0.2">
      <c r="A64" s="17" t="s">
        <v>55</v>
      </c>
    </row>
    <row r="65" spans="1:5" ht="24" customHeight="1" x14ac:dyDescent="0.2">
      <c r="A65" s="18" t="s">
        <v>56</v>
      </c>
      <c r="B65" s="19" t="s">
        <v>57</v>
      </c>
      <c r="C65" s="19" t="s">
        <v>58</v>
      </c>
      <c r="D65" s="19" t="s">
        <v>59</v>
      </c>
      <c r="E65" s="19" t="s">
        <v>60</v>
      </c>
    </row>
    <row r="66" spans="1:5" x14ac:dyDescent="0.2">
      <c r="A66" s="62" t="s">
        <v>61</v>
      </c>
      <c r="B66" s="43">
        <f>+B67</f>
        <v>46017.2</v>
      </c>
      <c r="C66" s="44">
        <f>+C67</f>
        <v>46017.2</v>
      </c>
      <c r="D66" s="43">
        <f>+D67</f>
        <v>0</v>
      </c>
      <c r="E66" s="21">
        <v>0</v>
      </c>
    </row>
    <row r="67" spans="1:5" x14ac:dyDescent="0.2">
      <c r="A67" s="26" t="s">
        <v>62</v>
      </c>
      <c r="B67" s="46">
        <v>46017.2</v>
      </c>
      <c r="C67" s="50">
        <v>46017.2</v>
      </c>
      <c r="D67" s="51">
        <f>+C67-B67</f>
        <v>0</v>
      </c>
      <c r="E67" s="24"/>
    </row>
    <row r="68" spans="1:5" s="79" customFormat="1" x14ac:dyDescent="0.2">
      <c r="A68" s="77" t="s">
        <v>63</v>
      </c>
      <c r="B68" s="23">
        <f>SUM(B69:B98)</f>
        <v>144552125.19999999</v>
      </c>
      <c r="C68" s="49">
        <f>SUM(C69:C98)</f>
        <v>148249218.44</v>
      </c>
      <c r="D68" s="23">
        <f>SUM(D69:D98)</f>
        <v>3697093.24</v>
      </c>
      <c r="E68" s="78">
        <v>0</v>
      </c>
    </row>
    <row r="69" spans="1:5" x14ac:dyDescent="0.2">
      <c r="A69" s="26" t="s">
        <v>64</v>
      </c>
      <c r="B69" s="51">
        <v>1271533.49</v>
      </c>
      <c r="C69" s="51">
        <v>1373697.49</v>
      </c>
      <c r="D69" s="51">
        <v>102164</v>
      </c>
      <c r="E69" s="24"/>
    </row>
    <row r="70" spans="1:5" x14ac:dyDescent="0.2">
      <c r="A70" s="26" t="s">
        <v>65</v>
      </c>
      <c r="B70" s="51">
        <v>7040458.1799999997</v>
      </c>
      <c r="C70" s="51">
        <v>7040458.1799999997</v>
      </c>
      <c r="D70" s="51">
        <v>0</v>
      </c>
      <c r="E70" s="24"/>
    </row>
    <row r="71" spans="1:5" x14ac:dyDescent="0.2">
      <c r="A71" s="26" t="s">
        <v>66</v>
      </c>
      <c r="B71" s="51">
        <v>1451042.18</v>
      </c>
      <c r="C71" s="51">
        <v>1596239.38</v>
      </c>
      <c r="D71" s="51">
        <v>145197.20000000001</v>
      </c>
      <c r="E71" s="24"/>
    </row>
    <row r="72" spans="1:5" x14ac:dyDescent="0.2">
      <c r="A72" s="26" t="s">
        <v>67</v>
      </c>
      <c r="B72" s="51">
        <v>2080590.11</v>
      </c>
      <c r="C72" s="51">
        <v>2152716.0299999998</v>
      </c>
      <c r="D72" s="51">
        <v>72125.919999999998</v>
      </c>
      <c r="E72" s="24"/>
    </row>
    <row r="73" spans="1:5" x14ac:dyDescent="0.2">
      <c r="A73" s="26" t="s">
        <v>68</v>
      </c>
      <c r="B73" s="51">
        <v>1530880.84</v>
      </c>
      <c r="C73" s="51">
        <v>1530880.84</v>
      </c>
      <c r="D73" s="51">
        <v>0</v>
      </c>
      <c r="E73" s="24"/>
    </row>
    <row r="74" spans="1:5" x14ac:dyDescent="0.2">
      <c r="A74" s="26" t="s">
        <v>69</v>
      </c>
      <c r="B74" s="51">
        <v>2886704.45</v>
      </c>
      <c r="C74" s="51">
        <v>2913210.43</v>
      </c>
      <c r="D74" s="51">
        <v>26505.98</v>
      </c>
      <c r="E74" s="24"/>
    </row>
    <row r="75" spans="1:5" x14ac:dyDescent="0.2">
      <c r="A75" s="26" t="s">
        <v>70</v>
      </c>
      <c r="B75" s="51">
        <v>2083016.73</v>
      </c>
      <c r="C75" s="51">
        <v>2083016.73</v>
      </c>
      <c r="D75" s="51">
        <v>0</v>
      </c>
      <c r="E75" s="24"/>
    </row>
    <row r="76" spans="1:5" x14ac:dyDescent="0.2">
      <c r="A76" s="26" t="s">
        <v>71</v>
      </c>
      <c r="B76" s="51">
        <v>7138533.7300000004</v>
      </c>
      <c r="C76" s="51">
        <v>7633168.2400000002</v>
      </c>
      <c r="D76" s="51">
        <v>494634.51</v>
      </c>
      <c r="E76" s="24"/>
    </row>
    <row r="77" spans="1:5" x14ac:dyDescent="0.2">
      <c r="A77" s="26" t="s">
        <v>72</v>
      </c>
      <c r="B77" s="51">
        <v>207341.39</v>
      </c>
      <c r="C77" s="51">
        <v>214941.39</v>
      </c>
      <c r="D77" s="51">
        <v>7600</v>
      </c>
      <c r="E77" s="24"/>
    </row>
    <row r="78" spans="1:5" x14ac:dyDescent="0.2">
      <c r="A78" s="26" t="s">
        <v>73</v>
      </c>
      <c r="B78" s="51">
        <v>251698.66</v>
      </c>
      <c r="C78" s="51">
        <v>251698.66</v>
      </c>
      <c r="D78" s="51">
        <v>0</v>
      </c>
      <c r="E78" s="24"/>
    </row>
    <row r="79" spans="1:5" x14ac:dyDescent="0.2">
      <c r="A79" s="26" t="s">
        <v>74</v>
      </c>
      <c r="B79" s="51">
        <v>15150</v>
      </c>
      <c r="C79" s="51">
        <v>15150</v>
      </c>
      <c r="D79" s="51">
        <v>0</v>
      </c>
      <c r="E79" s="24"/>
    </row>
    <row r="80" spans="1:5" x14ac:dyDescent="0.2">
      <c r="A80" s="26" t="s">
        <v>75</v>
      </c>
      <c r="B80" s="51">
        <v>4000</v>
      </c>
      <c r="C80" s="51">
        <v>4000</v>
      </c>
      <c r="D80" s="51">
        <v>0</v>
      </c>
      <c r="E80" s="24"/>
    </row>
    <row r="81" spans="1:5" x14ac:dyDescent="0.2">
      <c r="A81" s="26" t="s">
        <v>76</v>
      </c>
      <c r="B81" s="51">
        <v>270</v>
      </c>
      <c r="C81" s="51">
        <v>270</v>
      </c>
      <c r="D81" s="51">
        <v>0</v>
      </c>
      <c r="E81" s="24"/>
    </row>
    <row r="82" spans="1:5" x14ac:dyDescent="0.2">
      <c r="A82" s="26" t="s">
        <v>77</v>
      </c>
      <c r="B82" s="51">
        <v>1107293.6200000001</v>
      </c>
      <c r="C82" s="51">
        <v>1107293.6200000001</v>
      </c>
      <c r="D82" s="51">
        <v>0</v>
      </c>
      <c r="E82" s="24"/>
    </row>
    <row r="83" spans="1:5" x14ac:dyDescent="0.2">
      <c r="A83" s="26" t="s">
        <v>78</v>
      </c>
      <c r="B83" s="51">
        <v>697947</v>
      </c>
      <c r="C83" s="51">
        <v>697947</v>
      </c>
      <c r="D83" s="51">
        <v>0</v>
      </c>
      <c r="E83" s="24"/>
    </row>
    <row r="84" spans="1:5" x14ac:dyDescent="0.2">
      <c r="A84" s="39" t="s">
        <v>79</v>
      </c>
      <c r="B84" s="51">
        <v>1264088.8899999999</v>
      </c>
      <c r="C84" s="51">
        <v>1264088.8899999999</v>
      </c>
      <c r="D84" s="51">
        <v>0</v>
      </c>
      <c r="E84" s="24"/>
    </row>
    <row r="85" spans="1:5" x14ac:dyDescent="0.2">
      <c r="A85" s="39" t="s">
        <v>80</v>
      </c>
      <c r="B85" s="51">
        <v>19720</v>
      </c>
      <c r="C85" s="51">
        <v>22470</v>
      </c>
      <c r="D85" s="51">
        <v>2750</v>
      </c>
      <c r="E85" s="24"/>
    </row>
    <row r="86" spans="1:5" x14ac:dyDescent="0.2">
      <c r="A86" s="39" t="s">
        <v>81</v>
      </c>
      <c r="B86" s="51">
        <v>18217.04</v>
      </c>
      <c r="C86" s="51">
        <v>18217.04</v>
      </c>
      <c r="D86" s="51">
        <v>0</v>
      </c>
      <c r="E86" s="24"/>
    </row>
    <row r="87" spans="1:5" x14ac:dyDescent="0.2">
      <c r="A87" s="39" t="s">
        <v>82</v>
      </c>
      <c r="B87" s="51">
        <v>137154.92000000001</v>
      </c>
      <c r="C87" s="51">
        <v>137154.92000000001</v>
      </c>
      <c r="D87" s="51">
        <v>0</v>
      </c>
      <c r="E87" s="24"/>
    </row>
    <row r="88" spans="1:5" x14ac:dyDescent="0.2">
      <c r="A88" s="39" t="s">
        <v>83</v>
      </c>
      <c r="B88" s="51">
        <v>688711.69</v>
      </c>
      <c r="C88" s="51">
        <v>688711.69</v>
      </c>
      <c r="D88" s="51">
        <v>0</v>
      </c>
      <c r="E88" s="24"/>
    </row>
    <row r="89" spans="1:5" x14ac:dyDescent="0.2">
      <c r="A89" s="39" t="s">
        <v>84</v>
      </c>
      <c r="B89" s="51">
        <v>663597.46</v>
      </c>
      <c r="C89" s="51">
        <v>663597.46</v>
      </c>
      <c r="D89" s="51">
        <v>0</v>
      </c>
      <c r="E89" s="24"/>
    </row>
    <row r="90" spans="1:5" x14ac:dyDescent="0.2">
      <c r="A90" s="39" t="s">
        <v>85</v>
      </c>
      <c r="B90" s="51">
        <v>1282687.8700000001</v>
      </c>
      <c r="C90" s="51">
        <v>1282687.8700000001</v>
      </c>
      <c r="D90" s="51">
        <v>0</v>
      </c>
      <c r="E90" s="24"/>
    </row>
    <row r="91" spans="1:5" x14ac:dyDescent="0.2">
      <c r="A91" s="39" t="s">
        <v>86</v>
      </c>
      <c r="B91" s="51">
        <v>594176.42000000004</v>
      </c>
      <c r="C91" s="51">
        <v>594176.42000000004</v>
      </c>
      <c r="D91" s="51">
        <v>0</v>
      </c>
      <c r="E91" s="24"/>
    </row>
    <row r="92" spans="1:5" x14ac:dyDescent="0.2">
      <c r="A92" s="39" t="s">
        <v>87</v>
      </c>
      <c r="B92" s="51">
        <v>1368434.44</v>
      </c>
      <c r="C92" s="51">
        <v>1368434.44</v>
      </c>
      <c r="D92" s="51">
        <v>0</v>
      </c>
      <c r="E92" s="24"/>
    </row>
    <row r="93" spans="1:5" x14ac:dyDescent="0.2">
      <c r="A93" s="39" t="s">
        <v>88</v>
      </c>
      <c r="B93" s="51">
        <v>242852.18</v>
      </c>
      <c r="C93" s="51">
        <v>266371.81</v>
      </c>
      <c r="D93" s="51">
        <v>23519.63</v>
      </c>
      <c r="E93" s="24"/>
    </row>
    <row r="94" spans="1:5" x14ac:dyDescent="0.2">
      <c r="A94" s="39" t="s">
        <v>89</v>
      </c>
      <c r="B94" s="51">
        <v>133561.57</v>
      </c>
      <c r="C94" s="51">
        <v>133561.57</v>
      </c>
      <c r="D94" s="51">
        <v>0</v>
      </c>
      <c r="E94" s="24"/>
    </row>
    <row r="95" spans="1:5" x14ac:dyDescent="0.2">
      <c r="A95" s="39" t="s">
        <v>90</v>
      </c>
      <c r="B95" s="51">
        <v>2161382.71</v>
      </c>
      <c r="C95" s="51">
        <v>3660882.71</v>
      </c>
      <c r="D95" s="51">
        <v>1499500</v>
      </c>
      <c r="E95" s="24"/>
    </row>
    <row r="96" spans="1:5" x14ac:dyDescent="0.2">
      <c r="A96" s="39" t="s">
        <v>91</v>
      </c>
      <c r="B96" s="51">
        <v>661611.65</v>
      </c>
      <c r="C96" s="51">
        <v>661611.65</v>
      </c>
      <c r="D96" s="51">
        <v>0</v>
      </c>
      <c r="E96" s="24"/>
    </row>
    <row r="97" spans="1:6" x14ac:dyDescent="0.2">
      <c r="A97" s="39" t="s">
        <v>92</v>
      </c>
      <c r="B97" s="51">
        <v>13790191.380000001</v>
      </c>
      <c r="C97" s="51">
        <v>15113287.380000001</v>
      </c>
      <c r="D97" s="51">
        <v>1323096</v>
      </c>
      <c r="E97" s="24"/>
    </row>
    <row r="98" spans="1:6" x14ac:dyDescent="0.2">
      <c r="A98" s="39" t="s">
        <v>93</v>
      </c>
      <c r="B98" s="51">
        <v>93759276.599999994</v>
      </c>
      <c r="C98" s="51">
        <v>93759276.599999994</v>
      </c>
      <c r="D98" s="51">
        <v>0</v>
      </c>
      <c r="E98" s="24"/>
    </row>
    <row r="99" spans="1:6" s="79" customFormat="1" x14ac:dyDescent="0.2">
      <c r="A99" s="22" t="s">
        <v>94</v>
      </c>
      <c r="B99" s="23">
        <f>SUM(B100:B119)</f>
        <v>-40067888.170000002</v>
      </c>
      <c r="C99" s="23">
        <f>SUM(C100:C119)</f>
        <v>-40067888.170000002</v>
      </c>
      <c r="D99" s="23">
        <f>SUM(D100:D119)</f>
        <v>0</v>
      </c>
      <c r="E99" s="78">
        <v>0</v>
      </c>
    </row>
    <row r="100" spans="1:6" x14ac:dyDescent="0.2">
      <c r="A100" s="39" t="s">
        <v>95</v>
      </c>
      <c r="B100" s="51">
        <v>-12846.47</v>
      </c>
      <c r="C100" s="51">
        <v>-12846.47</v>
      </c>
      <c r="D100" s="51">
        <v>0</v>
      </c>
      <c r="E100" s="24"/>
    </row>
    <row r="101" spans="1:6" x14ac:dyDescent="0.2">
      <c r="A101" s="39" t="s">
        <v>96</v>
      </c>
      <c r="B101" s="51">
        <v>-5894781.4400000004</v>
      </c>
      <c r="C101" s="51">
        <v>-5894781.4400000004</v>
      </c>
      <c r="D101" s="51">
        <v>0</v>
      </c>
      <c r="E101" s="24"/>
    </row>
    <row r="102" spans="1:6" x14ac:dyDescent="0.2">
      <c r="A102" s="39" t="s">
        <v>97</v>
      </c>
      <c r="B102" s="51">
        <v>-669175.47</v>
      </c>
      <c r="C102" s="51">
        <v>-669175.47</v>
      </c>
      <c r="D102" s="51">
        <v>0</v>
      </c>
      <c r="E102" s="24"/>
    </row>
    <row r="103" spans="1:6" x14ac:dyDescent="0.2">
      <c r="A103" s="39" t="s">
        <v>98</v>
      </c>
      <c r="B103" s="51">
        <v>-18396938.760000002</v>
      </c>
      <c r="C103" s="51">
        <v>-18396938.760000002</v>
      </c>
      <c r="D103" s="51">
        <v>0</v>
      </c>
      <c r="E103" s="24"/>
      <c r="F103" s="80"/>
    </row>
    <row r="104" spans="1:6" x14ac:dyDescent="0.2">
      <c r="A104" s="39" t="s">
        <v>99</v>
      </c>
      <c r="B104" s="51">
        <v>-3218517.44</v>
      </c>
      <c r="C104" s="51">
        <v>-3218517.44</v>
      </c>
      <c r="D104" s="51">
        <v>0</v>
      </c>
      <c r="E104" s="24"/>
    </row>
    <row r="105" spans="1:6" x14ac:dyDescent="0.2">
      <c r="A105" s="39" t="s">
        <v>100</v>
      </c>
      <c r="B105" s="51">
        <v>-2195568.5299999998</v>
      </c>
      <c r="C105" s="51">
        <v>-2195568.5299999998</v>
      </c>
      <c r="D105" s="51">
        <v>0</v>
      </c>
      <c r="E105" s="24"/>
    </row>
    <row r="106" spans="1:6" x14ac:dyDescent="0.2">
      <c r="A106" s="39" t="s">
        <v>101</v>
      </c>
      <c r="B106" s="51">
        <v>-3066656.7</v>
      </c>
      <c r="C106" s="51">
        <v>-3066656.7</v>
      </c>
      <c r="D106" s="51">
        <v>0</v>
      </c>
      <c r="E106" s="24"/>
    </row>
    <row r="107" spans="1:6" x14ac:dyDescent="0.2">
      <c r="A107" s="39" t="s">
        <v>102</v>
      </c>
      <c r="B107" s="51">
        <v>-77971.009999999995</v>
      </c>
      <c r="C107" s="51">
        <v>-77971.009999999995</v>
      </c>
      <c r="D107" s="51">
        <v>0</v>
      </c>
      <c r="E107" s="24"/>
    </row>
    <row r="108" spans="1:6" x14ac:dyDescent="0.2">
      <c r="A108" s="39" t="s">
        <v>103</v>
      </c>
      <c r="B108" s="51">
        <v>-69252.479999999996</v>
      </c>
      <c r="C108" s="51">
        <v>-69252.479999999996</v>
      </c>
      <c r="D108" s="51">
        <v>0</v>
      </c>
      <c r="E108" s="24"/>
    </row>
    <row r="109" spans="1:6" x14ac:dyDescent="0.2">
      <c r="A109" s="39" t="s">
        <v>104</v>
      </c>
      <c r="B109" s="51">
        <v>-7501.25</v>
      </c>
      <c r="C109" s="51">
        <v>-7501.25</v>
      </c>
      <c r="D109" s="51">
        <v>0</v>
      </c>
      <c r="E109" s="24"/>
    </row>
    <row r="110" spans="1:6" x14ac:dyDescent="0.2">
      <c r="A110" s="39" t="s">
        <v>105</v>
      </c>
      <c r="B110" s="51">
        <v>-270</v>
      </c>
      <c r="C110" s="51">
        <v>-270</v>
      </c>
      <c r="D110" s="51">
        <v>0</v>
      </c>
      <c r="E110" s="24"/>
    </row>
    <row r="111" spans="1:6" x14ac:dyDescent="0.2">
      <c r="A111" s="39" t="s">
        <v>106</v>
      </c>
      <c r="B111" s="51">
        <v>-1284268.1200000001</v>
      </c>
      <c r="C111" s="51">
        <v>-1284268.1200000001</v>
      </c>
      <c r="D111" s="51">
        <v>0</v>
      </c>
      <c r="E111" s="24"/>
    </row>
    <row r="112" spans="1:6" x14ac:dyDescent="0.2">
      <c r="A112" s="39" t="s">
        <v>107</v>
      </c>
      <c r="B112" s="51">
        <v>-1085434.33</v>
      </c>
      <c r="C112" s="51">
        <v>-1085434.33</v>
      </c>
      <c r="D112" s="51">
        <v>0</v>
      </c>
      <c r="E112" s="24"/>
    </row>
    <row r="113" spans="1:6" x14ac:dyDescent="0.2">
      <c r="A113" s="39" t="s">
        <v>108</v>
      </c>
      <c r="B113" s="51">
        <v>-10849.28</v>
      </c>
      <c r="C113" s="51">
        <v>-10849.28</v>
      </c>
      <c r="D113" s="51">
        <v>0</v>
      </c>
      <c r="E113" s="24"/>
    </row>
    <row r="114" spans="1:6" x14ac:dyDescent="0.2">
      <c r="A114" s="39" t="s">
        <v>109</v>
      </c>
      <c r="B114" s="51">
        <v>-148085.14000000001</v>
      </c>
      <c r="C114" s="51">
        <v>-148085.14000000001</v>
      </c>
      <c r="D114" s="51">
        <v>0</v>
      </c>
      <c r="E114" s="24"/>
    </row>
    <row r="115" spans="1:6" x14ac:dyDescent="0.2">
      <c r="A115" s="39" t="s">
        <v>110</v>
      </c>
      <c r="B115" s="51">
        <v>-87862.45</v>
      </c>
      <c r="C115" s="51">
        <v>-87862.45</v>
      </c>
      <c r="D115" s="51">
        <v>0</v>
      </c>
      <c r="E115" s="24"/>
    </row>
    <row r="116" spans="1:6" x14ac:dyDescent="0.2">
      <c r="A116" s="39" t="s">
        <v>111</v>
      </c>
      <c r="B116" s="51">
        <v>-1468671.93</v>
      </c>
      <c r="C116" s="51">
        <v>-1468671.93</v>
      </c>
      <c r="D116" s="51">
        <v>0</v>
      </c>
      <c r="E116" s="24"/>
    </row>
    <row r="117" spans="1:6" x14ac:dyDescent="0.2">
      <c r="A117" s="39" t="s">
        <v>112</v>
      </c>
      <c r="B117" s="51">
        <v>-1479995.03</v>
      </c>
      <c r="C117" s="51">
        <v>-1479995.03</v>
      </c>
      <c r="D117" s="51">
        <v>0</v>
      </c>
      <c r="E117" s="24"/>
    </row>
    <row r="118" spans="1:6" x14ac:dyDescent="0.2">
      <c r="A118" s="39" t="s">
        <v>113</v>
      </c>
      <c r="B118" s="51">
        <v>-117646.79</v>
      </c>
      <c r="C118" s="51">
        <v>-117646.79</v>
      </c>
      <c r="D118" s="51">
        <v>0</v>
      </c>
      <c r="E118" s="24"/>
    </row>
    <row r="119" spans="1:6" x14ac:dyDescent="0.2">
      <c r="A119" s="39" t="s">
        <v>114</v>
      </c>
      <c r="B119" s="51">
        <v>-775595.55</v>
      </c>
      <c r="C119" s="51">
        <v>-775595.55</v>
      </c>
      <c r="D119" s="51">
        <v>0</v>
      </c>
      <c r="E119" s="24"/>
    </row>
    <row r="120" spans="1:6" x14ac:dyDescent="0.2">
      <c r="A120" s="28"/>
      <c r="B120" s="29"/>
      <c r="C120" s="29"/>
      <c r="D120" s="29"/>
      <c r="E120" s="30">
        <v>0</v>
      </c>
    </row>
    <row r="121" spans="1:6" x14ac:dyDescent="0.2">
      <c r="B121" s="32">
        <f>+B99+B68+B66</f>
        <v>104530254.22999999</v>
      </c>
      <c r="C121" s="32">
        <f>+C99+C68+C66</f>
        <v>108227347.47</v>
      </c>
      <c r="D121" s="32">
        <f>+D99+D68+D66</f>
        <v>3697093.24</v>
      </c>
      <c r="E121" s="59"/>
    </row>
    <row r="123" spans="1:6" ht="21.75" customHeight="1" x14ac:dyDescent="0.2">
      <c r="A123" s="18" t="s">
        <v>115</v>
      </c>
      <c r="B123" s="19" t="s">
        <v>57</v>
      </c>
      <c r="C123" s="19" t="s">
        <v>58</v>
      </c>
      <c r="D123" s="19" t="s">
        <v>59</v>
      </c>
      <c r="E123" s="19" t="s">
        <v>60</v>
      </c>
    </row>
    <row r="124" spans="1:6" s="79" customFormat="1" x14ac:dyDescent="0.2">
      <c r="A124" s="20" t="s">
        <v>116</v>
      </c>
      <c r="B124" s="43">
        <v>3299.01</v>
      </c>
      <c r="C124" s="43">
        <v>3299.01</v>
      </c>
      <c r="D124" s="43">
        <f>+C124-B124</f>
        <v>0</v>
      </c>
      <c r="E124" s="37"/>
    </row>
    <row r="125" spans="1:6" x14ac:dyDescent="0.2">
      <c r="A125" s="39" t="s">
        <v>117</v>
      </c>
      <c r="B125" s="51">
        <v>3299.01</v>
      </c>
      <c r="C125" s="51">
        <v>3299.01</v>
      </c>
      <c r="D125" s="51"/>
      <c r="E125" s="24"/>
    </row>
    <row r="126" spans="1:6" x14ac:dyDescent="0.2">
      <c r="A126" s="22" t="s">
        <v>94</v>
      </c>
      <c r="B126" s="23">
        <f>+B127</f>
        <v>-1649.5</v>
      </c>
      <c r="C126" s="23">
        <f>+C127</f>
        <v>-1649.5</v>
      </c>
      <c r="D126" s="23">
        <f>+D127</f>
        <v>0</v>
      </c>
      <c r="E126" s="24"/>
      <c r="F126" s="22"/>
    </row>
    <row r="127" spans="1:6" x14ac:dyDescent="0.2">
      <c r="A127" s="39" t="s">
        <v>118</v>
      </c>
      <c r="B127" s="51">
        <v>-1649.5</v>
      </c>
      <c r="C127" s="51">
        <v>-1649.5</v>
      </c>
      <c r="D127" s="51">
        <f>+C127-B127</f>
        <v>0</v>
      </c>
      <c r="E127" s="24"/>
      <c r="F127" s="39"/>
    </row>
    <row r="128" spans="1:6" x14ac:dyDescent="0.2">
      <c r="A128" s="22" t="s">
        <v>119</v>
      </c>
      <c r="B128" s="23">
        <f>+B129</f>
        <v>-21767.759999999998</v>
      </c>
      <c r="C128" s="81">
        <f>+C129</f>
        <v>0</v>
      </c>
      <c r="D128" s="23">
        <f>+D129</f>
        <v>21767.759999999998</v>
      </c>
      <c r="E128" s="24"/>
    </row>
    <row r="129" spans="1:5" x14ac:dyDescent="0.2">
      <c r="A129" s="52" t="s">
        <v>120</v>
      </c>
      <c r="B129" s="29">
        <v>-21767.759999999998</v>
      </c>
      <c r="C129" s="82">
        <v>0</v>
      </c>
      <c r="D129" s="51">
        <f>+C129-B129</f>
        <v>21767.759999999998</v>
      </c>
      <c r="E129" s="30"/>
    </row>
    <row r="130" spans="1:5" x14ac:dyDescent="0.2">
      <c r="B130" s="32">
        <f>+B124+B126+B128</f>
        <v>-20118.25</v>
      </c>
      <c r="C130" s="32">
        <f>+C124+C126+C128</f>
        <v>1649.5100000000002</v>
      </c>
      <c r="D130" s="32">
        <f>+D124+D126+D128</f>
        <v>21767.759999999998</v>
      </c>
      <c r="E130" s="59"/>
    </row>
    <row r="131" spans="1:5" x14ac:dyDescent="0.2">
      <c r="B131" s="83"/>
    </row>
    <row r="132" spans="1:5" ht="27" customHeight="1" x14ac:dyDescent="0.2">
      <c r="A132" s="18" t="s">
        <v>121</v>
      </c>
      <c r="B132" s="19" t="s">
        <v>8</v>
      </c>
    </row>
    <row r="133" spans="1:5" x14ac:dyDescent="0.2">
      <c r="A133" s="20" t="s">
        <v>122</v>
      </c>
      <c r="B133" s="21" t="s">
        <v>42</v>
      </c>
    </row>
    <row r="134" spans="1:5" x14ac:dyDescent="0.2">
      <c r="A134" s="28"/>
      <c r="B134" s="84"/>
    </row>
    <row r="135" spans="1:5" x14ac:dyDescent="0.2">
      <c r="B135" s="59"/>
    </row>
    <row r="137" spans="1:5" ht="22.5" customHeight="1" x14ac:dyDescent="0.2">
      <c r="A137" s="85" t="s">
        <v>123</v>
      </c>
      <c r="B137" s="86" t="s">
        <v>8</v>
      </c>
      <c r="C137" s="87" t="s">
        <v>124</v>
      </c>
    </row>
    <row r="138" spans="1:5" x14ac:dyDescent="0.2">
      <c r="A138" s="88" t="s">
        <v>42</v>
      </c>
      <c r="B138" s="89" t="s">
        <v>125</v>
      </c>
      <c r="C138" s="90" t="s">
        <v>125</v>
      </c>
    </row>
    <row r="139" spans="1:5" x14ac:dyDescent="0.2">
      <c r="A139" s="91"/>
      <c r="B139" s="92"/>
      <c r="C139" s="92"/>
    </row>
    <row r="140" spans="1:5" x14ac:dyDescent="0.2">
      <c r="B140" s="59"/>
      <c r="C140" s="59"/>
    </row>
    <row r="142" spans="1:5" x14ac:dyDescent="0.2">
      <c r="A142" s="13" t="s">
        <v>126</v>
      </c>
    </row>
    <row r="144" spans="1:5" ht="20.25" customHeight="1" x14ac:dyDescent="0.2">
      <c r="A144" s="85" t="s">
        <v>127</v>
      </c>
      <c r="B144" s="86" t="s">
        <v>8</v>
      </c>
      <c r="C144" s="19" t="s">
        <v>23</v>
      </c>
      <c r="D144" s="19" t="s">
        <v>24</v>
      </c>
      <c r="E144" s="19" t="s">
        <v>25</v>
      </c>
    </row>
    <row r="145" spans="1:5" s="79" customFormat="1" x14ac:dyDescent="0.2">
      <c r="A145" s="20" t="s">
        <v>128</v>
      </c>
      <c r="B145" s="93">
        <f>SUM(B146:B164)</f>
        <v>2294678.4699999997</v>
      </c>
      <c r="C145" s="93">
        <f>SUM(C146:C164)</f>
        <v>2294678.4699999997</v>
      </c>
      <c r="D145" s="37"/>
      <c r="E145" s="37"/>
    </row>
    <row r="146" spans="1:5" s="79" customFormat="1" x14ac:dyDescent="0.2">
      <c r="A146" s="24" t="s">
        <v>129</v>
      </c>
      <c r="B146" s="51">
        <v>0</v>
      </c>
      <c r="C146" s="51">
        <f>B146</f>
        <v>0</v>
      </c>
      <c r="D146" s="78"/>
      <c r="E146" s="78"/>
    </row>
    <row r="147" spans="1:5" x14ac:dyDescent="0.2">
      <c r="A147" s="24" t="s">
        <v>130</v>
      </c>
      <c r="B147" s="51">
        <v>0</v>
      </c>
      <c r="C147" s="51">
        <f t="shared" ref="C147:C164" si="2">B147</f>
        <v>0</v>
      </c>
      <c r="D147" s="24"/>
      <c r="E147" s="24"/>
    </row>
    <row r="148" spans="1:5" x14ac:dyDescent="0.2">
      <c r="A148" s="24" t="s">
        <v>131</v>
      </c>
      <c r="B148" s="51">
        <v>99102.23</v>
      </c>
      <c r="C148" s="51">
        <f t="shared" si="2"/>
        <v>99102.23</v>
      </c>
      <c r="D148" s="24"/>
      <c r="E148" s="24"/>
    </row>
    <row r="149" spans="1:5" x14ac:dyDescent="0.2">
      <c r="A149" s="24" t="s">
        <v>132</v>
      </c>
      <c r="B149" s="51">
        <v>35.79</v>
      </c>
      <c r="C149" s="51">
        <f t="shared" si="2"/>
        <v>35.79</v>
      </c>
      <c r="D149" s="24"/>
      <c r="E149" s="24"/>
    </row>
    <row r="150" spans="1:5" x14ac:dyDescent="0.2">
      <c r="A150" s="24" t="s">
        <v>133</v>
      </c>
      <c r="B150" s="51">
        <v>586348.5</v>
      </c>
      <c r="C150" s="51">
        <f t="shared" si="2"/>
        <v>586348.5</v>
      </c>
      <c r="D150" s="24"/>
      <c r="E150" s="24"/>
    </row>
    <row r="151" spans="1:5" x14ac:dyDescent="0.2">
      <c r="A151" s="24" t="s">
        <v>134</v>
      </c>
      <c r="B151" s="51">
        <v>443548.05</v>
      </c>
      <c r="C151" s="51">
        <f t="shared" si="2"/>
        <v>443548.05</v>
      </c>
      <c r="D151" s="24"/>
      <c r="E151" s="24"/>
    </row>
    <row r="152" spans="1:5" x14ac:dyDescent="0.2">
      <c r="A152" s="24" t="s">
        <v>135</v>
      </c>
      <c r="B152" s="51">
        <v>20327.560000000001</v>
      </c>
      <c r="C152" s="51">
        <f t="shared" si="2"/>
        <v>20327.560000000001</v>
      </c>
      <c r="D152" s="24"/>
      <c r="E152" s="24"/>
    </row>
    <row r="153" spans="1:5" x14ac:dyDescent="0.2">
      <c r="A153" s="24" t="s">
        <v>136</v>
      </c>
      <c r="B153" s="51">
        <v>2667.7</v>
      </c>
      <c r="C153" s="51">
        <f t="shared" si="2"/>
        <v>2667.7</v>
      </c>
      <c r="D153" s="24"/>
      <c r="E153" s="24"/>
    </row>
    <row r="154" spans="1:5" x14ac:dyDescent="0.2">
      <c r="A154" s="24" t="s">
        <v>137</v>
      </c>
      <c r="B154" s="51">
        <v>0</v>
      </c>
      <c r="C154" s="51">
        <f t="shared" si="2"/>
        <v>0</v>
      </c>
      <c r="D154" s="24"/>
      <c r="E154" s="24"/>
    </row>
    <row r="155" spans="1:5" x14ac:dyDescent="0.2">
      <c r="A155" s="24" t="s">
        <v>138</v>
      </c>
      <c r="B155" s="51">
        <v>266.7</v>
      </c>
      <c r="C155" s="51">
        <f t="shared" si="2"/>
        <v>266.7</v>
      </c>
      <c r="D155" s="24"/>
      <c r="E155" s="24"/>
    </row>
    <row r="156" spans="1:5" x14ac:dyDescent="0.2">
      <c r="A156" s="24" t="s">
        <v>139</v>
      </c>
      <c r="B156" s="51">
        <v>69795.210000000006</v>
      </c>
      <c r="C156" s="51">
        <f t="shared" si="2"/>
        <v>69795.210000000006</v>
      </c>
      <c r="D156" s="24"/>
      <c r="E156" s="24"/>
    </row>
    <row r="157" spans="1:5" x14ac:dyDescent="0.2">
      <c r="A157" s="24" t="s">
        <v>140</v>
      </c>
      <c r="B157" s="51">
        <v>14.81</v>
      </c>
      <c r="C157" s="51">
        <f t="shared" si="2"/>
        <v>14.81</v>
      </c>
      <c r="D157" s="24"/>
      <c r="E157" s="24"/>
    </row>
    <row r="158" spans="1:5" x14ac:dyDescent="0.2">
      <c r="A158" s="24" t="s">
        <v>141</v>
      </c>
      <c r="B158" s="51">
        <v>54709.96</v>
      </c>
      <c r="C158" s="51">
        <f t="shared" si="2"/>
        <v>54709.96</v>
      </c>
      <c r="D158" s="24"/>
      <c r="E158" s="24"/>
    </row>
    <row r="159" spans="1:5" x14ac:dyDescent="0.2">
      <c r="A159" s="24" t="s">
        <v>142</v>
      </c>
      <c r="B159" s="51">
        <v>183817.88</v>
      </c>
      <c r="C159" s="51">
        <f t="shared" si="2"/>
        <v>183817.88</v>
      </c>
      <c r="D159" s="24"/>
      <c r="E159" s="24"/>
    </row>
    <row r="160" spans="1:5" x14ac:dyDescent="0.2">
      <c r="A160" s="24" t="s">
        <v>143</v>
      </c>
      <c r="B160" s="51">
        <v>809674</v>
      </c>
      <c r="C160" s="51">
        <f t="shared" si="2"/>
        <v>809674</v>
      </c>
      <c r="D160" s="24"/>
      <c r="E160" s="24"/>
    </row>
    <row r="161" spans="1:5" x14ac:dyDescent="0.2">
      <c r="A161" s="24" t="s">
        <v>144</v>
      </c>
      <c r="B161" s="51">
        <v>21988.799999999999</v>
      </c>
      <c r="C161" s="51">
        <f t="shared" si="2"/>
        <v>21988.799999999999</v>
      </c>
      <c r="D161" s="24"/>
      <c r="E161" s="24"/>
    </row>
    <row r="162" spans="1:5" x14ac:dyDescent="0.2">
      <c r="A162" s="24" t="s">
        <v>145</v>
      </c>
      <c r="B162" s="51">
        <v>1383.6</v>
      </c>
      <c r="C162" s="51">
        <f t="shared" si="2"/>
        <v>1383.6</v>
      </c>
      <c r="D162" s="24"/>
      <c r="E162" s="24"/>
    </row>
    <row r="163" spans="1:5" x14ac:dyDescent="0.2">
      <c r="A163" s="24" t="s">
        <v>146</v>
      </c>
      <c r="B163" s="51">
        <v>-140.19999999999999</v>
      </c>
      <c r="C163" s="51">
        <f t="shared" si="2"/>
        <v>-140.19999999999999</v>
      </c>
      <c r="D163" s="24"/>
      <c r="E163" s="24"/>
    </row>
    <row r="164" spans="1:5" x14ac:dyDescent="0.2">
      <c r="A164" s="30" t="s">
        <v>147</v>
      </c>
      <c r="B164" s="51">
        <v>1137.8800000000001</v>
      </c>
      <c r="C164" s="51">
        <f t="shared" si="2"/>
        <v>1137.8800000000001</v>
      </c>
      <c r="D164" s="24"/>
      <c r="E164" s="24"/>
    </row>
    <row r="165" spans="1:5" x14ac:dyDescent="0.2">
      <c r="A165" s="94"/>
      <c r="B165" s="32">
        <f>+B145</f>
        <v>2294678.4699999997</v>
      </c>
      <c r="C165" s="32">
        <f>+C145</f>
        <v>2294678.4699999997</v>
      </c>
      <c r="D165" s="95"/>
      <c r="E165" s="95"/>
    </row>
    <row r="168" spans="1:5" ht="27.75" customHeight="1" x14ac:dyDescent="0.2">
      <c r="A168" s="85" t="s">
        <v>148</v>
      </c>
      <c r="B168" s="86" t="s">
        <v>8</v>
      </c>
      <c r="C168" s="19" t="s">
        <v>149</v>
      </c>
      <c r="D168" s="19" t="s">
        <v>124</v>
      </c>
    </row>
    <row r="169" spans="1:5" x14ac:dyDescent="0.2">
      <c r="A169" s="62" t="s">
        <v>150</v>
      </c>
      <c r="B169" s="96" t="s">
        <v>125</v>
      </c>
      <c r="C169" s="97" t="s">
        <v>125</v>
      </c>
      <c r="D169" s="98" t="s">
        <v>125</v>
      </c>
    </row>
    <row r="170" spans="1:5" x14ac:dyDescent="0.2">
      <c r="A170" s="99"/>
      <c r="B170" s="100"/>
      <c r="C170" s="101"/>
      <c r="D170" s="102"/>
    </row>
    <row r="171" spans="1:5" x14ac:dyDescent="0.2">
      <c r="B171" s="59"/>
      <c r="C171" s="103"/>
      <c r="D171" s="104"/>
    </row>
    <row r="175" spans="1:5" ht="24" customHeight="1" x14ac:dyDescent="0.2">
      <c r="A175" s="85" t="s">
        <v>151</v>
      </c>
      <c r="B175" s="86" t="s">
        <v>8</v>
      </c>
      <c r="C175" s="105" t="s">
        <v>149</v>
      </c>
      <c r="D175" s="105" t="s">
        <v>46</v>
      </c>
    </row>
    <row r="176" spans="1:5" x14ac:dyDescent="0.2">
      <c r="A176" s="62" t="s">
        <v>152</v>
      </c>
      <c r="B176" s="21" t="s">
        <v>125</v>
      </c>
      <c r="C176" s="21"/>
      <c r="D176" s="21"/>
    </row>
    <row r="177" spans="1:4" x14ac:dyDescent="0.2">
      <c r="A177" s="28"/>
      <c r="B177" s="106"/>
      <c r="C177" s="106">
        <v>0</v>
      </c>
      <c r="D177" s="106">
        <v>0</v>
      </c>
    </row>
    <row r="178" spans="1:4" x14ac:dyDescent="0.2">
      <c r="B178" s="59"/>
      <c r="C178" s="103"/>
      <c r="D178" s="104"/>
    </row>
    <row r="180" spans="1:4" x14ac:dyDescent="0.2">
      <c r="A180" s="13" t="s">
        <v>153</v>
      </c>
    </row>
    <row r="181" spans="1:4" x14ac:dyDescent="0.2">
      <c r="A181" s="13"/>
    </row>
    <row r="182" spans="1:4" x14ac:dyDescent="0.2">
      <c r="A182" s="13" t="s">
        <v>154</v>
      </c>
    </row>
    <row r="183" spans="1:4" ht="24" customHeight="1" x14ac:dyDescent="0.2">
      <c r="A183" s="107" t="s">
        <v>155</v>
      </c>
      <c r="B183" s="108" t="s">
        <v>8</v>
      </c>
      <c r="C183" s="19" t="s">
        <v>156</v>
      </c>
      <c r="D183" s="19" t="s">
        <v>46</v>
      </c>
    </row>
    <row r="184" spans="1:4" x14ac:dyDescent="0.2">
      <c r="A184" s="20" t="s">
        <v>157</v>
      </c>
      <c r="B184" s="93">
        <f>SUM(B185:B193)</f>
        <v>14474276.35</v>
      </c>
      <c r="C184" s="21"/>
      <c r="D184" s="21"/>
    </row>
    <row r="185" spans="1:4" x14ac:dyDescent="0.2">
      <c r="A185" s="39" t="s">
        <v>158</v>
      </c>
      <c r="B185" s="51">
        <v>3491735</v>
      </c>
      <c r="C185" s="24"/>
      <c r="D185" s="24"/>
    </row>
    <row r="186" spans="1:4" x14ac:dyDescent="0.2">
      <c r="A186" s="26" t="s">
        <v>159</v>
      </c>
      <c r="B186" s="51">
        <v>8445636.3599999994</v>
      </c>
      <c r="C186" s="24"/>
      <c r="D186" s="24"/>
    </row>
    <row r="187" spans="1:4" x14ac:dyDescent="0.2">
      <c r="A187" s="39" t="s">
        <v>160</v>
      </c>
      <c r="B187" s="51">
        <v>421990</v>
      </c>
      <c r="C187" s="24"/>
      <c r="D187" s="24"/>
    </row>
    <row r="188" spans="1:4" x14ac:dyDescent="0.2">
      <c r="A188" s="39" t="s">
        <v>161</v>
      </c>
      <c r="B188" s="51">
        <v>124878.13</v>
      </c>
      <c r="C188" s="24"/>
      <c r="D188" s="24"/>
    </row>
    <row r="189" spans="1:4" x14ac:dyDescent="0.2">
      <c r="A189" s="39" t="s">
        <v>162</v>
      </c>
      <c r="B189" s="51">
        <v>58900</v>
      </c>
      <c r="C189" s="24"/>
      <c r="D189" s="24"/>
    </row>
    <row r="190" spans="1:4" x14ac:dyDescent="0.2">
      <c r="A190" s="39" t="s">
        <v>163</v>
      </c>
      <c r="B190" s="51">
        <v>1703.33</v>
      </c>
      <c r="C190" s="24"/>
      <c r="D190" s="24"/>
    </row>
    <row r="191" spans="1:4" x14ac:dyDescent="0.2">
      <c r="A191" s="39" t="s">
        <v>164</v>
      </c>
      <c r="B191" s="51">
        <v>800000</v>
      </c>
      <c r="C191" s="24"/>
      <c r="D191" s="24"/>
    </row>
    <row r="192" spans="1:4" x14ac:dyDescent="0.2">
      <c r="A192" s="39" t="s">
        <v>165</v>
      </c>
      <c r="B192" s="51">
        <v>403954.53</v>
      </c>
      <c r="C192" s="24"/>
      <c r="D192" s="24"/>
    </row>
    <row r="193" spans="1:4" x14ac:dyDescent="0.2">
      <c r="A193" s="39" t="s">
        <v>166</v>
      </c>
      <c r="B193" s="51">
        <v>725479</v>
      </c>
      <c r="C193" s="24"/>
      <c r="D193" s="24"/>
    </row>
    <row r="194" spans="1:4" x14ac:dyDescent="0.2">
      <c r="A194" s="22" t="s">
        <v>167</v>
      </c>
      <c r="B194" s="109">
        <f>SUM(B195:B198)</f>
        <v>79969711.439999998</v>
      </c>
      <c r="C194" s="24"/>
      <c r="D194" s="24"/>
    </row>
    <row r="195" spans="1:4" x14ac:dyDescent="0.2">
      <c r="A195" s="39" t="s">
        <v>168</v>
      </c>
      <c r="B195" s="51">
        <v>29940788.050000001</v>
      </c>
      <c r="C195" s="24"/>
      <c r="D195" s="24"/>
    </row>
    <row r="196" spans="1:4" x14ac:dyDescent="0.2">
      <c r="A196" s="39" t="s">
        <v>169</v>
      </c>
      <c r="B196" s="51">
        <v>1731072.09</v>
      </c>
      <c r="C196" s="24"/>
      <c r="D196" s="24"/>
    </row>
    <row r="197" spans="1:4" x14ac:dyDescent="0.2">
      <c r="A197" s="39" t="s">
        <v>170</v>
      </c>
      <c r="B197" s="51">
        <v>48220018.460000001</v>
      </c>
      <c r="C197" s="24"/>
      <c r="D197" s="24"/>
    </row>
    <row r="198" spans="1:4" x14ac:dyDescent="0.2">
      <c r="A198" s="39" t="s">
        <v>171</v>
      </c>
      <c r="B198" s="51">
        <v>77832.84</v>
      </c>
      <c r="C198" s="24"/>
      <c r="D198" s="24"/>
    </row>
    <row r="199" spans="1:4" x14ac:dyDescent="0.2">
      <c r="A199" s="39"/>
      <c r="B199" s="51"/>
      <c r="C199" s="24"/>
      <c r="D199" s="24"/>
    </row>
    <row r="200" spans="1:4" x14ac:dyDescent="0.2">
      <c r="A200" s="110"/>
      <c r="B200" s="32">
        <f>+B194+B184</f>
        <v>94443987.789999992</v>
      </c>
      <c r="C200" s="95"/>
      <c r="D200" s="95"/>
    </row>
    <row r="203" spans="1:4" ht="24.75" customHeight="1" x14ac:dyDescent="0.2">
      <c r="A203" s="107" t="s">
        <v>172</v>
      </c>
      <c r="B203" s="108" t="s">
        <v>8</v>
      </c>
      <c r="C203" s="19" t="s">
        <v>156</v>
      </c>
      <c r="D203" s="19" t="s">
        <v>46</v>
      </c>
    </row>
    <row r="204" spans="1:4" x14ac:dyDescent="0.2">
      <c r="A204" s="20" t="s">
        <v>173</v>
      </c>
      <c r="B204" s="23">
        <f>(+B205+B206)</f>
        <v>236741.18</v>
      </c>
      <c r="C204" s="21"/>
      <c r="D204" s="21"/>
    </row>
    <row r="205" spans="1:4" x14ac:dyDescent="0.2">
      <c r="A205" s="39" t="s">
        <v>174</v>
      </c>
      <c r="B205" s="51">
        <v>236732.34</v>
      </c>
      <c r="C205" s="24"/>
      <c r="D205" s="24"/>
    </row>
    <row r="206" spans="1:4" x14ac:dyDescent="0.2">
      <c r="A206" s="39" t="s">
        <v>175</v>
      </c>
      <c r="B206" s="51">
        <v>8.84</v>
      </c>
      <c r="C206" s="24"/>
      <c r="D206" s="24"/>
    </row>
    <row r="207" spans="1:4" x14ac:dyDescent="0.2">
      <c r="A207" s="28"/>
      <c r="B207" s="29"/>
      <c r="C207" s="30"/>
      <c r="D207" s="30"/>
    </row>
    <row r="208" spans="1:4" x14ac:dyDescent="0.2">
      <c r="B208" s="32">
        <f>+B204</f>
        <v>236741.18</v>
      </c>
      <c r="C208" s="103"/>
      <c r="D208" s="104"/>
    </row>
    <row r="209" spans="1:6" x14ac:dyDescent="0.2">
      <c r="B209" s="111"/>
      <c r="C209" s="112"/>
      <c r="D209" s="112"/>
    </row>
    <row r="210" spans="1:6" x14ac:dyDescent="0.2">
      <c r="B210" s="111"/>
      <c r="C210" s="112"/>
      <c r="D210" s="112"/>
    </row>
    <row r="211" spans="1:6" x14ac:dyDescent="0.2">
      <c r="A211" s="13" t="s">
        <v>176</v>
      </c>
    </row>
    <row r="213" spans="1:6" ht="26.25" customHeight="1" x14ac:dyDescent="0.2">
      <c r="A213" s="107" t="s">
        <v>177</v>
      </c>
      <c r="B213" s="108" t="s">
        <v>8</v>
      </c>
      <c r="C213" s="19" t="s">
        <v>178</v>
      </c>
      <c r="D213" s="19" t="s">
        <v>179</v>
      </c>
    </row>
    <row r="214" spans="1:6" x14ac:dyDescent="0.2">
      <c r="A214" s="20" t="s">
        <v>180</v>
      </c>
      <c r="B214" s="43">
        <f>SUM(B215:B292)</f>
        <v>74527042.969999954</v>
      </c>
      <c r="C214" s="37">
        <f>SUM(C215:C292)</f>
        <v>1.0000000000000004</v>
      </c>
      <c r="D214" s="21">
        <v>0</v>
      </c>
    </row>
    <row r="215" spans="1:6" x14ac:dyDescent="0.2">
      <c r="A215" s="24" t="s">
        <v>181</v>
      </c>
      <c r="B215" s="51">
        <v>7979894.96</v>
      </c>
      <c r="C215" s="24">
        <v>0.10707381699301044</v>
      </c>
      <c r="D215" s="24"/>
      <c r="F215" s="113"/>
    </row>
    <row r="216" spans="1:6" x14ac:dyDescent="0.2">
      <c r="A216" s="24" t="s">
        <v>182</v>
      </c>
      <c r="B216" s="51">
        <v>1384171.63</v>
      </c>
      <c r="C216" s="24">
        <v>1.8572743192792219E-2</v>
      </c>
      <c r="D216" s="24"/>
      <c r="F216" s="113"/>
    </row>
    <row r="217" spans="1:6" x14ac:dyDescent="0.2">
      <c r="A217" s="24" t="s">
        <v>183</v>
      </c>
      <c r="B217" s="51">
        <v>17057.96</v>
      </c>
      <c r="C217" s="24">
        <v>2.2888282320373954E-4</v>
      </c>
      <c r="D217" s="24"/>
      <c r="F217" s="113"/>
    </row>
    <row r="218" spans="1:6" x14ac:dyDescent="0.2">
      <c r="A218" s="24" t="s">
        <v>184</v>
      </c>
      <c r="B218" s="51">
        <v>567379.75</v>
      </c>
      <c r="C218" s="24">
        <v>7.6130720794650676E-3</v>
      </c>
      <c r="D218" s="24"/>
      <c r="F218" s="113"/>
    </row>
    <row r="219" spans="1:6" x14ac:dyDescent="0.2">
      <c r="A219" s="24" t="s">
        <v>185</v>
      </c>
      <c r="B219" s="51">
        <v>6341789.1699999999</v>
      </c>
      <c r="C219" s="24">
        <v>8.5093798402182924E-2</v>
      </c>
      <c r="D219" s="24"/>
      <c r="F219" s="113"/>
    </row>
    <row r="220" spans="1:6" x14ac:dyDescent="0.2">
      <c r="A220" s="24" t="s">
        <v>186</v>
      </c>
      <c r="B220" s="51">
        <v>4784077.66</v>
      </c>
      <c r="C220" s="24">
        <v>6.4192506093738055E-2</v>
      </c>
      <c r="D220" s="24"/>
      <c r="F220" s="113"/>
    </row>
    <row r="221" spans="1:6" x14ac:dyDescent="0.2">
      <c r="A221" s="24" t="s">
        <v>187</v>
      </c>
      <c r="B221" s="51">
        <v>167202.81</v>
      </c>
      <c r="C221" s="24">
        <v>2.2435186388289371E-3</v>
      </c>
      <c r="D221" s="24"/>
      <c r="F221" s="113"/>
    </row>
    <row r="222" spans="1:6" x14ac:dyDescent="0.2">
      <c r="A222" s="24" t="s">
        <v>188</v>
      </c>
      <c r="B222" s="51">
        <v>530726.44999999995</v>
      </c>
      <c r="C222" s="24">
        <v>7.1212599997243697E-3</v>
      </c>
      <c r="D222" s="24"/>
      <c r="F222" s="113"/>
    </row>
    <row r="223" spans="1:6" x14ac:dyDescent="0.2">
      <c r="A223" s="24" t="s">
        <v>189</v>
      </c>
      <c r="B223" s="51">
        <v>4946196.1399999997</v>
      </c>
      <c r="C223" s="24">
        <v>6.6367803456136548E-2</v>
      </c>
      <c r="D223" s="24"/>
      <c r="F223" s="113"/>
    </row>
    <row r="224" spans="1:6" x14ac:dyDescent="0.2">
      <c r="A224" s="24" t="s">
        <v>190</v>
      </c>
      <c r="B224" s="51">
        <v>12999.4</v>
      </c>
      <c r="C224" s="24">
        <v>1.7442527546990917E-4</v>
      </c>
      <c r="D224" s="24"/>
      <c r="F224" s="113"/>
    </row>
    <row r="225" spans="1:6" x14ac:dyDescent="0.2">
      <c r="A225" s="24" t="s">
        <v>191</v>
      </c>
      <c r="B225" s="51">
        <v>3912217.88</v>
      </c>
      <c r="C225" s="24">
        <v>5.2493936752258108E-2</v>
      </c>
      <c r="D225" s="24"/>
      <c r="F225" s="113"/>
    </row>
    <row r="226" spans="1:6" x14ac:dyDescent="0.2">
      <c r="A226" s="24" t="s">
        <v>192</v>
      </c>
      <c r="B226" s="51">
        <v>59835.24</v>
      </c>
      <c r="C226" s="24">
        <v>8.0286614919212638E-4</v>
      </c>
      <c r="D226" s="24"/>
      <c r="E226" s="80"/>
      <c r="F226" s="114"/>
    </row>
    <row r="227" spans="1:6" x14ac:dyDescent="0.2">
      <c r="A227" s="24" t="s">
        <v>193</v>
      </c>
      <c r="B227" s="51">
        <v>47363.07</v>
      </c>
      <c r="C227" s="24">
        <v>6.355152185370549E-4</v>
      </c>
      <c r="D227" s="24"/>
      <c r="F227" s="113"/>
    </row>
    <row r="228" spans="1:6" x14ac:dyDescent="0.2">
      <c r="A228" s="24" t="s">
        <v>194</v>
      </c>
      <c r="B228" s="51">
        <v>19042.259999999998</v>
      </c>
      <c r="C228" s="24">
        <v>2.5550805776186842E-4</v>
      </c>
      <c r="D228" s="24"/>
      <c r="F228" s="113"/>
    </row>
    <row r="229" spans="1:6" x14ac:dyDescent="0.2">
      <c r="A229" s="24" t="s">
        <v>195</v>
      </c>
      <c r="B229" s="51">
        <v>13368.07</v>
      </c>
      <c r="C229" s="24">
        <v>1.7937207042256016E-4</v>
      </c>
      <c r="D229" s="24"/>
      <c r="F229" s="113"/>
    </row>
    <row r="230" spans="1:6" x14ac:dyDescent="0.2">
      <c r="A230" s="24" t="s">
        <v>196</v>
      </c>
      <c r="B230" s="51">
        <v>15989.21</v>
      </c>
      <c r="C230" s="24">
        <v>2.1454239109468332E-4</v>
      </c>
      <c r="D230" s="24"/>
      <c r="F230" s="113"/>
    </row>
    <row r="231" spans="1:6" x14ac:dyDescent="0.2">
      <c r="A231" s="24" t="s">
        <v>197</v>
      </c>
      <c r="B231" s="51">
        <v>31320.91</v>
      </c>
      <c r="C231" s="24">
        <v>4.2026234708665268E-4</v>
      </c>
      <c r="D231" s="24"/>
      <c r="F231" s="113"/>
    </row>
    <row r="232" spans="1:6" x14ac:dyDescent="0.2">
      <c r="A232" s="24" t="s">
        <v>198</v>
      </c>
      <c r="B232" s="51">
        <v>5954</v>
      </c>
      <c r="C232" s="24">
        <v>7.9890463417376124E-5</v>
      </c>
      <c r="D232" s="24"/>
      <c r="F232" s="113"/>
    </row>
    <row r="233" spans="1:6" x14ac:dyDescent="0.2">
      <c r="A233" s="24" t="s">
        <v>199</v>
      </c>
      <c r="B233" s="51">
        <v>28530.98</v>
      </c>
      <c r="C233" s="24">
        <v>3.8282721094254113E-4</v>
      </c>
      <c r="D233" s="24"/>
      <c r="F233" s="113"/>
    </row>
    <row r="234" spans="1:6" x14ac:dyDescent="0.2">
      <c r="A234" s="24" t="s">
        <v>200</v>
      </c>
      <c r="B234" s="51">
        <v>371.99</v>
      </c>
      <c r="C234" s="24">
        <v>4.9913425405827592E-6</v>
      </c>
      <c r="D234" s="24"/>
      <c r="F234" s="113"/>
    </row>
    <row r="235" spans="1:6" x14ac:dyDescent="0.2">
      <c r="A235" s="24" t="s">
        <v>201</v>
      </c>
      <c r="B235" s="51">
        <v>10318.93</v>
      </c>
      <c r="C235" s="24">
        <v>1.3845886793272842E-4</v>
      </c>
      <c r="D235" s="24"/>
      <c r="F235" s="113"/>
    </row>
    <row r="236" spans="1:6" x14ac:dyDescent="0.2">
      <c r="A236" s="24" t="s">
        <v>202</v>
      </c>
      <c r="B236" s="51">
        <v>4956.34</v>
      </c>
      <c r="C236" s="24">
        <v>6.6503913243882775E-5</v>
      </c>
      <c r="D236" s="24"/>
      <c r="F236" s="113"/>
    </row>
    <row r="237" spans="1:6" x14ac:dyDescent="0.2">
      <c r="A237" s="24" t="s">
        <v>203</v>
      </c>
      <c r="B237" s="51">
        <v>23.05</v>
      </c>
      <c r="C237" s="24">
        <v>3.0928370536958681E-7</v>
      </c>
      <c r="D237" s="24"/>
      <c r="F237" s="113"/>
    </row>
    <row r="238" spans="1:6" x14ac:dyDescent="0.2">
      <c r="A238" s="24" t="s">
        <v>204</v>
      </c>
      <c r="B238" s="51">
        <v>1763.2</v>
      </c>
      <c r="C238" s="24">
        <v>2.3658526217251864E-5</v>
      </c>
      <c r="D238" s="24"/>
      <c r="F238" s="113"/>
    </row>
    <row r="239" spans="1:6" x14ac:dyDescent="0.2">
      <c r="A239" s="24" t="s">
        <v>205</v>
      </c>
      <c r="B239" s="51">
        <v>51937.46</v>
      </c>
      <c r="C239" s="24">
        <v>6.968941464765596E-4</v>
      </c>
      <c r="D239" s="24"/>
      <c r="F239" s="113"/>
    </row>
    <row r="240" spans="1:6" x14ac:dyDescent="0.2">
      <c r="A240" s="24" t="s">
        <v>206</v>
      </c>
      <c r="B240" s="51">
        <v>18961.439999999999</v>
      </c>
      <c r="C240" s="24">
        <v>2.544236191905899E-4</v>
      </c>
      <c r="D240" s="24"/>
      <c r="F240" s="113"/>
    </row>
    <row r="241" spans="1:6" x14ac:dyDescent="0.2">
      <c r="A241" s="24" t="s">
        <v>207</v>
      </c>
      <c r="B241" s="51">
        <v>20056.509999999998</v>
      </c>
      <c r="C241" s="24">
        <v>2.6911721169553884E-4</v>
      </c>
      <c r="D241" s="24"/>
      <c r="F241" s="113"/>
    </row>
    <row r="242" spans="1:6" x14ac:dyDescent="0.2">
      <c r="A242" s="24" t="s">
        <v>208</v>
      </c>
      <c r="B242" s="51">
        <v>24336.83</v>
      </c>
      <c r="C242" s="24">
        <v>3.2655032361603999E-4</v>
      </c>
      <c r="D242" s="24"/>
      <c r="F242" s="113"/>
    </row>
    <row r="243" spans="1:6" x14ac:dyDescent="0.2">
      <c r="A243" s="24" t="s">
        <v>209</v>
      </c>
      <c r="B243" s="51">
        <v>1139.24</v>
      </c>
      <c r="C243" s="24">
        <v>1.5286263275715752E-5</v>
      </c>
      <c r="D243" s="24"/>
      <c r="F243" s="113"/>
    </row>
    <row r="244" spans="1:6" x14ac:dyDescent="0.2">
      <c r="A244" s="24" t="s">
        <v>210</v>
      </c>
      <c r="B244" s="51">
        <v>5242.97</v>
      </c>
      <c r="C244" s="24">
        <v>7.0349899728485143E-5</v>
      </c>
      <c r="D244" s="24"/>
      <c r="F244" s="113"/>
    </row>
    <row r="245" spans="1:6" x14ac:dyDescent="0.2">
      <c r="A245" s="24" t="s">
        <v>211</v>
      </c>
      <c r="B245" s="51">
        <v>139.41999999999999</v>
      </c>
      <c r="C245" s="24">
        <v>1.8707303341704028E-6</v>
      </c>
      <c r="D245" s="24"/>
      <c r="F245" s="113"/>
    </row>
    <row r="246" spans="1:6" x14ac:dyDescent="0.2">
      <c r="A246" s="24" t="s">
        <v>212</v>
      </c>
      <c r="B246" s="51">
        <v>314042.12</v>
      </c>
      <c r="C246" s="24">
        <v>4.2138008900529465E-3</v>
      </c>
      <c r="D246" s="24"/>
      <c r="F246" s="113"/>
    </row>
    <row r="247" spans="1:6" x14ac:dyDescent="0.2">
      <c r="A247" s="24" t="s">
        <v>213</v>
      </c>
      <c r="B247" s="51">
        <v>7830.31</v>
      </c>
      <c r="C247" s="24">
        <v>1.0506669375238739E-4</v>
      </c>
      <c r="D247" s="24"/>
      <c r="F247" s="113"/>
    </row>
    <row r="248" spans="1:6" x14ac:dyDescent="0.2">
      <c r="A248" s="24" t="s">
        <v>214</v>
      </c>
      <c r="B248" s="51">
        <v>14126.96</v>
      </c>
      <c r="C248" s="24">
        <v>1.8955481711097343E-4</v>
      </c>
      <c r="D248" s="24"/>
      <c r="F248" s="113"/>
    </row>
    <row r="249" spans="1:6" x14ac:dyDescent="0.2">
      <c r="A249" s="24" t="s">
        <v>215</v>
      </c>
      <c r="B249" s="51">
        <v>3485.29</v>
      </c>
      <c r="C249" s="24">
        <v>4.6765440585143913E-5</v>
      </c>
      <c r="D249" s="24"/>
      <c r="F249" s="113"/>
    </row>
    <row r="250" spans="1:6" x14ac:dyDescent="0.2">
      <c r="A250" s="24" t="s">
        <v>216</v>
      </c>
      <c r="B250" s="51">
        <v>56632.85</v>
      </c>
      <c r="C250" s="24">
        <v>7.5989664614490248E-4</v>
      </c>
      <c r="D250" s="24"/>
      <c r="F250" s="113"/>
    </row>
    <row r="251" spans="1:6" x14ac:dyDescent="0.2">
      <c r="A251" s="24" t="s">
        <v>217</v>
      </c>
      <c r="B251" s="51">
        <v>15046.6</v>
      </c>
      <c r="C251" s="24">
        <v>2.0189449896807049E-4</v>
      </c>
      <c r="D251" s="24"/>
      <c r="F251" s="113"/>
    </row>
    <row r="252" spans="1:6" x14ac:dyDescent="0.2">
      <c r="A252" s="24" t="s">
        <v>218</v>
      </c>
      <c r="B252" s="51">
        <v>3502.04</v>
      </c>
      <c r="C252" s="24">
        <v>4.6990191217028535E-5</v>
      </c>
      <c r="D252" s="24"/>
      <c r="F252" s="113"/>
    </row>
    <row r="253" spans="1:6" x14ac:dyDescent="0.2">
      <c r="A253" s="24" t="s">
        <v>219</v>
      </c>
      <c r="B253" s="51">
        <v>40184.870000000003</v>
      </c>
      <c r="C253" s="24">
        <v>5.3919850296725157E-4</v>
      </c>
      <c r="D253" s="24"/>
      <c r="F253" s="113"/>
    </row>
    <row r="254" spans="1:6" x14ac:dyDescent="0.2">
      <c r="A254" s="24" t="s">
        <v>220</v>
      </c>
      <c r="B254" s="51">
        <v>3221111</v>
      </c>
      <c r="C254" s="24">
        <v>4.322070045495597E-2</v>
      </c>
      <c r="D254" s="24"/>
      <c r="F254" s="113"/>
    </row>
    <row r="255" spans="1:6" x14ac:dyDescent="0.2">
      <c r="A255" s="24" t="s">
        <v>221</v>
      </c>
      <c r="B255" s="51">
        <v>1991.56</v>
      </c>
      <c r="C255" s="24">
        <v>2.6722648861859187E-5</v>
      </c>
      <c r="D255" s="24"/>
      <c r="E255" s="80"/>
      <c r="F255" s="114"/>
    </row>
    <row r="256" spans="1:6" x14ac:dyDescent="0.2">
      <c r="A256" s="24" t="s">
        <v>222</v>
      </c>
      <c r="B256" s="51">
        <v>484433.96</v>
      </c>
      <c r="C256" s="24">
        <v>6.5001097681415274E-3</v>
      </c>
      <c r="D256" s="24"/>
      <c r="F256" s="113"/>
    </row>
    <row r="257" spans="1:6" x14ac:dyDescent="0.2">
      <c r="A257" s="24" t="s">
        <v>223</v>
      </c>
      <c r="B257" s="51">
        <v>122680.58</v>
      </c>
      <c r="C257" s="24">
        <v>1.6461216641774413E-3</v>
      </c>
      <c r="D257" s="24"/>
      <c r="F257" s="113"/>
    </row>
    <row r="258" spans="1:6" x14ac:dyDescent="0.2">
      <c r="A258" s="24" t="s">
        <v>224</v>
      </c>
      <c r="B258" s="51">
        <v>49841.66</v>
      </c>
      <c r="C258" s="24">
        <v>6.6877281069722863E-4</v>
      </c>
      <c r="D258" s="24"/>
      <c r="F258" s="113"/>
    </row>
    <row r="259" spans="1:6" x14ac:dyDescent="0.2">
      <c r="A259" s="24" t="s">
        <v>225</v>
      </c>
      <c r="B259" s="51">
        <v>53807.24</v>
      </c>
      <c r="C259" s="24">
        <v>7.2198275761000622E-4</v>
      </c>
      <c r="D259" s="24"/>
      <c r="F259" s="113"/>
    </row>
    <row r="260" spans="1:6" x14ac:dyDescent="0.2">
      <c r="A260" s="24" t="s">
        <v>226</v>
      </c>
      <c r="B260" s="51">
        <v>11979.69</v>
      </c>
      <c r="C260" s="24">
        <v>1.6074285953921846E-4</v>
      </c>
      <c r="D260" s="24"/>
      <c r="F260" s="113"/>
    </row>
    <row r="261" spans="1:6" x14ac:dyDescent="0.2">
      <c r="A261" s="24" t="s">
        <v>227</v>
      </c>
      <c r="B261" s="51">
        <v>10761.84</v>
      </c>
      <c r="C261" s="24">
        <v>1.4440181135768476E-4</v>
      </c>
      <c r="D261" s="24"/>
      <c r="F261" s="113"/>
    </row>
    <row r="262" spans="1:6" x14ac:dyDescent="0.2">
      <c r="A262" s="24" t="s">
        <v>228</v>
      </c>
      <c r="B262" s="51">
        <v>3424.76</v>
      </c>
      <c r="C262" s="24">
        <v>4.5953252182279655E-5</v>
      </c>
      <c r="D262" s="24"/>
      <c r="F262" s="113"/>
    </row>
    <row r="263" spans="1:6" x14ac:dyDescent="0.2">
      <c r="A263" s="24" t="s">
        <v>229</v>
      </c>
      <c r="B263" s="51">
        <v>81200</v>
      </c>
      <c r="C263" s="24">
        <v>1.0895373915839673E-3</v>
      </c>
      <c r="D263" s="24"/>
      <c r="F263" s="113"/>
    </row>
    <row r="264" spans="1:6" x14ac:dyDescent="0.2">
      <c r="A264" s="24" t="s">
        <v>230</v>
      </c>
      <c r="B264" s="51">
        <v>44457.71</v>
      </c>
      <c r="C264" s="24">
        <v>5.9653124863542439E-4</v>
      </c>
      <c r="D264" s="24"/>
      <c r="F264" s="113"/>
    </row>
    <row r="265" spans="1:6" x14ac:dyDescent="0.2">
      <c r="A265" s="24" t="s">
        <v>231</v>
      </c>
      <c r="B265" s="51">
        <v>2025966.68</v>
      </c>
      <c r="C265" s="24">
        <v>2.7184315910877218E-2</v>
      </c>
      <c r="D265" s="24"/>
      <c r="F265" s="113"/>
    </row>
    <row r="266" spans="1:6" x14ac:dyDescent="0.2">
      <c r="A266" s="24" t="s">
        <v>232</v>
      </c>
      <c r="B266" s="51">
        <v>103875</v>
      </c>
      <c r="C266" s="24">
        <v>1.3937893663889731E-3</v>
      </c>
      <c r="D266" s="24"/>
      <c r="F266" s="113"/>
    </row>
    <row r="267" spans="1:6" x14ac:dyDescent="0.2">
      <c r="A267" s="24" t="s">
        <v>233</v>
      </c>
      <c r="B267" s="51">
        <v>112043.72</v>
      </c>
      <c r="C267" s="24">
        <v>1.50339682798232E-3</v>
      </c>
      <c r="D267" s="24"/>
      <c r="F267" s="113"/>
    </row>
    <row r="268" spans="1:6" x14ac:dyDescent="0.2">
      <c r="A268" s="24" t="s">
        <v>234</v>
      </c>
      <c r="B268" s="51">
        <v>59636.160000000003</v>
      </c>
      <c r="C268" s="24">
        <v>8.0019490407000164E-4</v>
      </c>
      <c r="D268" s="24"/>
      <c r="F268" s="113"/>
    </row>
    <row r="269" spans="1:6" x14ac:dyDescent="0.2">
      <c r="A269" s="24" t="s">
        <v>235</v>
      </c>
      <c r="B269" s="51">
        <v>600144.79</v>
      </c>
      <c r="C269" s="24">
        <v>8.0527116880456644E-3</v>
      </c>
      <c r="D269" s="24"/>
      <c r="F269" s="113"/>
    </row>
    <row r="270" spans="1:6" x14ac:dyDescent="0.2">
      <c r="A270" s="24" t="s">
        <v>236</v>
      </c>
      <c r="B270" s="51">
        <v>248850.8</v>
      </c>
      <c r="C270" s="24">
        <v>3.3390671370145753E-3</v>
      </c>
      <c r="D270" s="24"/>
      <c r="F270" s="113"/>
    </row>
    <row r="271" spans="1:6" x14ac:dyDescent="0.2">
      <c r="A271" s="24" t="s">
        <v>237</v>
      </c>
      <c r="B271" s="51">
        <v>20000</v>
      </c>
      <c r="C271" s="24">
        <v>2.6835896344432693E-4</v>
      </c>
      <c r="D271" s="24"/>
      <c r="F271" s="113"/>
    </row>
    <row r="272" spans="1:6" x14ac:dyDescent="0.2">
      <c r="A272" s="24" t="s">
        <v>238</v>
      </c>
      <c r="B272" s="51">
        <v>1798</v>
      </c>
      <c r="C272" s="24">
        <v>2.4125470813644991E-5</v>
      </c>
      <c r="D272" s="24"/>
      <c r="F272" s="113"/>
    </row>
    <row r="273" spans="1:6" x14ac:dyDescent="0.2">
      <c r="A273" s="24" t="s">
        <v>239</v>
      </c>
      <c r="B273" s="51">
        <v>2835.01</v>
      </c>
      <c r="C273" s="24">
        <v>3.8040017247715065E-5</v>
      </c>
      <c r="D273" s="24"/>
      <c r="E273" s="115"/>
      <c r="F273" s="113"/>
    </row>
    <row r="274" spans="1:6" x14ac:dyDescent="0.2">
      <c r="A274" s="24" t="s">
        <v>240</v>
      </c>
      <c r="B274" s="51">
        <v>14391.18</v>
      </c>
      <c r="C274" s="24">
        <v>1.9310010737703644E-4</v>
      </c>
      <c r="D274" s="24"/>
      <c r="F274" s="113"/>
    </row>
    <row r="275" spans="1:6" x14ac:dyDescent="0.2">
      <c r="A275" s="24" t="s">
        <v>241</v>
      </c>
      <c r="B275" s="51">
        <v>394011.3</v>
      </c>
      <c r="C275" s="24">
        <v>5.2868232026675862E-3</v>
      </c>
      <c r="D275" s="24"/>
      <c r="F275" s="113"/>
    </row>
    <row r="276" spans="1:6" x14ac:dyDescent="0.2">
      <c r="A276" s="24" t="s">
        <v>242</v>
      </c>
      <c r="B276" s="51">
        <v>2425647.04</v>
      </c>
      <c r="C276" s="24">
        <v>3.2547206266809993E-2</v>
      </c>
      <c r="D276" s="24"/>
      <c r="F276" s="113"/>
    </row>
    <row r="277" spans="1:6" x14ac:dyDescent="0.2">
      <c r="A277" s="116" t="s">
        <v>243</v>
      </c>
      <c r="B277" s="51">
        <v>904693.26</v>
      </c>
      <c r="C277" s="24">
        <v>1.2139127274433448E-2</v>
      </c>
      <c r="D277" s="24"/>
      <c r="F277" s="113"/>
    </row>
    <row r="278" spans="1:6" x14ac:dyDescent="0.2">
      <c r="A278" s="24" t="s">
        <v>244</v>
      </c>
      <c r="B278" s="51">
        <v>1495779.87</v>
      </c>
      <c r="C278" s="24">
        <v>2.0070296772704506E-2</v>
      </c>
      <c r="D278" s="24"/>
      <c r="F278" s="113"/>
    </row>
    <row r="279" spans="1:6" x14ac:dyDescent="0.2">
      <c r="A279" s="24" t="s">
        <v>245</v>
      </c>
      <c r="B279" s="51">
        <v>2468880.25</v>
      </c>
      <c r="C279" s="24">
        <v>3.3127307237908535E-2</v>
      </c>
      <c r="D279" s="24"/>
      <c r="F279" s="113"/>
    </row>
    <row r="280" spans="1:6" x14ac:dyDescent="0.2">
      <c r="A280" s="24" t="s">
        <v>246</v>
      </c>
      <c r="B280" s="51">
        <v>126774.08</v>
      </c>
      <c r="C280" s="24">
        <v>1.7010480350204088E-3</v>
      </c>
      <c r="D280" s="24"/>
      <c r="F280" s="113"/>
    </row>
    <row r="281" spans="1:6" x14ac:dyDescent="0.2">
      <c r="A281" s="24" t="s">
        <v>247</v>
      </c>
      <c r="B281" s="51">
        <v>12084</v>
      </c>
      <c r="C281" s="24">
        <v>1.6214248571306232E-4</v>
      </c>
      <c r="D281" s="24"/>
      <c r="F281" s="113"/>
    </row>
    <row r="282" spans="1:6" x14ac:dyDescent="0.2">
      <c r="A282" s="116" t="s">
        <v>248</v>
      </c>
      <c r="B282" s="51">
        <v>32599.23</v>
      </c>
      <c r="C282" s="24">
        <v>4.3741477859416029E-4</v>
      </c>
      <c r="D282" s="24"/>
      <c r="F282" s="113"/>
    </row>
    <row r="283" spans="1:6" x14ac:dyDescent="0.2">
      <c r="A283" s="116" t="s">
        <v>249</v>
      </c>
      <c r="B283" s="51">
        <v>37266.04</v>
      </c>
      <c r="C283" s="24">
        <v>5.0003379330374126E-4</v>
      </c>
      <c r="D283" s="24"/>
      <c r="F283" s="113"/>
    </row>
    <row r="284" spans="1:6" x14ac:dyDescent="0.2">
      <c r="A284" s="116" t="s">
        <v>250</v>
      </c>
      <c r="B284" s="51">
        <v>12996.62</v>
      </c>
      <c r="C284" s="24">
        <v>1.7438797357399041E-4</v>
      </c>
      <c r="D284" s="24"/>
      <c r="F284" s="113"/>
    </row>
    <row r="285" spans="1:6" x14ac:dyDescent="0.2">
      <c r="A285" s="116" t="s">
        <v>251</v>
      </c>
      <c r="B285" s="51">
        <v>6953.31</v>
      </c>
      <c r="C285" s="24">
        <v>9.3299153205353652E-5</v>
      </c>
      <c r="D285" s="24"/>
      <c r="F285" s="113"/>
    </row>
    <row r="286" spans="1:6" x14ac:dyDescent="0.2">
      <c r="A286" s="116" t="s">
        <v>252</v>
      </c>
      <c r="B286" s="51">
        <v>24987195.32</v>
      </c>
      <c r="C286" s="24">
        <v>0.33527689177280684</v>
      </c>
      <c r="D286" s="24"/>
      <c r="F286" s="113"/>
    </row>
    <row r="287" spans="1:6" x14ac:dyDescent="0.2">
      <c r="A287" s="116" t="s">
        <v>253</v>
      </c>
      <c r="B287" s="51">
        <v>468271.1</v>
      </c>
      <c r="C287" s="24">
        <v>6.2832373503467374E-3</v>
      </c>
      <c r="D287" s="24"/>
      <c r="F287" s="113"/>
    </row>
    <row r="288" spans="1:6" x14ac:dyDescent="0.2">
      <c r="A288" s="116" t="s">
        <v>254</v>
      </c>
      <c r="B288" s="51">
        <v>1904190.87</v>
      </c>
      <c r="C288" s="24">
        <v>2.5550334403667555E-2</v>
      </c>
      <c r="D288" s="24"/>
      <c r="F288" s="113"/>
    </row>
    <row r="289" spans="1:6" x14ac:dyDescent="0.2">
      <c r="A289" s="116" t="s">
        <v>255</v>
      </c>
      <c r="B289" s="51">
        <v>25507.27</v>
      </c>
      <c r="C289" s="24">
        <v>3.4225522687472888E-4</v>
      </c>
      <c r="D289" s="24"/>
      <c r="F289" s="113"/>
    </row>
    <row r="290" spans="1:6" x14ac:dyDescent="0.2">
      <c r="A290" s="116" t="s">
        <v>256</v>
      </c>
      <c r="B290" s="51">
        <v>7874.23</v>
      </c>
      <c r="C290" s="24">
        <v>1.0565601003611112E-4</v>
      </c>
      <c r="D290" s="24"/>
      <c r="F290" s="113"/>
    </row>
    <row r="291" spans="1:6" x14ac:dyDescent="0.2">
      <c r="A291" s="24" t="s">
        <v>257</v>
      </c>
      <c r="B291" s="51">
        <v>471419.05</v>
      </c>
      <c r="C291" s="24">
        <v>6.3254763802954661E-3</v>
      </c>
      <c r="D291" s="24"/>
      <c r="F291" s="113"/>
    </row>
    <row r="292" spans="1:6" x14ac:dyDescent="0.2">
      <c r="A292" s="52" t="s">
        <v>258</v>
      </c>
      <c r="B292" s="29">
        <v>10452.82</v>
      </c>
      <c r="C292" s="117">
        <v>1.4025539701350648E-4</v>
      </c>
      <c r="D292" s="30"/>
      <c r="F292" s="113"/>
    </row>
    <row r="293" spans="1:6" x14ac:dyDescent="0.2">
      <c r="B293" s="32">
        <f>+B214</f>
        <v>74527042.969999954</v>
      </c>
      <c r="C293" s="118">
        <f>+C214</f>
        <v>1.0000000000000004</v>
      </c>
      <c r="D293" s="59"/>
    </row>
    <row r="295" spans="1:6" x14ac:dyDescent="0.2">
      <c r="A295" s="13" t="s">
        <v>259</v>
      </c>
    </row>
    <row r="297" spans="1:6" ht="28.5" customHeight="1" x14ac:dyDescent="0.2">
      <c r="A297" s="85" t="s">
        <v>260</v>
      </c>
      <c r="B297" s="86" t="s">
        <v>57</v>
      </c>
      <c r="C297" s="105" t="s">
        <v>58</v>
      </c>
      <c r="D297" s="105" t="s">
        <v>261</v>
      </c>
      <c r="E297" s="119" t="s">
        <v>9</v>
      </c>
      <c r="F297" s="86" t="s">
        <v>149</v>
      </c>
    </row>
    <row r="298" spans="1:6" x14ac:dyDescent="0.2">
      <c r="A298" s="62" t="s">
        <v>262</v>
      </c>
      <c r="B298" s="43">
        <f>SUM(B299:B306)</f>
        <v>146087612.05000001</v>
      </c>
      <c r="C298" s="43">
        <f>SUM(C299:C307)</f>
        <v>149996260.78000003</v>
      </c>
      <c r="D298" s="43">
        <f>SUM(D299:D307)</f>
        <v>3908648.7300000004</v>
      </c>
      <c r="E298" s="21">
        <v>0</v>
      </c>
      <c r="F298" s="38">
        <v>0</v>
      </c>
    </row>
    <row r="299" spans="1:6" x14ac:dyDescent="0.2">
      <c r="A299" s="26" t="s">
        <v>263</v>
      </c>
      <c r="B299" s="51">
        <v>-76387.429999999993</v>
      </c>
      <c r="C299" s="51">
        <v>-76387.429999999993</v>
      </c>
      <c r="D299" s="51">
        <v>0</v>
      </c>
      <c r="E299" s="24"/>
      <c r="F299" s="25"/>
    </row>
    <row r="300" spans="1:6" x14ac:dyDescent="0.2">
      <c r="A300" s="26" t="s">
        <v>264</v>
      </c>
      <c r="B300" s="51">
        <v>9679847.6300000008</v>
      </c>
      <c r="C300" s="51">
        <v>3908648.73</v>
      </c>
      <c r="D300" s="51">
        <v>-5771198.9000000004</v>
      </c>
      <c r="E300" s="24"/>
      <c r="F300" s="25"/>
    </row>
    <row r="301" spans="1:6" x14ac:dyDescent="0.2">
      <c r="A301" s="26" t="s">
        <v>265</v>
      </c>
      <c r="B301" s="51">
        <v>480280</v>
      </c>
      <c r="C301" s="51">
        <v>480280</v>
      </c>
      <c r="D301" s="51">
        <v>0</v>
      </c>
      <c r="E301" s="24"/>
      <c r="F301" s="25"/>
    </row>
    <row r="302" spans="1:6" x14ac:dyDescent="0.2">
      <c r="A302" s="26" t="s">
        <v>266</v>
      </c>
      <c r="B302" s="51">
        <v>1288427.8600000001</v>
      </c>
      <c r="C302" s="51">
        <v>1288427.8600000001</v>
      </c>
      <c r="D302" s="51">
        <v>0</v>
      </c>
      <c r="E302" s="24"/>
      <c r="F302" s="25"/>
    </row>
    <row r="303" spans="1:6" x14ac:dyDescent="0.2">
      <c r="A303" s="26" t="s">
        <v>267</v>
      </c>
      <c r="B303" s="51">
        <v>9507207.0500000007</v>
      </c>
      <c r="C303" s="51">
        <v>9507207.0500000007</v>
      </c>
      <c r="D303" s="51">
        <v>0</v>
      </c>
      <c r="E303" s="24"/>
      <c r="F303" s="25"/>
    </row>
    <row r="304" spans="1:6" x14ac:dyDescent="0.2">
      <c r="A304" s="26" t="s">
        <v>268</v>
      </c>
      <c r="B304" s="51">
        <v>103352909.43000001</v>
      </c>
      <c r="C304" s="51">
        <v>103352909.43000001</v>
      </c>
      <c r="D304" s="51">
        <v>0</v>
      </c>
      <c r="E304" s="24"/>
      <c r="F304" s="25"/>
    </row>
    <row r="305" spans="1:6" x14ac:dyDescent="0.2">
      <c r="A305" s="26" t="s">
        <v>269</v>
      </c>
      <c r="B305" s="51">
        <v>22623433.510000002</v>
      </c>
      <c r="C305" s="51">
        <v>32303281.140000001</v>
      </c>
      <c r="D305" s="51">
        <v>9679847.6300000008</v>
      </c>
      <c r="E305" s="24"/>
      <c r="F305" s="25"/>
    </row>
    <row r="306" spans="1:6" x14ac:dyDescent="0.2">
      <c r="A306" s="26" t="s">
        <v>270</v>
      </c>
      <c r="B306" s="51">
        <v>-768106</v>
      </c>
      <c r="C306" s="51">
        <v>-768106</v>
      </c>
      <c r="D306" s="51">
        <v>0</v>
      </c>
      <c r="E306" s="24"/>
      <c r="F306" s="25"/>
    </row>
    <row r="307" spans="1:6" x14ac:dyDescent="0.2">
      <c r="A307" s="69"/>
      <c r="B307" s="29"/>
      <c r="C307" s="29"/>
      <c r="D307" s="29"/>
      <c r="E307" s="30"/>
      <c r="F307" s="41"/>
    </row>
    <row r="308" spans="1:6" x14ac:dyDescent="0.2">
      <c r="B308" s="32">
        <f>+B298</f>
        <v>146087612.05000001</v>
      </c>
      <c r="C308" s="32">
        <f t="shared" ref="C308:D308" si="3">+C298</f>
        <v>149996260.78000003</v>
      </c>
      <c r="D308" s="32">
        <f t="shared" si="3"/>
        <v>3908648.7300000004</v>
      </c>
      <c r="E308" s="103"/>
      <c r="F308" s="104"/>
    </row>
    <row r="311" spans="1:6" ht="27" customHeight="1" x14ac:dyDescent="0.2">
      <c r="A311" s="107" t="s">
        <v>271</v>
      </c>
      <c r="B311" s="108" t="s">
        <v>57</v>
      </c>
      <c r="C311" s="19" t="s">
        <v>58</v>
      </c>
      <c r="D311" s="19" t="s">
        <v>261</v>
      </c>
      <c r="E311" s="120" t="s">
        <v>149</v>
      </c>
    </row>
    <row r="312" spans="1:6" x14ac:dyDescent="0.2">
      <c r="A312" s="20" t="s">
        <v>272</v>
      </c>
      <c r="B312" s="44">
        <v>-7830204.9000000004</v>
      </c>
      <c r="C312" s="109">
        <v>20153686</v>
      </c>
      <c r="D312" s="109">
        <v>27983890.899999999</v>
      </c>
      <c r="E312" s="21"/>
    </row>
    <row r="313" spans="1:6" x14ac:dyDescent="0.2">
      <c r="A313" s="22" t="s">
        <v>273</v>
      </c>
      <c r="B313" s="49">
        <f>SUM(B314:B327)</f>
        <v>-23670995.050000001</v>
      </c>
      <c r="C313" s="49">
        <f>SUM(C314:C327)</f>
        <v>-29109274.780000009</v>
      </c>
      <c r="D313" s="49">
        <f>SUM(D314:D327)</f>
        <v>-5438279.7300000004</v>
      </c>
      <c r="E313" s="24"/>
    </row>
    <row r="314" spans="1:6" x14ac:dyDescent="0.2">
      <c r="A314" s="39" t="s">
        <v>274</v>
      </c>
      <c r="B314" s="50">
        <v>-136518.74</v>
      </c>
      <c r="C314" s="51">
        <v>-136518.74</v>
      </c>
      <c r="D314" s="51">
        <v>0</v>
      </c>
      <c r="E314" s="24"/>
    </row>
    <row r="315" spans="1:6" x14ac:dyDescent="0.2">
      <c r="A315" s="39" t="s">
        <v>275</v>
      </c>
      <c r="B315" s="50">
        <v>-764801.56</v>
      </c>
      <c r="C315" s="51">
        <v>-764801.56</v>
      </c>
      <c r="D315" s="51">
        <v>0</v>
      </c>
      <c r="E315" s="24"/>
    </row>
    <row r="316" spans="1:6" x14ac:dyDescent="0.2">
      <c r="A316" s="39" t="s">
        <v>276</v>
      </c>
      <c r="B316" s="50">
        <v>-6593916.1699999999</v>
      </c>
      <c r="C316" s="51">
        <v>-6593916.1699999999</v>
      </c>
      <c r="D316" s="51">
        <v>0</v>
      </c>
      <c r="E316" s="24"/>
    </row>
    <row r="317" spans="1:6" x14ac:dyDescent="0.2">
      <c r="A317" s="39" t="s">
        <v>277</v>
      </c>
      <c r="B317" s="50">
        <v>-4528805.42</v>
      </c>
      <c r="C317" s="51">
        <v>-4528805.42</v>
      </c>
      <c r="D317" s="51">
        <v>0</v>
      </c>
      <c r="E317" s="24"/>
    </row>
    <row r="318" spans="1:6" x14ac:dyDescent="0.2">
      <c r="A318" s="39" t="s">
        <v>278</v>
      </c>
      <c r="B318" s="50">
        <v>-2740666.59</v>
      </c>
      <c r="C318" s="51">
        <v>-2740666.59</v>
      </c>
      <c r="D318" s="51">
        <v>0</v>
      </c>
      <c r="E318" s="24"/>
    </row>
    <row r="319" spans="1:6" x14ac:dyDescent="0.2">
      <c r="A319" s="39" t="s">
        <v>279</v>
      </c>
      <c r="B319" s="50">
        <v>-249971.1</v>
      </c>
      <c r="C319" s="51">
        <v>-249971.1</v>
      </c>
      <c r="D319" s="51">
        <v>0</v>
      </c>
      <c r="E319" s="24"/>
    </row>
    <row r="320" spans="1:6" x14ac:dyDescent="0.2">
      <c r="A320" s="39" t="s">
        <v>280</v>
      </c>
      <c r="B320" s="50">
        <v>-12248727.65</v>
      </c>
      <c r="C320" s="51">
        <v>-12248727.65</v>
      </c>
      <c r="D320" s="51">
        <v>0</v>
      </c>
      <c r="E320" s="24"/>
    </row>
    <row r="321" spans="1:5" x14ac:dyDescent="0.2">
      <c r="A321" s="39" t="s">
        <v>281</v>
      </c>
      <c r="B321" s="50">
        <v>-8166732.7800000003</v>
      </c>
      <c r="C321" s="51">
        <v>-8166732.7800000003</v>
      </c>
      <c r="D321" s="51">
        <v>0</v>
      </c>
      <c r="E321" s="24"/>
    </row>
    <row r="322" spans="1:5" x14ac:dyDescent="0.2">
      <c r="A322" s="39" t="s">
        <v>282</v>
      </c>
      <c r="B322" s="50">
        <v>-9831647.2799999993</v>
      </c>
      <c r="C322" s="51">
        <v>-9831647.2799999993</v>
      </c>
      <c r="D322" s="51">
        <v>0</v>
      </c>
      <c r="E322" s="24"/>
    </row>
    <row r="323" spans="1:5" x14ac:dyDescent="0.2">
      <c r="A323" s="39" t="s">
        <v>283</v>
      </c>
      <c r="B323" s="50">
        <v>-10932267.390000001</v>
      </c>
      <c r="C323" s="51">
        <v>-10904928.890000001</v>
      </c>
      <c r="D323" s="51">
        <v>27338.5</v>
      </c>
      <c r="E323" s="24"/>
    </row>
    <row r="324" spans="1:5" x14ac:dyDescent="0.2">
      <c r="A324" s="39" t="s">
        <v>284</v>
      </c>
      <c r="B324" s="50">
        <v>0</v>
      </c>
      <c r="C324" s="51">
        <v>-16327444.25</v>
      </c>
      <c r="D324" s="51">
        <v>-16327444.25</v>
      </c>
      <c r="E324" s="24"/>
    </row>
    <row r="325" spans="1:5" x14ac:dyDescent="0.2">
      <c r="A325" s="39" t="s">
        <v>285</v>
      </c>
      <c r="B325" s="50">
        <v>802011.37</v>
      </c>
      <c r="C325" s="51">
        <v>802011.37</v>
      </c>
      <c r="D325" s="51">
        <v>0</v>
      </c>
      <c r="E325" s="24"/>
    </row>
    <row r="326" spans="1:5" x14ac:dyDescent="0.2">
      <c r="A326" s="39" t="s">
        <v>286</v>
      </c>
      <c r="B326" s="50">
        <v>42484.6</v>
      </c>
      <c r="C326" s="51">
        <v>47484.6</v>
      </c>
      <c r="D326" s="51">
        <v>5000</v>
      </c>
      <c r="E326" s="24"/>
    </row>
    <row r="327" spans="1:5" x14ac:dyDescent="0.2">
      <c r="A327" s="39" t="s">
        <v>287</v>
      </c>
      <c r="B327" s="50">
        <v>31678563.66</v>
      </c>
      <c r="C327" s="51">
        <v>42535389.68</v>
      </c>
      <c r="D327" s="51">
        <v>10856826.02</v>
      </c>
      <c r="E327" s="24"/>
    </row>
    <row r="328" spans="1:5" x14ac:dyDescent="0.2">
      <c r="A328" s="28"/>
      <c r="B328" s="121"/>
      <c r="C328" s="122"/>
      <c r="D328" s="122"/>
      <c r="E328" s="30"/>
    </row>
    <row r="329" spans="1:5" x14ac:dyDescent="0.2">
      <c r="B329" s="32">
        <f>+B313+B312</f>
        <v>-31501199.950000003</v>
      </c>
      <c r="C329" s="32">
        <f>+C313+C312</f>
        <v>-8955588.7800000086</v>
      </c>
      <c r="D329" s="32">
        <f>+D313+D312</f>
        <v>22545611.169999998</v>
      </c>
      <c r="E329" s="59"/>
    </row>
    <row r="331" spans="1:5" x14ac:dyDescent="0.2">
      <c r="A331" s="13" t="s">
        <v>288</v>
      </c>
    </row>
    <row r="333" spans="1:5" ht="30.75" customHeight="1" x14ac:dyDescent="0.2">
      <c r="A333" s="107" t="s">
        <v>289</v>
      </c>
      <c r="B333" s="108" t="s">
        <v>57</v>
      </c>
      <c r="C333" s="19" t="s">
        <v>58</v>
      </c>
      <c r="D333" s="19" t="s">
        <v>59</v>
      </c>
    </row>
    <row r="334" spans="1:5" x14ac:dyDescent="0.2">
      <c r="A334" s="20" t="s">
        <v>290</v>
      </c>
      <c r="B334" s="37"/>
      <c r="C334" s="37"/>
      <c r="D334" s="37"/>
    </row>
    <row r="335" spans="1:5" x14ac:dyDescent="0.2">
      <c r="A335" s="22" t="s">
        <v>291</v>
      </c>
      <c r="B335" s="49">
        <f>SUM(B336:B340)</f>
        <v>1409423.6600000001</v>
      </c>
      <c r="C335" s="49">
        <f t="shared" ref="C335:D335" si="4">SUM(C336:C340)</f>
        <v>18577155.98</v>
      </c>
      <c r="D335" s="49">
        <f t="shared" si="4"/>
        <v>17167732.32</v>
      </c>
    </row>
    <row r="336" spans="1:5" x14ac:dyDescent="0.2">
      <c r="A336" s="39" t="s">
        <v>292</v>
      </c>
      <c r="B336" s="50">
        <v>47783.33</v>
      </c>
      <c r="C336" s="50">
        <v>14341888.029999999</v>
      </c>
      <c r="D336" s="50">
        <v>14294104.699999999</v>
      </c>
    </row>
    <row r="337" spans="1:4" x14ac:dyDescent="0.2">
      <c r="A337" s="39" t="s">
        <v>293</v>
      </c>
      <c r="B337" s="50">
        <v>1068058.03</v>
      </c>
      <c r="C337" s="50">
        <v>3000451.01</v>
      </c>
      <c r="D337" s="50">
        <v>1932392.98</v>
      </c>
    </row>
    <row r="338" spans="1:4" x14ac:dyDescent="0.2">
      <c r="A338" s="39" t="s">
        <v>294</v>
      </c>
      <c r="B338" s="50">
        <v>110598.23</v>
      </c>
      <c r="C338" s="50">
        <v>913575.8</v>
      </c>
      <c r="D338" s="50">
        <v>802977.57</v>
      </c>
    </row>
    <row r="339" spans="1:4" x14ac:dyDescent="0.2">
      <c r="A339" s="39" t="s">
        <v>295</v>
      </c>
      <c r="B339" s="50">
        <v>44476.800000000003</v>
      </c>
      <c r="C339" s="50">
        <v>259241.68</v>
      </c>
      <c r="D339" s="50">
        <v>214764.88</v>
      </c>
    </row>
    <row r="340" spans="1:4" x14ac:dyDescent="0.2">
      <c r="A340" s="39" t="s">
        <v>296</v>
      </c>
      <c r="B340" s="50">
        <v>138507.26999999999</v>
      </c>
      <c r="C340" s="50">
        <v>61999.46</v>
      </c>
      <c r="D340" s="50">
        <v>-76507.81</v>
      </c>
    </row>
    <row r="341" spans="1:4" x14ac:dyDescent="0.2">
      <c r="A341" s="52"/>
      <c r="B341" s="29"/>
      <c r="C341" s="29"/>
      <c r="D341" s="29"/>
    </row>
    <row r="342" spans="1:4" x14ac:dyDescent="0.2">
      <c r="A342" s="94"/>
      <c r="B342" s="32">
        <f>+B335+B334</f>
        <v>1409423.6600000001</v>
      </c>
      <c r="C342" s="32">
        <f t="shared" ref="C342:D342" si="5">+C335+C334</f>
        <v>18577155.98</v>
      </c>
      <c r="D342" s="32">
        <f t="shared" si="5"/>
        <v>17167732.32</v>
      </c>
    </row>
    <row r="345" spans="1:4" ht="24" customHeight="1" x14ac:dyDescent="0.2">
      <c r="A345" s="107" t="s">
        <v>297</v>
      </c>
      <c r="B345" s="108" t="s">
        <v>59</v>
      </c>
      <c r="C345" s="19" t="s">
        <v>298</v>
      </c>
      <c r="D345" s="10"/>
    </row>
    <row r="346" spans="1:4" x14ac:dyDescent="0.2">
      <c r="A346" s="20" t="s">
        <v>299</v>
      </c>
      <c r="B346" s="38"/>
      <c r="C346" s="21"/>
      <c r="D346" s="58"/>
    </row>
    <row r="347" spans="1:4" x14ac:dyDescent="0.2">
      <c r="A347" s="22" t="s">
        <v>300</v>
      </c>
      <c r="B347" s="123">
        <v>0</v>
      </c>
      <c r="C347" s="24"/>
      <c r="D347" s="58"/>
    </row>
    <row r="348" spans="1:4" x14ac:dyDescent="0.2">
      <c r="A348" s="22" t="s">
        <v>63</v>
      </c>
      <c r="B348" s="49">
        <f>SUM(B349:B352)</f>
        <v>3697093.2399999998</v>
      </c>
      <c r="C348" s="124">
        <f>SUM(C349:C352)</f>
        <v>1</v>
      </c>
      <c r="D348" s="58"/>
    </row>
    <row r="349" spans="1:4" x14ac:dyDescent="0.2">
      <c r="A349" s="24" t="s">
        <v>301</v>
      </c>
      <c r="B349" s="50">
        <v>345993.1</v>
      </c>
      <c r="C349" s="125">
        <f>+B349/$B$348</f>
        <v>9.3585170170065818E-2</v>
      </c>
      <c r="D349" s="58"/>
    </row>
    <row r="350" spans="1:4" x14ac:dyDescent="0.2">
      <c r="A350" s="24" t="s">
        <v>302</v>
      </c>
      <c r="B350" s="50">
        <v>502234.51</v>
      </c>
      <c r="C350" s="125">
        <f t="shared" ref="C350:C352" si="6">+B350/$B$348</f>
        <v>0.13584577866908221</v>
      </c>
      <c r="D350" s="58"/>
    </row>
    <row r="351" spans="1:4" x14ac:dyDescent="0.2">
      <c r="A351" s="24" t="s">
        <v>303</v>
      </c>
      <c r="B351" s="50">
        <v>1525769.63</v>
      </c>
      <c r="C351" s="125">
        <f t="shared" si="6"/>
        <v>0.41269438744260611</v>
      </c>
      <c r="D351" s="58"/>
    </row>
    <row r="352" spans="1:4" x14ac:dyDescent="0.2">
      <c r="A352" s="24" t="s">
        <v>304</v>
      </c>
      <c r="B352" s="50">
        <v>1323096</v>
      </c>
      <c r="C352" s="125">
        <f t="shared" si="6"/>
        <v>0.35787466371824589</v>
      </c>
      <c r="D352" s="58"/>
    </row>
    <row r="353" spans="1:6" x14ac:dyDescent="0.2">
      <c r="A353" s="22" t="s">
        <v>305</v>
      </c>
      <c r="B353" s="50"/>
      <c r="C353" s="24"/>
      <c r="D353" s="58"/>
      <c r="E353" s="10"/>
      <c r="F353" s="10"/>
    </row>
    <row r="354" spans="1:6" x14ac:dyDescent="0.2">
      <c r="A354" s="28"/>
      <c r="B354" s="54"/>
      <c r="C354" s="30"/>
      <c r="D354" s="58"/>
      <c r="E354" s="10"/>
      <c r="F354" s="10"/>
    </row>
    <row r="355" spans="1:6" x14ac:dyDescent="0.2">
      <c r="A355" s="31"/>
      <c r="B355" s="32">
        <f>+B346+B347+B348+B353</f>
        <v>3697093.2399999998</v>
      </c>
      <c r="C355" s="126">
        <f>+C346+C347+C348+C353</f>
        <v>1</v>
      </c>
      <c r="D355" s="58"/>
      <c r="E355" s="10"/>
      <c r="F355" s="10"/>
    </row>
    <row r="356" spans="1:6" x14ac:dyDescent="0.2">
      <c r="D356" s="10"/>
      <c r="E356" s="10"/>
      <c r="F356" s="10"/>
    </row>
    <row r="357" spans="1:6" x14ac:dyDescent="0.2">
      <c r="D357" s="10"/>
      <c r="E357" s="10"/>
      <c r="F357" s="10"/>
    </row>
    <row r="358" spans="1:6" x14ac:dyDescent="0.2">
      <c r="A358" s="13" t="s">
        <v>306</v>
      </c>
      <c r="E358" s="10"/>
      <c r="F358" s="10"/>
    </row>
    <row r="359" spans="1:6" ht="12" customHeight="1" x14ac:dyDescent="0.2">
      <c r="A359" s="13" t="s">
        <v>307</v>
      </c>
      <c r="E359" s="10"/>
      <c r="F359" s="10"/>
    </row>
    <row r="360" spans="1:6" x14ac:dyDescent="0.2">
      <c r="A360" s="5"/>
      <c r="B360" s="5"/>
      <c r="C360" s="5"/>
      <c r="D360" s="5"/>
      <c r="E360" s="10"/>
      <c r="F360" s="10"/>
    </row>
    <row r="361" spans="1:6" x14ac:dyDescent="0.2">
      <c r="A361" s="155" t="s">
        <v>308</v>
      </c>
      <c r="B361" s="156"/>
      <c r="C361" s="156"/>
      <c r="D361" s="157"/>
      <c r="E361" s="10"/>
      <c r="F361" s="10"/>
    </row>
    <row r="362" spans="1:6" x14ac:dyDescent="0.2">
      <c r="A362" s="158" t="s">
        <v>309</v>
      </c>
      <c r="B362" s="159"/>
      <c r="C362" s="159"/>
      <c r="D362" s="160"/>
      <c r="E362" s="10"/>
      <c r="F362" s="10"/>
    </row>
    <row r="363" spans="1:6" x14ac:dyDescent="0.2">
      <c r="A363" s="161" t="s">
        <v>310</v>
      </c>
      <c r="B363" s="162"/>
      <c r="C363" s="162"/>
      <c r="D363" s="163"/>
      <c r="E363" s="10"/>
      <c r="F363" s="10"/>
    </row>
    <row r="364" spans="1:6" x14ac:dyDescent="0.2">
      <c r="A364" s="164" t="s">
        <v>311</v>
      </c>
      <c r="B364" s="165"/>
      <c r="D364" s="127">
        <f>[1]EAI!H28</f>
        <v>109446194.88</v>
      </c>
      <c r="E364" s="10"/>
      <c r="F364" s="10"/>
    </row>
    <row r="365" spans="1:6" x14ac:dyDescent="0.2">
      <c r="A365" s="152"/>
      <c r="B365" s="152"/>
      <c r="C365" s="10"/>
      <c r="E365" s="128"/>
      <c r="F365" s="10"/>
    </row>
    <row r="366" spans="1:6" x14ac:dyDescent="0.2">
      <c r="A366" s="172" t="s">
        <v>312</v>
      </c>
      <c r="B366" s="172"/>
      <c r="C366" s="129"/>
      <c r="D366" s="127">
        <f>SUM(C367:C371)</f>
        <v>8.84</v>
      </c>
      <c r="E366" s="10"/>
      <c r="F366" s="10"/>
    </row>
    <row r="367" spans="1:6" x14ac:dyDescent="0.2">
      <c r="A367" s="166" t="s">
        <v>313</v>
      </c>
      <c r="B367" s="166"/>
      <c r="C367" s="130" t="s">
        <v>314</v>
      </c>
      <c r="D367" s="131"/>
      <c r="E367" s="10"/>
      <c r="F367" s="10"/>
    </row>
    <row r="368" spans="1:6" x14ac:dyDescent="0.2">
      <c r="A368" s="166" t="s">
        <v>315</v>
      </c>
      <c r="B368" s="166"/>
      <c r="C368" s="130" t="s">
        <v>314</v>
      </c>
      <c r="D368" s="131"/>
      <c r="E368" s="10"/>
      <c r="F368" s="10"/>
    </row>
    <row r="369" spans="1:6" x14ac:dyDescent="0.2">
      <c r="A369" s="166" t="s">
        <v>316</v>
      </c>
      <c r="B369" s="166"/>
      <c r="C369" s="130" t="s">
        <v>314</v>
      </c>
      <c r="D369" s="131"/>
      <c r="E369" s="10"/>
      <c r="F369" s="10"/>
    </row>
    <row r="370" spans="1:6" x14ac:dyDescent="0.2">
      <c r="A370" s="166" t="s">
        <v>317</v>
      </c>
      <c r="B370" s="166"/>
      <c r="C370" s="130" t="s">
        <v>314</v>
      </c>
      <c r="D370" s="131"/>
      <c r="E370" s="10"/>
      <c r="F370" s="10"/>
    </row>
    <row r="371" spans="1:6" x14ac:dyDescent="0.2">
      <c r="A371" s="170" t="s">
        <v>318</v>
      </c>
      <c r="B371" s="171"/>
      <c r="C371" s="132">
        <f>B206</f>
        <v>8.84</v>
      </c>
      <c r="D371" s="131"/>
      <c r="E371" s="10"/>
      <c r="F371" s="10"/>
    </row>
    <row r="372" spans="1:6" x14ac:dyDescent="0.2">
      <c r="A372" s="152"/>
      <c r="B372" s="152"/>
      <c r="C372" s="10"/>
      <c r="E372" s="10"/>
      <c r="F372" s="10"/>
    </row>
    <row r="373" spans="1:6" x14ac:dyDescent="0.2">
      <c r="A373" s="172" t="s">
        <v>319</v>
      </c>
      <c r="B373" s="172"/>
      <c r="C373" s="129"/>
      <c r="D373" s="127">
        <f>SUM(C373:C377)</f>
        <v>14765474.75</v>
      </c>
      <c r="E373" s="10"/>
      <c r="F373" s="10"/>
    </row>
    <row r="374" spans="1:6" x14ac:dyDescent="0.2">
      <c r="A374" s="166" t="s">
        <v>320</v>
      </c>
      <c r="B374" s="166"/>
      <c r="C374" s="133"/>
      <c r="D374" s="131"/>
      <c r="E374" s="10"/>
      <c r="F374" s="10"/>
    </row>
    <row r="375" spans="1:6" x14ac:dyDescent="0.2">
      <c r="A375" s="166" t="s">
        <v>321</v>
      </c>
      <c r="B375" s="166"/>
      <c r="C375" s="130">
        <v>0</v>
      </c>
      <c r="D375" s="131"/>
      <c r="E375" s="10"/>
      <c r="F375" s="10"/>
    </row>
    <row r="376" spans="1:6" x14ac:dyDescent="0.2">
      <c r="A376" s="166" t="s">
        <v>322</v>
      </c>
      <c r="B376" s="166"/>
      <c r="C376" s="134">
        <v>0</v>
      </c>
      <c r="D376" s="131"/>
      <c r="E376" s="10"/>
      <c r="F376" s="10"/>
    </row>
    <row r="377" spans="1:6" x14ac:dyDescent="0.2">
      <c r="A377" s="167" t="s">
        <v>323</v>
      </c>
      <c r="B377" s="168"/>
      <c r="C377" s="132">
        <f>10856826.02+3908648.73</f>
        <v>14765474.75</v>
      </c>
      <c r="D377" s="135"/>
      <c r="E377" s="136"/>
      <c r="F377" s="10"/>
    </row>
    <row r="378" spans="1:6" x14ac:dyDescent="0.2">
      <c r="A378" s="152"/>
      <c r="B378" s="152"/>
      <c r="E378" s="10"/>
      <c r="F378" s="10"/>
    </row>
    <row r="379" spans="1:6" x14ac:dyDescent="0.2">
      <c r="A379" s="169" t="s">
        <v>324</v>
      </c>
      <c r="B379" s="169"/>
      <c r="D379" s="137">
        <f>+D364+D366-D373</f>
        <v>94680728.969999999</v>
      </c>
      <c r="E379" s="138" t="str">
        <f>IF(D379=[1]EA!D33," ","ERROR")</f>
        <v xml:space="preserve"> </v>
      </c>
      <c r="F379" s="10"/>
    </row>
    <row r="380" spans="1:6" x14ac:dyDescent="0.2">
      <c r="A380" s="5"/>
      <c r="B380" s="5"/>
      <c r="C380" s="5"/>
      <c r="D380" s="5"/>
      <c r="E380" s="136"/>
      <c r="F380" s="10"/>
    </row>
    <row r="381" spans="1:6" x14ac:dyDescent="0.2">
      <c r="A381" s="5"/>
      <c r="B381" s="5"/>
      <c r="C381" s="5"/>
      <c r="D381" s="5"/>
      <c r="E381" s="139"/>
      <c r="F381" s="10"/>
    </row>
    <row r="382" spans="1:6" x14ac:dyDescent="0.2">
      <c r="A382" s="155" t="s">
        <v>325</v>
      </c>
      <c r="B382" s="156"/>
      <c r="C382" s="156"/>
      <c r="D382" s="157"/>
      <c r="E382" s="10"/>
      <c r="F382" s="10"/>
    </row>
    <row r="383" spans="1:6" x14ac:dyDescent="0.2">
      <c r="A383" s="158" t="str">
        <f>+A362</f>
        <v>Correspondiente del 1 de enero al 31 de agosto de 2017</v>
      </c>
      <c r="B383" s="159"/>
      <c r="C383" s="159"/>
      <c r="D383" s="160"/>
      <c r="E383" s="10"/>
      <c r="F383" s="10"/>
    </row>
    <row r="384" spans="1:6" x14ac:dyDescent="0.2">
      <c r="A384" s="161" t="s">
        <v>310</v>
      </c>
      <c r="B384" s="162"/>
      <c r="C384" s="162"/>
      <c r="D384" s="163"/>
      <c r="E384" s="10"/>
      <c r="F384" s="10"/>
    </row>
    <row r="385" spans="1:6" x14ac:dyDescent="0.2">
      <c r="A385" s="164" t="s">
        <v>326</v>
      </c>
      <c r="B385" s="165"/>
      <c r="D385" s="140">
        <f>[1]COG!H47</f>
        <v>78224136.209999993</v>
      </c>
      <c r="E385" s="10"/>
      <c r="F385" s="10"/>
    </row>
    <row r="386" spans="1:6" x14ac:dyDescent="0.2">
      <c r="A386" s="152"/>
      <c r="B386" s="152"/>
      <c r="E386" s="10"/>
      <c r="F386" s="10"/>
    </row>
    <row r="387" spans="1:6" x14ac:dyDescent="0.2">
      <c r="A387" s="154" t="s">
        <v>327</v>
      </c>
      <c r="B387" s="154"/>
      <c r="C387" s="129"/>
      <c r="D387" s="140">
        <f>SUM(C388:C405)</f>
        <v>3697093.24</v>
      </c>
      <c r="E387" s="10"/>
      <c r="F387" s="10"/>
    </row>
    <row r="388" spans="1:6" x14ac:dyDescent="0.2">
      <c r="A388" s="150" t="s">
        <v>328</v>
      </c>
      <c r="B388" s="151"/>
      <c r="C388" s="141">
        <f>[1]COG!H40</f>
        <v>1669089.1</v>
      </c>
      <c r="D388" s="142"/>
      <c r="E388" s="10"/>
      <c r="F388" s="10"/>
    </row>
    <row r="389" spans="1:6" x14ac:dyDescent="0.2">
      <c r="A389" s="150" t="s">
        <v>329</v>
      </c>
      <c r="B389" s="151"/>
      <c r="C389" s="141">
        <f>[1]COG!H41</f>
        <v>502234.51</v>
      </c>
      <c r="D389" s="142"/>
      <c r="E389" s="10"/>
      <c r="F389" s="10"/>
    </row>
    <row r="390" spans="1:6" x14ac:dyDescent="0.2">
      <c r="A390" s="150" t="s">
        <v>330</v>
      </c>
      <c r="B390" s="151"/>
      <c r="C390" s="141">
        <v>0</v>
      </c>
      <c r="D390" s="142"/>
      <c r="E390" s="10"/>
      <c r="F390" s="10"/>
    </row>
    <row r="391" spans="1:6" x14ac:dyDescent="0.2">
      <c r="A391" s="150" t="s">
        <v>331</v>
      </c>
      <c r="B391" s="151"/>
      <c r="C391" s="141">
        <f>[1]COG!H42</f>
        <v>0</v>
      </c>
      <c r="D391" s="142"/>
      <c r="E391" s="10"/>
      <c r="F391" s="10"/>
    </row>
    <row r="392" spans="1:6" x14ac:dyDescent="0.2">
      <c r="A392" s="150" t="s">
        <v>332</v>
      </c>
      <c r="B392" s="151"/>
      <c r="C392" s="141">
        <v>0</v>
      </c>
      <c r="D392" s="142"/>
      <c r="E392" s="10"/>
      <c r="F392" s="10"/>
    </row>
    <row r="393" spans="1:6" x14ac:dyDescent="0.2">
      <c r="A393" s="150" t="s">
        <v>333</v>
      </c>
      <c r="B393" s="151"/>
      <c r="C393" s="141">
        <f>[1]COG!H43</f>
        <v>1525769.63</v>
      </c>
      <c r="D393" s="142"/>
      <c r="E393" s="10"/>
      <c r="F393" s="10"/>
    </row>
    <row r="394" spans="1:6" x14ac:dyDescent="0.2">
      <c r="A394" s="150" t="s">
        <v>334</v>
      </c>
      <c r="B394" s="151"/>
      <c r="C394" s="141">
        <v>0</v>
      </c>
      <c r="D394" s="142"/>
      <c r="E394" s="10"/>
      <c r="F394" s="10"/>
    </row>
    <row r="395" spans="1:6" x14ac:dyDescent="0.2">
      <c r="A395" s="150" t="s">
        <v>335</v>
      </c>
      <c r="B395" s="151"/>
      <c r="C395" s="141">
        <v>0</v>
      </c>
      <c r="D395" s="142"/>
      <c r="E395" s="10"/>
      <c r="F395" s="10"/>
    </row>
    <row r="396" spans="1:6" x14ac:dyDescent="0.2">
      <c r="A396" s="150" t="s">
        <v>336</v>
      </c>
      <c r="B396" s="151"/>
      <c r="C396" s="141">
        <f>[1]COG!H44</f>
        <v>0</v>
      </c>
      <c r="D396" s="142"/>
      <c r="E396" s="10"/>
      <c r="F396" s="10"/>
    </row>
    <row r="397" spans="1:6" x14ac:dyDescent="0.2">
      <c r="A397" s="150" t="s">
        <v>337</v>
      </c>
      <c r="B397" s="151"/>
      <c r="C397" s="141">
        <v>0</v>
      </c>
      <c r="D397" s="142"/>
      <c r="E397" s="10"/>
      <c r="F397" s="10"/>
    </row>
    <row r="398" spans="1:6" x14ac:dyDescent="0.2">
      <c r="A398" s="150" t="s">
        <v>338</v>
      </c>
      <c r="B398" s="151"/>
      <c r="C398" s="141">
        <v>0</v>
      </c>
      <c r="D398" s="142"/>
      <c r="E398" s="10"/>
      <c r="F398" s="10"/>
    </row>
    <row r="399" spans="1:6" x14ac:dyDescent="0.2">
      <c r="A399" s="150" t="s">
        <v>339</v>
      </c>
      <c r="B399" s="151"/>
      <c r="C399" s="141">
        <v>0</v>
      </c>
      <c r="D399" s="142"/>
      <c r="E399" s="10"/>
      <c r="F399" s="10"/>
    </row>
    <row r="400" spans="1:6" x14ac:dyDescent="0.2">
      <c r="A400" s="150" t="s">
        <v>340</v>
      </c>
      <c r="B400" s="151"/>
      <c r="C400" s="141">
        <v>0</v>
      </c>
      <c r="D400" s="142"/>
      <c r="E400" s="10"/>
      <c r="F400" s="10"/>
    </row>
    <row r="401" spans="1:6" x14ac:dyDescent="0.2">
      <c r="A401" s="150" t="s">
        <v>341</v>
      </c>
      <c r="B401" s="151"/>
      <c r="C401" s="141">
        <v>0</v>
      </c>
      <c r="D401" s="142"/>
      <c r="E401" s="10"/>
      <c r="F401" s="10"/>
    </row>
    <row r="402" spans="1:6" x14ac:dyDescent="0.2">
      <c r="A402" s="150" t="s">
        <v>342</v>
      </c>
      <c r="B402" s="151"/>
      <c r="C402" s="141">
        <v>0</v>
      </c>
      <c r="D402" s="142"/>
      <c r="E402" s="10"/>
      <c r="F402" s="10"/>
    </row>
    <row r="403" spans="1:6" ht="12.75" customHeight="1" x14ac:dyDescent="0.2">
      <c r="A403" s="150" t="s">
        <v>343</v>
      </c>
      <c r="B403" s="151"/>
      <c r="C403" s="141">
        <v>0</v>
      </c>
      <c r="D403" s="142"/>
      <c r="E403" s="10"/>
      <c r="F403" s="10"/>
    </row>
    <row r="404" spans="1:6" x14ac:dyDescent="0.2">
      <c r="A404" s="150" t="s">
        <v>344</v>
      </c>
      <c r="B404" s="151"/>
      <c r="C404" s="141">
        <v>0</v>
      </c>
      <c r="D404" s="142"/>
      <c r="E404" s="10"/>
      <c r="F404" s="10"/>
    </row>
    <row r="405" spans="1:6" x14ac:dyDescent="0.2">
      <c r="A405" s="152"/>
      <c r="B405" s="152"/>
      <c r="E405" s="10"/>
      <c r="F405" s="10"/>
    </row>
    <row r="406" spans="1:6" x14ac:dyDescent="0.2">
      <c r="A406" s="154" t="s">
        <v>345</v>
      </c>
      <c r="B406" s="154"/>
      <c r="C406" s="129"/>
      <c r="D406" s="143">
        <v>0</v>
      </c>
      <c r="E406" s="10"/>
      <c r="F406" s="10"/>
    </row>
    <row r="407" spans="1:6" ht="12.75" customHeight="1" x14ac:dyDescent="0.2">
      <c r="A407" s="150" t="s">
        <v>346</v>
      </c>
      <c r="B407" s="151"/>
      <c r="C407" s="141">
        <v>0</v>
      </c>
      <c r="D407" s="142"/>
      <c r="E407" s="10"/>
      <c r="F407" s="10"/>
    </row>
    <row r="408" spans="1:6" x14ac:dyDescent="0.2">
      <c r="A408" s="150" t="s">
        <v>347</v>
      </c>
      <c r="B408" s="151"/>
      <c r="C408" s="141">
        <v>0</v>
      </c>
      <c r="D408" s="142"/>
      <c r="E408" s="10"/>
      <c r="F408" s="10"/>
    </row>
    <row r="409" spans="1:6" x14ac:dyDescent="0.2">
      <c r="A409" s="150" t="s">
        <v>348</v>
      </c>
      <c r="B409" s="151"/>
      <c r="C409" s="141">
        <v>0</v>
      </c>
      <c r="D409" s="142"/>
      <c r="E409" s="10"/>
      <c r="F409" s="10"/>
    </row>
    <row r="410" spans="1:6" ht="12.75" customHeight="1" x14ac:dyDescent="0.2">
      <c r="A410" s="150" t="s">
        <v>349</v>
      </c>
      <c r="B410" s="151"/>
      <c r="C410" s="141">
        <v>0</v>
      </c>
      <c r="D410" s="142"/>
      <c r="E410" s="10"/>
      <c r="F410" s="10"/>
    </row>
    <row r="411" spans="1:6" x14ac:dyDescent="0.2">
      <c r="A411" s="150" t="s">
        <v>350</v>
      </c>
      <c r="B411" s="151"/>
      <c r="C411" s="141">
        <v>0</v>
      </c>
      <c r="D411" s="142"/>
      <c r="E411" s="10"/>
      <c r="F411" s="10"/>
    </row>
    <row r="412" spans="1:6" x14ac:dyDescent="0.2">
      <c r="A412" s="150" t="s">
        <v>351</v>
      </c>
      <c r="B412" s="151"/>
      <c r="C412" s="141">
        <v>0</v>
      </c>
      <c r="D412" s="142"/>
      <c r="E412" s="10"/>
      <c r="F412" s="10"/>
    </row>
    <row r="413" spans="1:6" x14ac:dyDescent="0.2">
      <c r="A413" s="150" t="s">
        <v>352</v>
      </c>
      <c r="B413" s="151"/>
      <c r="C413" s="141">
        <v>0</v>
      </c>
      <c r="D413" s="142"/>
      <c r="E413" s="10"/>
      <c r="F413" s="10"/>
    </row>
    <row r="414" spans="1:6" x14ac:dyDescent="0.2">
      <c r="A414" s="152"/>
      <c r="B414" s="152"/>
      <c r="E414" s="10"/>
      <c r="F414" s="10"/>
    </row>
    <row r="415" spans="1:6" x14ac:dyDescent="0.2">
      <c r="A415" s="144" t="s">
        <v>353</v>
      </c>
      <c r="D415" s="137">
        <f>+D385-D387+D406</f>
        <v>74527042.969999999</v>
      </c>
      <c r="E415" s="138" t="str">
        <f>IF(D415=[1]EA!I51," ","ERROR")</f>
        <v xml:space="preserve"> </v>
      </c>
      <c r="F415" s="10"/>
    </row>
    <row r="416" spans="1:6" x14ac:dyDescent="0.2">
      <c r="E416" s="136"/>
      <c r="F416" s="10"/>
    </row>
    <row r="417" spans="1:6" x14ac:dyDescent="0.2">
      <c r="D417" s="145"/>
      <c r="E417" s="10"/>
      <c r="F417" s="10"/>
    </row>
    <row r="418" spans="1:6" x14ac:dyDescent="0.2">
      <c r="D418" s="145"/>
      <c r="E418" s="10"/>
      <c r="F418" s="10"/>
    </row>
    <row r="419" spans="1:6" x14ac:dyDescent="0.2">
      <c r="E419" s="10"/>
      <c r="F419" s="10"/>
    </row>
    <row r="420" spans="1:6" x14ac:dyDescent="0.2">
      <c r="A420" s="153" t="s">
        <v>354</v>
      </c>
      <c r="B420" s="153"/>
      <c r="C420" s="153"/>
      <c r="D420" s="153"/>
      <c r="E420" s="153"/>
      <c r="F420" s="10"/>
    </row>
    <row r="421" spans="1:6" x14ac:dyDescent="0.2">
      <c r="A421" s="146"/>
      <c r="B421" s="146"/>
      <c r="C421" s="146"/>
      <c r="D421" s="146"/>
      <c r="E421" s="146"/>
      <c r="F421" s="10"/>
    </row>
    <row r="422" spans="1:6" ht="21" customHeight="1" x14ac:dyDescent="0.2">
      <c r="A422" s="85" t="s">
        <v>355</v>
      </c>
      <c r="B422" s="86" t="s">
        <v>57</v>
      </c>
      <c r="C422" s="105" t="s">
        <v>58</v>
      </c>
      <c r="D422" s="105" t="s">
        <v>59</v>
      </c>
      <c r="E422" s="10"/>
      <c r="F422" s="10"/>
    </row>
    <row r="423" spans="1:6" x14ac:dyDescent="0.2">
      <c r="A423" s="20" t="s">
        <v>356</v>
      </c>
      <c r="B423" s="147">
        <v>0</v>
      </c>
      <c r="C423" s="38"/>
      <c r="D423" s="38"/>
      <c r="E423" s="10"/>
      <c r="F423" s="10"/>
    </row>
    <row r="424" spans="1:6" x14ac:dyDescent="0.2">
      <c r="A424" s="22" t="s">
        <v>357</v>
      </c>
      <c r="B424" s="50" t="s">
        <v>357</v>
      </c>
      <c r="C424" s="25" t="s">
        <v>357</v>
      </c>
      <c r="D424" s="25"/>
      <c r="E424" s="10"/>
      <c r="F424" s="10"/>
    </row>
    <row r="425" spans="1:6" x14ac:dyDescent="0.2">
      <c r="A425" s="28"/>
      <c r="B425" s="148">
        <v>0</v>
      </c>
      <c r="C425" s="149">
        <v>0</v>
      </c>
      <c r="D425" s="149">
        <v>0</v>
      </c>
      <c r="E425" s="10"/>
      <c r="F425" s="10"/>
    </row>
    <row r="426" spans="1:6" x14ac:dyDescent="0.2">
      <c r="B426" s="59"/>
      <c r="C426" s="59"/>
      <c r="D426" s="59"/>
      <c r="E426" s="10"/>
      <c r="F426" s="10"/>
    </row>
    <row r="427" spans="1:6" x14ac:dyDescent="0.2">
      <c r="B427" s="112"/>
      <c r="C427" s="112"/>
      <c r="D427" s="112"/>
      <c r="E427" s="10"/>
      <c r="F427" s="10"/>
    </row>
    <row r="428" spans="1:6" x14ac:dyDescent="0.2">
      <c r="B428" s="112"/>
      <c r="C428" s="112"/>
      <c r="D428" s="112"/>
      <c r="E428" s="10"/>
      <c r="F428" s="10"/>
    </row>
    <row r="429" spans="1:6" x14ac:dyDescent="0.2">
      <c r="B429" s="112"/>
      <c r="C429" s="112"/>
      <c r="D429" s="112"/>
      <c r="E429" s="10"/>
      <c r="F429" s="10"/>
    </row>
    <row r="430" spans="1:6" x14ac:dyDescent="0.2">
      <c r="B430" s="112"/>
      <c r="C430" s="112"/>
      <c r="D430" s="112"/>
      <c r="E430" s="10"/>
      <c r="F430" s="10"/>
    </row>
    <row r="431" spans="1:6" x14ac:dyDescent="0.2">
      <c r="B431" s="112"/>
      <c r="C431" s="112"/>
      <c r="D431" s="112"/>
      <c r="E431" s="10"/>
      <c r="F431" s="10"/>
    </row>
    <row r="432" spans="1:6" x14ac:dyDescent="0.2">
      <c r="B432" s="112"/>
      <c r="C432" s="112"/>
      <c r="D432" s="112"/>
      <c r="E432" s="10"/>
      <c r="F432" s="10"/>
    </row>
    <row r="433" spans="2:6" x14ac:dyDescent="0.2">
      <c r="B433" s="112"/>
      <c r="C433" s="112"/>
      <c r="D433" s="112"/>
      <c r="E433" s="10"/>
      <c r="F433" s="10"/>
    </row>
    <row r="434" spans="2:6" x14ac:dyDescent="0.2">
      <c r="B434" s="112"/>
      <c r="C434" s="112"/>
      <c r="D434" s="112"/>
      <c r="E434" s="10"/>
      <c r="F434" s="10"/>
    </row>
    <row r="435" spans="2:6" x14ac:dyDescent="0.2">
      <c r="B435" s="112"/>
      <c r="C435" s="112"/>
      <c r="D435" s="112"/>
      <c r="E435" s="10"/>
      <c r="F435" s="10"/>
    </row>
    <row r="436" spans="2:6" x14ac:dyDescent="0.2">
      <c r="B436" s="112"/>
      <c r="C436" s="112"/>
      <c r="D436" s="112"/>
      <c r="E436" s="10"/>
      <c r="F436" s="10"/>
    </row>
    <row r="437" spans="2:6" x14ac:dyDescent="0.2">
      <c r="B437" s="112"/>
      <c r="C437" s="112"/>
      <c r="D437" s="112"/>
      <c r="E437" s="10"/>
      <c r="F437" s="10"/>
    </row>
    <row r="438" spans="2:6" x14ac:dyDescent="0.2">
      <c r="B438" s="112"/>
      <c r="C438" s="112"/>
      <c r="D438" s="112"/>
      <c r="E438" s="10"/>
      <c r="F438" s="10"/>
    </row>
    <row r="439" spans="2:6" x14ac:dyDescent="0.2">
      <c r="B439" s="112"/>
      <c r="C439" s="112"/>
      <c r="D439" s="112"/>
      <c r="E439" s="10"/>
      <c r="F439" s="10"/>
    </row>
    <row r="440" spans="2:6" x14ac:dyDescent="0.2">
      <c r="B440" s="112"/>
      <c r="C440" s="112"/>
      <c r="D440" s="112"/>
      <c r="E440" s="10"/>
      <c r="F440" s="10"/>
    </row>
    <row r="441" spans="2:6" x14ac:dyDescent="0.2">
      <c r="B441" s="112"/>
      <c r="C441" s="112"/>
      <c r="D441" s="112"/>
      <c r="E441" s="10"/>
      <c r="F441" s="10"/>
    </row>
    <row r="442" spans="2:6" x14ac:dyDescent="0.2">
      <c r="B442" s="112"/>
      <c r="C442" s="112"/>
      <c r="D442" s="112"/>
      <c r="E442" s="10"/>
      <c r="F442" s="10"/>
    </row>
    <row r="443" spans="2:6" x14ac:dyDescent="0.2">
      <c r="B443" s="112"/>
      <c r="C443" s="112"/>
      <c r="D443" s="112"/>
      <c r="E443" s="10"/>
      <c r="F443" s="10"/>
    </row>
    <row r="444" spans="2:6" x14ac:dyDescent="0.2">
      <c r="B444" s="112"/>
      <c r="C444" s="112"/>
      <c r="D444" s="112"/>
      <c r="E444" s="10"/>
      <c r="F444" s="10"/>
    </row>
    <row r="445" spans="2:6" x14ac:dyDescent="0.2">
      <c r="B445" s="112"/>
      <c r="C445" s="112"/>
      <c r="D445" s="112"/>
      <c r="E445" s="10"/>
      <c r="F445" s="10"/>
    </row>
    <row r="446" spans="2:6" x14ac:dyDescent="0.2">
      <c r="B446" s="112"/>
      <c r="C446" s="112"/>
      <c r="D446" s="112"/>
      <c r="E446" s="10"/>
      <c r="F446" s="10"/>
    </row>
    <row r="447" spans="2:6" x14ac:dyDescent="0.2">
      <c r="E447" s="10"/>
      <c r="F447" s="10"/>
    </row>
    <row r="450" ht="12.75" customHeight="1" x14ac:dyDescent="0.2"/>
    <row r="453" ht="12.75" customHeight="1" x14ac:dyDescent="0.2"/>
  </sheetData>
  <mergeCells count="58">
    <mergeCell ref="A367:B367"/>
    <mergeCell ref="A1:E1"/>
    <mergeCell ref="A2:F2"/>
    <mergeCell ref="A3:F3"/>
    <mergeCell ref="B5:E5"/>
    <mergeCell ref="A7:E7"/>
    <mergeCell ref="A361:D361"/>
    <mergeCell ref="A362:D362"/>
    <mergeCell ref="A363:D363"/>
    <mergeCell ref="A364:B364"/>
    <mergeCell ref="A365:B365"/>
    <mergeCell ref="A366:B366"/>
    <mergeCell ref="A379:B379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93:B393"/>
    <mergeCell ref="A382:D382"/>
    <mergeCell ref="A383:D383"/>
    <mergeCell ref="A384:D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405:B405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12:B412"/>
    <mergeCell ref="A413:B413"/>
    <mergeCell ref="A414:B414"/>
    <mergeCell ref="A420:E420"/>
    <mergeCell ref="A406:B406"/>
    <mergeCell ref="A407:B407"/>
    <mergeCell ref="A408:B408"/>
    <mergeCell ref="A409:B409"/>
    <mergeCell ref="A410:B410"/>
    <mergeCell ref="A411:B411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7 B168"/>
    <dataValidation allowBlank="1" showInputMessage="1" showErrorMessage="1" prompt="Corresponde al número de la cuenta de acuerdo al Plan de Cuentas emitido por el CONAC (DOF 22/11/2010)." sqref="A137"/>
    <dataValidation allowBlank="1" showInputMessage="1" showErrorMessage="1" prompt="Características cualitativas significativas que les impacten financieramente." sqref="C137:D137 D168"/>
    <dataValidation allowBlank="1" showInputMessage="1" showErrorMessage="1" prompt="Especificar origen de dicho recurso: Federal, Estatal, Municipal, Particulares." sqref="C168"/>
  </dataValidations>
  <printOptions horizontalCentered="1" verticalCentered="1"/>
  <pageMargins left="0.47244094488188981" right="0" top="0" bottom="0" header="0.23622047244094491" footer="0.23622047244094491"/>
  <pageSetup scale="71" fitToHeight="0" orientation="landscape" r:id="rId1"/>
  <rowBreaks count="8" manualBreakCount="8">
    <brk id="43" max="5" man="1"/>
    <brk id="87" max="5" man="1"/>
    <brk id="135" max="5" man="1"/>
    <brk id="173" max="16383" man="1"/>
    <brk id="230" max="5" man="1"/>
    <brk id="294" max="5" man="1"/>
    <brk id="357" max="16383" man="1"/>
    <brk id="4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2017-10-31T15:27:35Z</cp:lastPrinted>
  <dcterms:created xsi:type="dcterms:W3CDTF">2017-10-30T22:50:40Z</dcterms:created>
  <dcterms:modified xsi:type="dcterms:W3CDTF">2017-10-31T15:31:52Z</dcterms:modified>
</cp:coreProperties>
</file>