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5EFD8054-01C6-4AE2-9A03-1AE7AC390241}" xr6:coauthVersionLast="47" xr6:coauthVersionMax="47" xr10:uidLastSave="{00000000-0000-0000-0000-000000000000}"/>
  <bookViews>
    <workbookView xWindow="-110" yWindow="-110" windowWidth="19420" windowHeight="10420" firstSheet="1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D29" i="5"/>
  <c r="C29" i="5"/>
  <c r="D21" i="5"/>
  <c r="D44" i="5" s="1"/>
  <c r="C21" i="5"/>
  <c r="C44" i="5" s="1"/>
  <c r="D16" i="5" l="1"/>
  <c r="C16" i="5"/>
  <c r="C26" i="4"/>
  <c r="C22" i="4"/>
  <c r="C17" i="4"/>
  <c r="D123" i="3"/>
  <c r="D122" i="3"/>
  <c r="D121" i="3"/>
  <c r="G120" i="3"/>
  <c r="F120" i="3"/>
  <c r="E120" i="3"/>
  <c r="D120" i="3"/>
  <c r="C120" i="3"/>
  <c r="D119" i="3"/>
  <c r="D118" i="3"/>
  <c r="D117" i="3"/>
  <c r="D116" i="3"/>
  <c r="D115" i="3"/>
  <c r="D114" i="3"/>
  <c r="D113" i="3"/>
  <c r="D112" i="3"/>
  <c r="D110" i="3" s="1"/>
  <c r="D111" i="3"/>
  <c r="G110" i="3"/>
  <c r="F110" i="3"/>
  <c r="E110" i="3"/>
  <c r="C110" i="3"/>
  <c r="E76" i="3"/>
  <c r="D76" i="3"/>
  <c r="C82" i="3"/>
  <c r="C76" i="3"/>
  <c r="E64" i="3"/>
  <c r="D64" i="3"/>
  <c r="C64" i="3"/>
  <c r="E56" i="3"/>
  <c r="D56" i="3"/>
  <c r="C56" i="3"/>
  <c r="C211" i="2"/>
  <c r="C210" i="2" s="1"/>
  <c r="C200" i="2"/>
  <c r="C194" i="2"/>
  <c r="C191" i="2"/>
  <c r="C182" i="2"/>
  <c r="C181" i="2" s="1"/>
  <c r="C178" i="2"/>
  <c r="C166" i="2" s="1"/>
  <c r="C176" i="2"/>
  <c r="C173" i="2"/>
  <c r="C170" i="2"/>
  <c r="C167" i="2"/>
  <c r="C163" i="2"/>
  <c r="C160" i="2"/>
  <c r="C157" i="2"/>
  <c r="C156" i="2" s="1"/>
  <c r="C153" i="2"/>
  <c r="C147" i="2"/>
  <c r="C145" i="2"/>
  <c r="C142" i="2"/>
  <c r="C138" i="2"/>
  <c r="C133" i="2"/>
  <c r="C130" i="2"/>
  <c r="C123" i="2" s="1"/>
  <c r="C127" i="2"/>
  <c r="C124" i="2"/>
  <c r="C113" i="2"/>
  <c r="C103" i="2"/>
  <c r="C96" i="2"/>
  <c r="C95" i="2"/>
  <c r="C83" i="2"/>
  <c r="C81" i="2"/>
  <c r="C79" i="2"/>
  <c r="C73" i="2"/>
  <c r="C70" i="2"/>
  <c r="C69" i="2" s="1"/>
  <c r="C64" i="2"/>
  <c r="C58" i="2"/>
  <c r="C57" i="2" s="1"/>
  <c r="C48" i="2"/>
  <c r="C39" i="2"/>
  <c r="C36" i="2"/>
  <c r="C30" i="2"/>
  <c r="C27" i="2"/>
  <c r="C21" i="2"/>
  <c r="C11" i="2"/>
  <c r="C10" i="2" s="1"/>
  <c r="C9" i="2" s="1"/>
  <c r="C94" i="2" l="1"/>
  <c r="H3" i="8" l="1"/>
  <c r="A3" i="8"/>
  <c r="H2" i="8"/>
  <c r="H1" i="8"/>
  <c r="A1" i="8"/>
  <c r="C31" i="7"/>
  <c r="C8" i="7"/>
  <c r="C16" i="6"/>
  <c r="C8" i="6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  <c r="C40" i="7" l="1"/>
  <c r="C21" i="6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<sst xmlns="http://schemas.openxmlformats.org/spreadsheetml/2006/main" count="842" uniqueCount="598">
  <si>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</si>
  <si>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</si>
  <si>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</si>
  <si>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</si>
  <si>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</si>
  <si>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</si>
  <si>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</si>
  <si>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</si>
  <si>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</si>
  <si>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</si>
  <si>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</si>
  <si>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</si>
  <si>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</si>
  <si>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</si>
  <si>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</si>
  <si>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</si>
  <si>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</si>
  <si>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</si>
  <si>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</si>
  <si>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</si>
  <si>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</si>
  <si>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</si>
  <si>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</si>
  <si>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</si>
  <si>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</si>
  <si>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</si>
  <si>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</si>
  <si>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</si>
  <si>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</si>
  <si>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</si>
  <si>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</si>
  <si>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</si>
  <si>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</si>
  <si>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</si>
  <si>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</si>
  <si>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</si>
  <si>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</si>
  <si>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</si>
  <si>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</si>
  <si>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</si>
  <si>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</si>
  <si>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</si>
  <si>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</si>
  <si>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</si>
  <si>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</si>
  <si>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</si>
  <si>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</si>
  <si>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</si>
  <si>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</si>
  <si>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</si>
  <si>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</si>
  <si>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</si>
  <si>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</si>
  <si>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</si>
  <si>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</si>
  <si>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</si>
  <si>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</si>
  <si>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</si>
  <si>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</si>
  <si>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</si>
  <si>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</si>
  <si>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</si>
  <si>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</si>
  <si>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</si>
  <si>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</si>
  <si>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</si>
  <si>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</si>
  <si>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</si>
  <si>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</si>
  <si>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</si>
  <si>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</si>
  <si>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</si>
  <si>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</si>
  <si>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</si>
  <si>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</si>
  <si>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</si>
  <si>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</si>
  <si>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</si>
  <si>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</si>
  <si>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</si>
  <si>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</si>
  <si>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</si>
  <si>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</si>
  <si>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</si>
  <si>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</si>
  <si>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</si>
  <si>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</si>
  <si>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</si>
  <si>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</si>
  <si>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</si>
  <si>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</si>
  <si>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</si>
  <si>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</si>
  <si>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</si>
  <si>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</si>
  <si>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</si>
  <si>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</si>
  <si>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</si>
  <si>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</si>
  <si>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</si>
  <si>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</si>
  <si>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</si>
  <si>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</si>
  <si>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</si>
  <si>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</si>
  <si>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</si>
  <si>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</si>
  <si>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</si>
  <si>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</si>
  <si>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</si>
  <si>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</si>
  <si>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</si>
  <si>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</si>
  <si>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</si>
  <si>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</si>
  <si>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</si>
  <si>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</si>
  <si>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</si>
  <si>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</si>
  <si>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</si>
  <si>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</si>
  <si>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</si>
  <si>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</si>
  <si>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</si>
  <si>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</si>
  <si>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</si>
  <si>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</si>
  <si>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</si>
  <si>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</si>
  <si>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</si>
  <si>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</si>
  <si>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</si>
  <si>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</si>
  <si>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</si>
  <si>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</si>
  <si>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</si>
  <si>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</si>
  <si>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</si>
  <si>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</si>
  <si>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</si>
  <si>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</si>
  <si>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</si>
  <si>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</si>
  <si>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</si>
  <si>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</si>
  <si>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</si>
  <si>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</si>
  <si>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</si>
  <si>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</si>
  <si>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</si>
  <si>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</si>
  <si>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</si>
  <si>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</si>
  <si>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</si>
  <si>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</si>
  <si>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</si>
  <si>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</si>
  <si>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</si>
  <si>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</si>
  <si>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</si>
  <si>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</si>
  <si>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</si>
  <si>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</si>
  <si>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</si>
  <si>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</si>
  <si>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</si>
  <si>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</si>
  <si>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</si>
  <si>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</si>
  <si>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</si>
  <si>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</si>
  <si>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</si>
  <si>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</si>
  <si>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</si>
  <si>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</si>
  <si>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</si>
  <si>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</si>
  <si>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</si>
  <si>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</si>
  <si>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</si>
  <si>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</si>
  <si>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</si>
  <si>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</si>
  <si>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</si>
  <si>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</si>
  <si>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</si>
  <si>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</si>
  <si>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</si>
  <si>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</si>
  <si>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</si>
  <si>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</si>
  <si>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</si>
  <si>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</si>
  <si>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</si>
  <si>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</si>
  <si>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</si>
  <si>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</si>
  <si>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</si>
  <si>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</si>
  <si>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</si>
  <si>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</si>
  <si>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</si>
  <si>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</si>
  <si>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</si>
  <si>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</si>
  <si>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</si>
  <si>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</si>
  <si>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</si>
  <si>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</si>
  <si>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</si>
  <si>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</si>
  <si>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</si>
  <si>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</si>
  <si>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</si>
  <si>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</si>
  <si>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</si>
  <si>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</si>
  <si>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</si>
  <si>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</si>
  <si>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</si>
  <si>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</si>
  <si>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</si>
  <si>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</si>
  <si>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</si>
  <si>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</si>
  <si>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</si>
  <si>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</si>
  <si>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</si>
  <si>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</si>
  <si>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</si>
  <si>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</si>
  <si>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</si>
  <si>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</si>
  <si>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</si>
  <si>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</si>
  <si>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</si>
  <si>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</si>
  <si>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</si>
  <si>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</si>
  <si>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</si>
  <si>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</si>
  <si>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</si>
  <si>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</si>
  <si>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</si>
  <si>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</si>
  <si>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</si>
  <si>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</si>
  <si>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</si>
  <si>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</si>
  <si>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</si>
  <si>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</si>
  <si>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</si>
  <si>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</si>
  <si>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</si>
  <si>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</si>
  <si>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</si>
  <si>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</si>
  <si>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</si>
  <si>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</si>
  <si>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</si>
  <si>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</si>
  <si>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</si>
  <si>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</si>
  <si>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</si>
  <si>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</si>
  <si>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</si>
  <si>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</si>
  <si>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</si>
  <si>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</si>
  <si>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</si>
  <si>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</si>
  <si>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</si>
  <si>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</si>
  <si>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</si>
  <si>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</si>
  <si>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</si>
  <si>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</si>
  <si>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</si>
  <si>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</si>
  <si>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</si>
  <si>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</si>
  <si>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</si>
  <si>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</si>
  <si>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</si>
  <si>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</si>
  <si>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</si>
  <si>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</si>
  <si>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</si>
  <si>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</si>
  <si>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</si>
  <si>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</si>
  <si>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</si>
  <si>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</si>
  <si>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</si>
  <si>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</si>
  <si>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</si>
  <si>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</si>
  <si>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</si>
  <si>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</si>
  <si>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</si>
  <si>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</si>
  <si>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</si>
  <si>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</si>
  <si>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</si>
  <si>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</si>
  <si>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</si>
  <si>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</si>
  <si>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</si>
  <si>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</si>
  <si>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</si>
  <si>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</si>
  <si>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</si>
  <si>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</si>
  <si>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</si>
  <si>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</si>
  <si>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</si>
  <si>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</si>
  <si>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</si>
  <si>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</si>
  <si>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</si>
  <si>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</si>
  <si>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</si>
  <si>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</si>
  <si>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</si>
  <si>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</si>
  <si>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</si>
  <si>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</si>
  <si>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</si>
  <si>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</si>
  <si>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</si>
  <si>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</si>
  <si>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</si>
  <si>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</si>
  <si>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</si>
  <si>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</si>
  <si>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</si>
  <si>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</si>
  <si>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</si>
  <si>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</si>
  <si>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</si>
  <si>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</si>
  <si>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</si>
  <si>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</si>
  <si>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</si>
  <si>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</si>
  <si>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</si>
  <si>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</si>
  <si>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</si>
  <si>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</si>
  <si>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</si>
  <si>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</si>
  <si>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</si>
  <si>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</si>
  <si>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</si>
  <si>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</si>
  <si>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</si>
  <si>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</si>
  <si>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</si>
  <si>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</si>
  <si>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</si>
  <si>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</si>
  <si>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</si>
  <si>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</si>
  <si>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</si>
  <si>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</si>
  <si>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</si>
  <si>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</si>
  <si>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</si>
  <si>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</si>
  <si>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</si>
  <si>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</si>
  <si>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</si>
  <si>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</si>
  <si>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</si>
  <si>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</si>
  <si>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</si>
  <si>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</si>
  <si>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</si>
  <si>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</si>
  <si>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</si>
  <si>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</si>
  <si>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</si>
  <si>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</si>
  <si>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</si>
  <si>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</si>
  <si>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</si>
  <si>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</si>
  <si>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</si>
  <si>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</si>
  <si>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</si>
  <si>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</si>
  <si>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</si>
  <si>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</si>
  <si>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</si>
  <si>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</si>
  <si>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</si>
  <si>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</si>
  <si>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</si>
  <si>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</si>
  <si>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</si>
  <si>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</si>
  <si>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</si>
  <si>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</si>
  <si>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</si>
  <si>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</si>
  <si>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</si>
  <si>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</si>
  <si>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</si>
  <si>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</si>
  <si>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</si>
  <si>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</si>
  <si>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</si>
  <si>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</si>
  <si>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</si>
  <si>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</si>
  <si>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</si>
  <si>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</si>
  <si>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</si>
  <si>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</si>
  <si>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</si>
  <si>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</si>
  <si>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</si>
  <si>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</si>
  <si>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</si>
  <si>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</si>
  <si>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</si>
  <si>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</si>
  <si>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</si>
  <si>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</si>
  <si>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</si>
  <si>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</si>
  <si>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</si>
  <si>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</si>
  <si>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</si>
  <si>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</si>
  <si>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</si>
  <si>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</si>
  <si>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</si>
  <si>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</si>
  <si>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</si>
  <si>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</si>
  <si>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</si>
  <si>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</si>
  <si>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</si>
  <si>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</si>
  <si>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</si>
  <si>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</si>
  <si>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</si>
  <si>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</si>
  <si>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</si>
  <si>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</si>
  <si>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</si>
  <si>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</si>
  <si>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</si>
  <si>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</si>
  <si>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</si>
  <si>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</si>
  <si>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</si>
  <si>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</si>
  <si>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</si>
  <si>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</si>
  <si>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</si>
  <si>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</si>
  <si>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</si>
  <si>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</si>
  <si>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</si>
  <si>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</si>
  <si>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</si>
  <si>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</si>
  <si>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</si>
  <si>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</si>
  <si>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</si>
  <si>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</si>
  <si>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</si>
  <si>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</si>
  <si>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</si>
  <si>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</si>
  <si>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</si>
  <si>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</si>
  <si>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</si>
  <si>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</si>
  <si>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</si>
  <si>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</si>
  <si>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</si>
  <si>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</si>
  <si>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</si>
  <si>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</si>
  <si>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</si>
  <si>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</si>
  <si>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</si>
  <si>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</si>
  <si>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</si>
  <si>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</si>
  <si>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</si>
  <si>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</si>
  <si>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</si>
  <si>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</si>
  <si>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</si>
  <si>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</si>
  <si>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</si>
  <si>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</si>
  <si>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</si>
  <si>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</si>
  <si>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</si>
  <si>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</si>
  <si>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</si>
  <si>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</si>
  <si>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</si>
  <si>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</si>
  <si>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</si>
  <si>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</si>
  <si>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</si>
  <si>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</si>
  <si>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</si>
  <si>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</si>
  <si>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</si>
  <si>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</si>
  <si>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</si>
  <si>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</si>
  <si>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</si>
  <si>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</si>
  <si>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</si>
  <si>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</si>
  <si>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</si>
  <si>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</si>
  <si>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</si>
  <si>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</si>
  <si>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</si>
  <si>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</si>
  <si>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</si>
  <si>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</si>
  <si>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</si>
  <si>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</si>
  <si>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</si>
  <si>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</si>
  <si>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</si>
  <si>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</si>
  <si>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</si>
  <si>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</si>
  <si>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</si>
  <si>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</si>
  <si>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</si>
  <si>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</si>
  <si>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</si>
  <si>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</si>
  <si>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</si>
  <si>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</si>
  <si>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</si>
  <si>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</si>
  <si>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</si>
  <si>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</si>
  <si>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</si>
  <si>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</si>
  <si>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</si>
  <si>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</si>
  <si>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</si>
  <si>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</si>
  <si>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</si>
  <si>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</si>
  <si>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</si>
  <si>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</si>
  <si>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</si>
  <si>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</si>
  <si>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</si>
  <si>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</si>
  <si>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</si>
  <si>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</si>
  <si>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</si>
  <si>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</si>
  <si>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</si>
  <si>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</si>
  <si>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</si>
  <si>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</si>
  <si>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</si>
  <si>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</si>
  <si>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</si>
  <si>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</si>
  <si>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</si>
  <si>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</si>
  <si>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</si>
  <si>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</si>
  <si>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</si>
  <si>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</si>
  <si>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</si>
  <si>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</si>
  <si>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FORUM CULTURAL GUANAJUATO</t>
  </si>
  <si>
    <t>Del 01 de enero al 30 de junio de 2024</t>
  </si>
  <si>
    <t>prestaciones contractuales, otras prestaciones</t>
  </si>
  <si>
    <t>Espectáculos, exposiciones, actividades culturales  y educativas</t>
  </si>
  <si>
    <t>Amortización gastos pagados por anticipado CP</t>
  </si>
  <si>
    <t>Gastos pagados por anticipado LP</t>
  </si>
  <si>
    <t>(-) Movimientos de partidas (o rubros) que no afectan al efectivo (Ingreso)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</si>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</sst>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5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471306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13"/>
    <xf numFmtId="0" fontId="12" fillId="0" borderId="13"/>
    <xf numFmtId="0" fontId="1" fillId="0" borderId="13"/>
    <xf numFmtId="43" fontId="19" fillId="0" borderId="13" applyFont="0" applyFill="0" applyBorder="0" applyAlignment="0" applyProtection="0"/>
    <xf numFmtId="0" fontId="1" fillId="0" borderId="13"/>
    <xf numFmtId="43" fontId="20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vertical="top"/>
    </xf>
    <xf numFmtId="4" fontId="13" fillId="0" borderId="13" xfId="1" applyNumberFormat="1" applyFont="1"/>
    <xf numFmtId="4" fontId="14" fillId="0" borderId="13" xfId="1" applyNumberFormat="1" applyFont="1"/>
    <xf numFmtId="0" fontId="15" fillId="0" borderId="13" xfId="1" applyFont="1" applyAlignment="1">
      <alignment horizontal="left" vertical="top" wrapText="1"/>
    </xf>
    <xf numFmtId="0" fontId="15" fillId="0" borderId="13" xfId="1" applyFont="1" applyAlignment="1">
      <alignment vertical="top" wrapText="1"/>
    </xf>
    <xf numFmtId="4" fontId="16" fillId="0" borderId="13" xfId="1" applyNumberFormat="1" applyFont="1"/>
    <xf numFmtId="4" fontId="16" fillId="0" borderId="13" xfId="2" applyNumberFormat="1" applyFont="1"/>
    <xf numFmtId="0" fontId="17" fillId="9" borderId="13" xfId="2" applyFont="1" applyFill="1" applyAlignment="1">
      <alignment horizontal="center"/>
    </xf>
    <xf numFmtId="4" fontId="18" fillId="0" borderId="13" xfId="2" applyNumberFormat="1" applyFont="1"/>
    <xf numFmtId="4" fontId="18" fillId="0" borderId="0" xfId="0" applyNumberFormat="1" applyFont="1"/>
    <xf numFmtId="4" fontId="16" fillId="0" borderId="0" xfId="0" applyNumberFormat="1" applyFont="1"/>
    <xf numFmtId="0" fontId="18" fillId="0" borderId="13" xfId="2" applyFont="1" applyAlignment="1">
      <alignment horizontal="center"/>
    </xf>
    <xf numFmtId="0" fontId="18" fillId="0" borderId="13" xfId="2" applyFont="1"/>
    <xf numFmtId="0" fontId="16" fillId="0" borderId="13" xfId="2" applyFont="1" applyAlignment="1">
      <alignment horizontal="center"/>
    </xf>
    <xf numFmtId="0" fontId="18" fillId="0" borderId="13" xfId="2" applyFont="1" applyAlignment="1">
      <alignment horizontal="left" indent="1"/>
    </xf>
    <xf numFmtId="0" fontId="18" fillId="0" borderId="13" xfId="3" applyFont="1" applyAlignment="1">
      <alignment horizontal="center"/>
    </xf>
    <xf numFmtId="0" fontId="18" fillId="0" borderId="13" xfId="3" applyFont="1"/>
    <xf numFmtId="4" fontId="18" fillId="0" borderId="13" xfId="4" applyNumberFormat="1" applyFont="1" applyFill="1"/>
    <xf numFmtId="0" fontId="16" fillId="0" borderId="13" xfId="3" applyFont="1" applyAlignment="1">
      <alignment horizontal="center"/>
    </xf>
    <xf numFmtId="0" fontId="16" fillId="0" borderId="13" xfId="3" applyFont="1"/>
    <xf numFmtId="4" fontId="16" fillId="0" borderId="13" xfId="4" applyNumberFormat="1" applyFont="1" applyFill="1"/>
    <xf numFmtId="4" fontId="16" fillId="0" borderId="28" xfId="5" applyNumberFormat="1" applyFont="1" applyBorder="1" applyAlignment="1">
      <alignment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0" fontId="2" fillId="0" borderId="0" xfId="0" applyFont="1"/>
    <xf numFmtId="0" fontId="7" fillId="0" borderId="0" xfId="0" quotePrefix="1" applyFont="1" applyAlignment="1">
      <alignment horizontal="left"/>
    </xf>
    <xf numFmtId="4" fontId="0" fillId="0" borderId="0" xfId="0" applyNumberFormat="1"/>
    <xf numFmtId="4" fontId="18" fillId="0" borderId="0" xfId="6" applyNumberFormat="1" applyFont="1" applyFill="1"/>
    <xf numFmtId="0" fontId="16" fillId="0" borderId="13" xfId="2" applyFont="1"/>
    <xf numFmtId="4" fontId="16" fillId="0" borderId="0" xfId="6" applyNumberFormat="1" applyFont="1" applyFill="1"/>
    <xf numFmtId="0" fontId="18" fillId="0" borderId="13" xfId="3" applyFont="1" applyAlignment="1">
      <alignment horizontal="left" indent="1"/>
    </xf>
    <xf numFmtId="0" fontId="13" fillId="0" borderId="13" xfId="3" applyFont="1"/>
    <xf numFmtId="0" fontId="14" fillId="0" borderId="13" xfId="3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7">
    <cellStyle name="Millares" xfId="6" builtinId="3"/>
    <cellStyle name="Millares 3" xfId="4" xr:uid="{9BA5E657-E7E3-4ACA-9C19-DD59290AB28B}"/>
    <cellStyle name="Normal" xfId="0" builtinId="0"/>
    <cellStyle name="Normal 2" xfId="3" xr:uid="{30357F37-9E62-401A-AA60-A8FBF9DDCACC}"/>
    <cellStyle name="Normal 2 3" xfId="2" xr:uid="{93C8425A-4BE1-4711-93FD-C16008AD7A72}"/>
    <cellStyle name="Normal 3 2 2" xfId="5" xr:uid="{9A941649-A786-4EEC-9636-C3105FA72D5D}"/>
    <cellStyle name="Normal 3 3" xfId="1" xr:uid="{F0A43070-CD2C-48A6-8609-B5983103D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47</xdr:row>
      <xdr:rowOff>95250</xdr:rowOff>
    </xdr:from>
    <xdr:to>
      <xdr:col>2</xdr:col>
      <xdr:colOff>819150</xdr:colOff>
      <xdr:row>50</xdr:row>
      <xdr:rowOff>152400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F6DD2A1-AF04-435B-B78C-E871BCFFB34C}"/>
            </a:ext>
          </a:extLst>
        </xdr:cNvPr>
        <xdr:cNvGrpSpPr>
          <a:grpSpLocks/>
        </xdr:cNvGrpSpPr>
      </xdr:nvGrpSpPr>
      <xdr:grpSpPr bwMode="auto">
        <a:xfrm>
          <a:off x="114300" y="6254750"/>
          <a:ext cx="68961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EC637D7-A19E-4F00-BE38-B290C2663B2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BBBE0DF4-2DEF-414D-9EE7-05E3F047337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216</xdr:row>
      <xdr:rowOff>76200</xdr:rowOff>
    </xdr:from>
    <xdr:to>
      <xdr:col>3</xdr:col>
      <xdr:colOff>190500</xdr:colOff>
      <xdr:row>219</xdr:row>
      <xdr:rowOff>133350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41E66E7-544A-41A1-895F-4144E422B98F}"/>
            </a:ext>
          </a:extLst>
        </xdr:cNvPr>
        <xdr:cNvGrpSpPr>
          <a:grpSpLocks/>
        </xdr:cNvGrpSpPr>
      </xdr:nvGrpSpPr>
      <xdr:grpSpPr bwMode="auto">
        <a:xfrm>
          <a:off x="184150" y="29152850"/>
          <a:ext cx="68961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859611E-029E-48AA-9328-09D6525E4F2B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D4AC166A-F4C9-4E7F-B897-06C5DF54CDEF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2571750</xdr:colOff>
      <xdr:row>31</xdr:row>
      <xdr:rowOff>114300</xdr:rowOff>
    </xdr:from>
    <xdr:ext cx="3162300" cy="280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6FE781D-0559-4606-9007-BB19A355B406}"/>
            </a:ext>
          </a:extLst>
        </xdr:cNvPr>
        <xdr:cNvSpPr/>
      </xdr:nvSpPr>
      <xdr:spPr>
        <a:xfrm>
          <a:off x="3270250" y="40894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2552700</xdr:colOff>
      <xdr:row>39</xdr:row>
      <xdr:rowOff>120650</xdr:rowOff>
    </xdr:from>
    <xdr:ext cx="3162300" cy="280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91B6EDB-E4F2-4FD9-82D4-4C5D3297D7C7}"/>
            </a:ext>
          </a:extLst>
        </xdr:cNvPr>
        <xdr:cNvSpPr/>
      </xdr:nvSpPr>
      <xdr:spPr>
        <a:xfrm>
          <a:off x="3251200" y="51117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2520950</xdr:colOff>
      <xdr:row>44</xdr:row>
      <xdr:rowOff>76200</xdr:rowOff>
    </xdr:from>
    <xdr:ext cx="3162300" cy="280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96F943A-FDDE-40B8-9F4D-44436B82990C}"/>
            </a:ext>
          </a:extLst>
        </xdr:cNvPr>
        <xdr:cNvSpPr/>
      </xdr:nvSpPr>
      <xdr:spPr>
        <a:xfrm>
          <a:off x="3219450" y="57023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2482850</xdr:colOff>
      <xdr:row>49</xdr:row>
      <xdr:rowOff>31750</xdr:rowOff>
    </xdr:from>
    <xdr:ext cx="3162300" cy="280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6500B8F-C2F9-45C9-A297-1751E8260544}"/>
            </a:ext>
          </a:extLst>
        </xdr:cNvPr>
        <xdr:cNvSpPr/>
      </xdr:nvSpPr>
      <xdr:spPr>
        <a:xfrm>
          <a:off x="3181350" y="62928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2755900</xdr:colOff>
      <xdr:row>90</xdr:row>
      <xdr:rowOff>63500</xdr:rowOff>
    </xdr:from>
    <xdr:ext cx="3162300" cy="280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74F787C-3FAD-4E4A-8E9B-1FA68C505F41}"/>
            </a:ext>
          </a:extLst>
        </xdr:cNvPr>
        <xdr:cNvSpPr/>
      </xdr:nvSpPr>
      <xdr:spPr>
        <a:xfrm>
          <a:off x="3454400" y="115316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2736850</xdr:colOff>
      <xdr:row>97</xdr:row>
      <xdr:rowOff>63500</xdr:rowOff>
    </xdr:from>
    <xdr:ext cx="3162300" cy="280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79A3F26-5C3E-4443-A309-C0ED98F64E97}"/>
            </a:ext>
          </a:extLst>
        </xdr:cNvPr>
        <xdr:cNvSpPr/>
      </xdr:nvSpPr>
      <xdr:spPr>
        <a:xfrm>
          <a:off x="3435350" y="124206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2743200</xdr:colOff>
      <xdr:row>126</xdr:row>
      <xdr:rowOff>120650</xdr:rowOff>
    </xdr:from>
    <xdr:ext cx="3162300" cy="280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5A78B95-AFE9-4997-83BF-B75340B021B8}"/>
            </a:ext>
          </a:extLst>
        </xdr:cNvPr>
        <xdr:cNvSpPr/>
      </xdr:nvSpPr>
      <xdr:spPr>
        <a:xfrm>
          <a:off x="3441700" y="161607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2559050</xdr:colOff>
      <xdr:row>144</xdr:row>
      <xdr:rowOff>6350</xdr:rowOff>
    </xdr:from>
    <xdr:ext cx="3162300" cy="280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24A3A6E-D2C5-481F-8439-3676A737A2CA}"/>
            </a:ext>
          </a:extLst>
        </xdr:cNvPr>
        <xdr:cNvSpPr/>
      </xdr:nvSpPr>
      <xdr:spPr>
        <a:xfrm>
          <a:off x="3257550" y="183324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2540000</xdr:colOff>
      <xdr:row>154</xdr:row>
      <xdr:rowOff>114300</xdr:rowOff>
    </xdr:from>
    <xdr:ext cx="3162300" cy="280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FA43D25-EC70-43A9-AF2B-9598E8BE02AC}"/>
            </a:ext>
          </a:extLst>
        </xdr:cNvPr>
        <xdr:cNvSpPr/>
      </xdr:nvSpPr>
      <xdr:spPr>
        <a:xfrm>
          <a:off x="3238500" y="197104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2432050</xdr:colOff>
      <xdr:row>165</xdr:row>
      <xdr:rowOff>120650</xdr:rowOff>
    </xdr:from>
    <xdr:ext cx="3162300" cy="280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7051F77-09F8-400F-8D85-90ED6B69FBE8}"/>
            </a:ext>
          </a:extLst>
        </xdr:cNvPr>
        <xdr:cNvSpPr/>
      </xdr:nvSpPr>
      <xdr:spPr>
        <a:xfrm>
          <a:off x="3130550" y="211137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twoCellAnchor>
    <xdr:from>
      <xdr:col>0</xdr:col>
      <xdr:colOff>336550</xdr:colOff>
      <xdr:row>175</xdr:row>
      <xdr:rowOff>88900</xdr:rowOff>
    </xdr:from>
    <xdr:to>
      <xdr:col>3</xdr:col>
      <xdr:colOff>876300</xdr:colOff>
      <xdr:row>178</xdr:row>
      <xdr:rowOff>146050</xdr:rowOff>
    </xdr:to>
    <xdr:grpSp>
      <xdr:nvGrpSpPr>
        <xdr:cNvPr id="12" name="2 Grupo">
          <a:extLst>
            <a:ext uri="{FF2B5EF4-FFF2-40B4-BE49-F238E27FC236}">
              <a16:creationId xmlns:a16="http://schemas.microsoft.com/office/drawing/2014/main" id="{421EA09A-BCA0-4742-8D50-9DB183E64C0C}"/>
            </a:ext>
          </a:extLst>
        </xdr:cNvPr>
        <xdr:cNvGrpSpPr>
          <a:grpSpLocks/>
        </xdr:cNvGrpSpPr>
      </xdr:nvGrpSpPr>
      <xdr:grpSpPr bwMode="auto">
        <a:xfrm>
          <a:off x="336550" y="22479000"/>
          <a:ext cx="6896100" cy="628650"/>
          <a:chOff x="3517502" y="12609096"/>
          <a:chExt cx="5600470" cy="1161931"/>
        </a:xfrm>
      </xdr:grpSpPr>
      <xdr:sp macro="" textlink="">
        <xdr:nvSpPr>
          <xdr:cNvPr id="13" name="5 CuadroTexto">
            <a:extLst>
              <a:ext uri="{FF2B5EF4-FFF2-40B4-BE49-F238E27FC236}">
                <a16:creationId xmlns:a16="http://schemas.microsoft.com/office/drawing/2014/main" id="{19243067-0F46-4727-A714-528D5EF0792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14" name="6 CuadroTexto">
            <a:extLst>
              <a:ext uri="{FF2B5EF4-FFF2-40B4-BE49-F238E27FC236}">
                <a16:creationId xmlns:a16="http://schemas.microsoft.com/office/drawing/2014/main" id="{17C89E73-AB6C-4F09-A6A4-0C87284CE4B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32</xdr:row>
      <xdr:rowOff>38100</xdr:rowOff>
    </xdr:from>
    <xdr:to>
      <xdr:col>4</xdr:col>
      <xdr:colOff>533400</xdr:colOff>
      <xdr:row>35</xdr:row>
      <xdr:rowOff>95250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D8A651C8-F01E-4F85-8693-DE020F1E9813}"/>
            </a:ext>
          </a:extLst>
        </xdr:cNvPr>
        <xdr:cNvGrpSpPr>
          <a:grpSpLocks/>
        </xdr:cNvGrpSpPr>
      </xdr:nvGrpSpPr>
      <xdr:grpSpPr bwMode="auto">
        <a:xfrm>
          <a:off x="469900" y="4419600"/>
          <a:ext cx="68961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970990B-03F5-4090-B010-5E4A441D6758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B7F49092-9502-4395-BB3B-F2B84B14329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151</xdr:row>
      <xdr:rowOff>0</xdr:rowOff>
    </xdr:from>
    <xdr:to>
      <xdr:col>3</xdr:col>
      <xdr:colOff>717550</xdr:colOff>
      <xdr:row>154</xdr:row>
      <xdr:rowOff>57150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B195E97-03C8-4377-BB0A-92476D0ADD53}"/>
            </a:ext>
          </a:extLst>
        </xdr:cNvPr>
        <xdr:cNvGrpSpPr>
          <a:grpSpLocks/>
        </xdr:cNvGrpSpPr>
      </xdr:nvGrpSpPr>
      <xdr:grpSpPr bwMode="auto">
        <a:xfrm>
          <a:off x="698500" y="20434300"/>
          <a:ext cx="62103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34B0FC6-F4D8-4582-A012-97BF76D4ABF4}"/>
              </a:ext>
            </a:extLst>
          </xdr:cNvPr>
          <xdr:cNvSpPr txBox="1"/>
        </xdr:nvSpPr>
        <xdr:spPr bwMode="auto">
          <a:xfrm>
            <a:off x="3517502" y="12609096"/>
            <a:ext cx="2410835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A7B7B386-1E64-447E-A520-05A8F3CBB233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914400</xdr:colOff>
      <xdr:row>28</xdr:row>
      <xdr:rowOff>57150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6A21963-48CB-4F02-84A3-8DCC8B8A9BCA}"/>
            </a:ext>
          </a:extLst>
        </xdr:cNvPr>
        <xdr:cNvGrpSpPr>
          <a:grpSpLocks/>
        </xdr:cNvGrpSpPr>
      </xdr:nvGrpSpPr>
      <xdr:grpSpPr bwMode="auto">
        <a:xfrm>
          <a:off x="279400" y="3302000"/>
          <a:ext cx="62103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99A1394-E756-4EFC-AD90-D01A9BAB3917}"/>
              </a:ext>
            </a:extLst>
          </xdr:cNvPr>
          <xdr:cNvSpPr txBox="1"/>
        </xdr:nvSpPr>
        <xdr:spPr bwMode="auto">
          <a:xfrm>
            <a:off x="3517502" y="12609096"/>
            <a:ext cx="2410835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C2F237A-ED94-4A08-8D43-4C9B0AEB74F2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44</xdr:row>
      <xdr:rowOff>6350</xdr:rowOff>
    </xdr:from>
    <xdr:to>
      <xdr:col>2</xdr:col>
      <xdr:colOff>1009650</xdr:colOff>
      <xdr:row>47</xdr:row>
      <xdr:rowOff>63500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9D16D984-82CF-4E6F-B2C9-517E18FF8611}"/>
            </a:ext>
          </a:extLst>
        </xdr:cNvPr>
        <xdr:cNvGrpSpPr>
          <a:grpSpLocks/>
        </xdr:cNvGrpSpPr>
      </xdr:nvGrpSpPr>
      <xdr:grpSpPr bwMode="auto">
        <a:xfrm>
          <a:off x="222250" y="5861050"/>
          <a:ext cx="65024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76C78B96-F868-414E-AF67-7E76E54E8D62}"/>
              </a:ext>
            </a:extLst>
          </xdr:cNvPr>
          <xdr:cNvSpPr txBox="1"/>
        </xdr:nvSpPr>
        <xdr:spPr bwMode="auto">
          <a:xfrm>
            <a:off x="3517502" y="12609096"/>
            <a:ext cx="254865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7FDB428A-EE17-4421-BE8E-A902C1D1A89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2908300</xdr:colOff>
      <xdr:row>9</xdr:row>
      <xdr:rowOff>76200</xdr:rowOff>
    </xdr:from>
    <xdr:ext cx="3162300" cy="280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357FB8C-F4AE-48AD-9C58-F8E3B918D740}"/>
            </a:ext>
          </a:extLst>
        </xdr:cNvPr>
        <xdr:cNvSpPr/>
      </xdr:nvSpPr>
      <xdr:spPr>
        <a:xfrm>
          <a:off x="3803650" y="14414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twoCellAnchor>
    <xdr:from>
      <xdr:col>0</xdr:col>
      <xdr:colOff>50800</xdr:colOff>
      <xdr:row>62</xdr:row>
      <xdr:rowOff>6350</xdr:rowOff>
    </xdr:from>
    <xdr:to>
      <xdr:col>3</xdr:col>
      <xdr:colOff>209550</xdr:colOff>
      <xdr:row>65</xdr:row>
      <xdr:rowOff>63500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CAB5A6B4-5F74-4DDE-B6DB-7830BB2BE488}"/>
            </a:ext>
          </a:extLst>
        </xdr:cNvPr>
        <xdr:cNvGrpSpPr>
          <a:grpSpLocks/>
        </xdr:cNvGrpSpPr>
      </xdr:nvGrpSpPr>
      <xdr:grpSpPr bwMode="auto">
        <a:xfrm>
          <a:off x="50800" y="8553450"/>
          <a:ext cx="7200900" cy="628650"/>
          <a:chOff x="3517502" y="12609096"/>
          <a:chExt cx="5600470" cy="1161931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C883105D-ED69-45BC-9880-776F4B88F58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56364B5E-2949-4EC8-8B37-26087C64D9C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34" workbookViewId="0">
      <selection activeCell="C43" sqref="C43"/>
    </sheetView>
  </sheetViews>
  <sheetFormatPr baseColWidth="10" defaultColWidth="14.453125" defaultRowHeight="15" customHeight="1"/>
  <cols>
    <col min="1" max="1" width="14.81640625" customWidth="1"/>
    <col min="2" max="2" width="73.81640625" customWidth="1"/>
    <col min="3" max="26" width="12.81640625" customWidth="1"/>
  </cols>
  <sheetData>
    <row r="1" spans="1:4" ht="11.25" customHeight="1">
      <c r="A1" s="133" t="s">
        <v>585</v>
      </c>
      <c r="B1" s="134"/>
      <c r="C1" s="70" t="s">
        <v>0</v>
      </c>
      <c r="D1" s="71">
        <v>2024</v>
      </c>
    </row>
    <row r="2" spans="1:4" ht="11.25" customHeight="1">
      <c r="A2" s="135" t="s">
        <v>1</v>
      </c>
      <c r="B2" s="136"/>
      <c r="C2" s="72" t="s">
        <v>2</v>
      </c>
      <c r="D2" s="73" t="s">
        <v>3</v>
      </c>
    </row>
    <row r="3" spans="1:4" ht="11.25" customHeight="1">
      <c r="A3" s="135" t="s">
        <v>586</v>
      </c>
      <c r="B3" s="136"/>
      <c r="C3" s="72" t="s">
        <v>4</v>
      </c>
      <c r="D3" s="74">
        <v>2</v>
      </c>
    </row>
    <row r="4" spans="1:4" ht="11.25" customHeight="1">
      <c r="A4" s="137" t="s">
        <v>5</v>
      </c>
      <c r="B4" s="138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75" t="s">
        <v>57</v>
      </c>
    </row>
    <row r="36" spans="1:2" ht="9.75" customHeight="1">
      <c r="A36" s="11" t="s">
        <v>58</v>
      </c>
      <c r="B36" s="75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5" t="s">
        <v>62</v>
      </c>
    </row>
    <row r="40" spans="1:2" ht="9.75" customHeight="1">
      <c r="A40" s="8"/>
      <c r="B40" s="75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14.5">
      <c r="A45" s="100" t="s">
        <v>66</v>
      </c>
      <c r="B45" s="99"/>
    </row>
  </sheetData>
  <mergeCells count="4">
    <mergeCell ref="A1:B1"/>
    <mergeCell ref="A2:B2"/>
    <mergeCell ref="A3:B3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34" workbookViewId="0">
      <selection activeCell="C52" sqref="C52"/>
    </sheetView>
  </sheetViews>
  <sheetFormatPr baseColWidth="10" defaultColWidth="14.453125" defaultRowHeight="15" customHeight="1"/>
  <cols>
    <col min="1" max="1" width="10" customWidth="1"/>
    <col min="2" max="2" width="72.81640625" customWidth="1"/>
    <col min="3" max="3" width="15.81640625" customWidth="1"/>
    <col min="4" max="4" width="11.1796875" customWidth="1"/>
    <col min="5" max="5" width="14.54296875" customWidth="1"/>
    <col min="6" max="26" width="9.1796875" customWidth="1"/>
  </cols>
  <sheetData>
    <row r="1" spans="1:5" ht="11.25" customHeight="1">
      <c r="A1" s="139" t="str">
        <f>ESF!A1</f>
        <v>FORUM CULTURAL GUANAJUATO</v>
      </c>
      <c r="B1" s="136"/>
      <c r="C1" s="136"/>
      <c r="D1" s="76" t="s">
        <v>0</v>
      </c>
      <c r="E1" s="77">
        <f>'Notas a los Edos Financieros'!D1</f>
        <v>2024</v>
      </c>
    </row>
    <row r="2" spans="1:5" ht="11.25" customHeight="1">
      <c r="A2" s="139" t="s">
        <v>67</v>
      </c>
      <c r="B2" s="136"/>
      <c r="C2" s="136"/>
      <c r="D2" s="76" t="s">
        <v>2</v>
      </c>
      <c r="E2" s="77" t="str">
        <f>'Notas a los Edos Financieros'!D2</f>
        <v>Trimestral</v>
      </c>
    </row>
    <row r="3" spans="1:5" ht="11.25" customHeight="1">
      <c r="A3" s="139" t="str">
        <f>ESF!A3</f>
        <v>Del 01 de enero al 30 de junio de 2024</v>
      </c>
      <c r="B3" s="136"/>
      <c r="C3" s="136"/>
      <c r="D3" s="76" t="s">
        <v>4</v>
      </c>
      <c r="E3" s="77">
        <f>'Notas a los Edos Financieros'!D3</f>
        <v>2</v>
      </c>
    </row>
    <row r="4" spans="1:5" ht="11.25" customHeight="1">
      <c r="A4" s="139" t="s">
        <v>5</v>
      </c>
      <c r="B4" s="136"/>
      <c r="C4" s="136"/>
      <c r="D4" s="78"/>
      <c r="E4" s="78"/>
    </row>
    <row r="5" spans="1:5" ht="9.75" customHeight="1">
      <c r="A5" s="79" t="s">
        <v>68</v>
      </c>
      <c r="B5" s="80"/>
      <c r="C5" s="80"/>
      <c r="D5" s="81"/>
      <c r="E5" s="80"/>
    </row>
    <row r="6" spans="1:5" ht="9.75" customHeight="1">
      <c r="A6" s="16"/>
      <c r="B6" s="16"/>
      <c r="C6" s="16"/>
      <c r="D6" s="17"/>
      <c r="E6" s="16"/>
    </row>
    <row r="7" spans="1:5" ht="10.5" customHeight="1">
      <c r="A7" s="80" t="s">
        <v>69</v>
      </c>
      <c r="B7" s="80"/>
      <c r="C7" s="80"/>
      <c r="D7" s="81"/>
      <c r="E7" s="80"/>
    </row>
    <row r="8" spans="1:5" ht="10.5" customHeight="1">
      <c r="A8" s="82" t="s">
        <v>70</v>
      </c>
      <c r="B8" s="82" t="s">
        <v>71</v>
      </c>
      <c r="C8" s="83" t="s">
        <v>72</v>
      </c>
      <c r="D8" s="84" t="s">
        <v>73</v>
      </c>
      <c r="E8" s="83" t="s">
        <v>74</v>
      </c>
    </row>
    <row r="9" spans="1:5" ht="10.5" customHeight="1">
      <c r="A9" s="18">
        <v>4000</v>
      </c>
      <c r="B9" s="19" t="s">
        <v>11</v>
      </c>
      <c r="C9" s="101">
        <f>SUM(C10+C57+C69)</f>
        <v>73300020.590000004</v>
      </c>
      <c r="D9" s="20"/>
      <c r="E9" s="16"/>
    </row>
    <row r="10" spans="1:5" ht="10.5" customHeight="1">
      <c r="A10" s="18">
        <v>4100</v>
      </c>
      <c r="B10" s="19" t="s">
        <v>75</v>
      </c>
      <c r="C10" s="101">
        <f>SUM(C11+C21+C27+C30+C36+C39+C48)</f>
        <v>6919515.0899999999</v>
      </c>
      <c r="D10" s="20"/>
      <c r="E10" s="16"/>
    </row>
    <row r="11" spans="1:5" ht="10.5" customHeight="1">
      <c r="A11" s="18">
        <v>4110</v>
      </c>
      <c r="B11" s="19" t="s">
        <v>76</v>
      </c>
      <c r="C11" s="101">
        <f>SUM(C12:C20)</f>
        <v>0</v>
      </c>
      <c r="D11" s="20" t="str">
        <f t="shared" ref="D11:D20" si="0">IFERROR(C11/$C$12,"")</f>
        <v/>
      </c>
      <c r="E11" s="16"/>
    </row>
    <row r="12" spans="1:5" ht="10.5" customHeight="1">
      <c r="A12" s="21">
        <v>4111</v>
      </c>
      <c r="B12" s="1" t="s">
        <v>77</v>
      </c>
      <c r="C12" s="102">
        <v>0</v>
      </c>
      <c r="D12" s="20" t="str">
        <f t="shared" si="0"/>
        <v/>
      </c>
      <c r="E12" s="16"/>
    </row>
    <row r="13" spans="1:5" ht="10.5" customHeight="1">
      <c r="A13" s="21">
        <v>4112</v>
      </c>
      <c r="B13" s="1" t="s">
        <v>78</v>
      </c>
      <c r="C13" s="102">
        <v>0</v>
      </c>
      <c r="D13" s="20" t="str">
        <f t="shared" si="0"/>
        <v/>
      </c>
      <c r="E13" s="16"/>
    </row>
    <row r="14" spans="1:5" ht="10.5" customHeight="1">
      <c r="A14" s="21">
        <v>4113</v>
      </c>
      <c r="B14" s="1" t="s">
        <v>79</v>
      </c>
      <c r="C14" s="102">
        <v>0</v>
      </c>
      <c r="D14" s="20" t="str">
        <f t="shared" si="0"/>
        <v/>
      </c>
      <c r="E14" s="16"/>
    </row>
    <row r="15" spans="1:5" ht="10.5" customHeight="1">
      <c r="A15" s="21">
        <v>4114</v>
      </c>
      <c r="B15" s="1" t="s">
        <v>80</v>
      </c>
      <c r="C15" s="102">
        <v>0</v>
      </c>
      <c r="D15" s="20" t="str">
        <f t="shared" si="0"/>
        <v/>
      </c>
      <c r="E15" s="16"/>
    </row>
    <row r="16" spans="1:5" ht="10.5" customHeight="1">
      <c r="A16" s="21">
        <v>4115</v>
      </c>
      <c r="B16" s="1" t="s">
        <v>81</v>
      </c>
      <c r="C16" s="102">
        <v>0</v>
      </c>
      <c r="D16" s="20" t="str">
        <f t="shared" si="0"/>
        <v/>
      </c>
      <c r="E16" s="16"/>
    </row>
    <row r="17" spans="1:5" ht="10.5" customHeight="1">
      <c r="A17" s="21">
        <v>4116</v>
      </c>
      <c r="B17" s="1" t="s">
        <v>82</v>
      </c>
      <c r="C17" s="102">
        <v>0</v>
      </c>
      <c r="D17" s="20" t="str">
        <f t="shared" si="0"/>
        <v/>
      </c>
      <c r="E17" s="16"/>
    </row>
    <row r="18" spans="1:5" ht="10.5" customHeight="1">
      <c r="A18" s="21">
        <v>4117</v>
      </c>
      <c r="B18" s="1" t="s">
        <v>83</v>
      </c>
      <c r="C18" s="102">
        <v>0</v>
      </c>
      <c r="D18" s="20" t="str">
        <f t="shared" si="0"/>
        <v/>
      </c>
      <c r="E18" s="16"/>
    </row>
    <row r="19" spans="1:5" ht="10.5" customHeight="1">
      <c r="A19" s="21">
        <v>4118</v>
      </c>
      <c r="B19" s="22" t="s">
        <v>84</v>
      </c>
      <c r="C19" s="102">
        <v>0</v>
      </c>
      <c r="D19" s="20" t="str">
        <f t="shared" si="0"/>
        <v/>
      </c>
      <c r="E19" s="16"/>
    </row>
    <row r="20" spans="1:5" ht="10.5" customHeight="1">
      <c r="A20" s="21">
        <v>4119</v>
      </c>
      <c r="B20" s="1" t="s">
        <v>85</v>
      </c>
      <c r="C20" s="102">
        <v>0</v>
      </c>
      <c r="D20" s="20" t="str">
        <f t="shared" si="0"/>
        <v/>
      </c>
      <c r="E20" s="16"/>
    </row>
    <row r="21" spans="1:5" ht="10.5" customHeight="1">
      <c r="A21" s="18">
        <v>4120</v>
      </c>
      <c r="B21" s="19" t="s">
        <v>86</v>
      </c>
      <c r="C21" s="101">
        <f>SUM(C22:C26)</f>
        <v>0</v>
      </c>
      <c r="D21" s="20" t="str">
        <f t="shared" ref="D21:D26" si="1">IFERROR(C21/$C$21,"")</f>
        <v/>
      </c>
      <c r="E21" s="16"/>
    </row>
    <row r="22" spans="1:5" ht="10.5" customHeight="1">
      <c r="A22" s="21">
        <v>4121</v>
      </c>
      <c r="B22" s="1" t="s">
        <v>87</v>
      </c>
      <c r="C22" s="102">
        <v>0</v>
      </c>
      <c r="D22" s="20" t="str">
        <f t="shared" si="1"/>
        <v/>
      </c>
      <c r="E22" s="16"/>
    </row>
    <row r="23" spans="1:5" ht="10.5" customHeight="1">
      <c r="A23" s="21">
        <v>4122</v>
      </c>
      <c r="B23" s="1" t="s">
        <v>88</v>
      </c>
      <c r="C23" s="102">
        <v>0</v>
      </c>
      <c r="D23" s="20" t="str">
        <f t="shared" si="1"/>
        <v/>
      </c>
      <c r="E23" s="16"/>
    </row>
    <row r="24" spans="1:5" ht="10.5" customHeight="1">
      <c r="A24" s="21">
        <v>4123</v>
      </c>
      <c r="B24" s="1" t="s">
        <v>89</v>
      </c>
      <c r="C24" s="102">
        <v>0</v>
      </c>
      <c r="D24" s="20" t="str">
        <f t="shared" si="1"/>
        <v/>
      </c>
      <c r="E24" s="16"/>
    </row>
    <row r="25" spans="1:5" ht="10.5" customHeight="1">
      <c r="A25" s="21">
        <v>4124</v>
      </c>
      <c r="B25" s="1" t="s">
        <v>90</v>
      </c>
      <c r="C25" s="102">
        <v>0</v>
      </c>
      <c r="D25" s="20" t="str">
        <f t="shared" si="1"/>
        <v/>
      </c>
      <c r="E25" s="16"/>
    </row>
    <row r="26" spans="1:5" ht="10.5" customHeight="1">
      <c r="A26" s="21">
        <v>4129</v>
      </c>
      <c r="B26" s="1" t="s">
        <v>91</v>
      </c>
      <c r="C26" s="102">
        <v>0</v>
      </c>
      <c r="D26" s="20" t="str">
        <f t="shared" si="1"/>
        <v/>
      </c>
      <c r="E26" s="16"/>
    </row>
    <row r="27" spans="1:5" ht="10.5" customHeight="1">
      <c r="A27" s="18">
        <v>4130</v>
      </c>
      <c r="B27" s="19" t="s">
        <v>92</v>
      </c>
      <c r="C27" s="101">
        <f>SUM(C28:C29)</f>
        <v>0</v>
      </c>
      <c r="D27" s="20" t="str">
        <f t="shared" ref="D27:D29" si="2">IFERROR(C27/$C$27,"")</f>
        <v/>
      </c>
      <c r="E27" s="16"/>
    </row>
    <row r="28" spans="1:5" ht="10.5" customHeight="1">
      <c r="A28" s="21">
        <v>4131</v>
      </c>
      <c r="B28" s="1" t="s">
        <v>93</v>
      </c>
      <c r="C28" s="102">
        <v>0</v>
      </c>
      <c r="D28" s="20" t="str">
        <f t="shared" si="2"/>
        <v/>
      </c>
      <c r="E28" s="16"/>
    </row>
    <row r="29" spans="1:5" ht="10.5" customHeight="1">
      <c r="A29" s="21">
        <v>4132</v>
      </c>
      <c r="B29" s="22" t="s">
        <v>94</v>
      </c>
      <c r="C29" s="102">
        <v>0</v>
      </c>
      <c r="D29" s="20" t="str">
        <f t="shared" si="2"/>
        <v/>
      </c>
      <c r="E29" s="16"/>
    </row>
    <row r="30" spans="1:5" ht="10.5" customHeight="1">
      <c r="A30" s="18">
        <v>4140</v>
      </c>
      <c r="B30" s="19" t="s">
        <v>95</v>
      </c>
      <c r="C30" s="101">
        <f>SUM(C31:C35)</f>
        <v>0</v>
      </c>
      <c r="D30" s="20" t="str">
        <f t="shared" ref="D30:D35" si="3">IFERROR(C30/$C$30,"")</f>
        <v/>
      </c>
      <c r="E30" s="16"/>
    </row>
    <row r="31" spans="1:5" ht="10.5" customHeight="1">
      <c r="A31" s="21">
        <v>4141</v>
      </c>
      <c r="B31" s="1" t="s">
        <v>96</v>
      </c>
      <c r="C31" s="102">
        <v>0</v>
      </c>
      <c r="D31" s="20" t="str">
        <f t="shared" si="3"/>
        <v/>
      </c>
      <c r="E31" s="16"/>
    </row>
    <row r="32" spans="1:5" ht="10.5" customHeight="1">
      <c r="A32" s="21">
        <v>4143</v>
      </c>
      <c r="B32" s="1" t="s">
        <v>97</v>
      </c>
      <c r="C32" s="102">
        <v>0</v>
      </c>
      <c r="D32" s="20" t="str">
        <f t="shared" si="3"/>
        <v/>
      </c>
      <c r="E32" s="16"/>
    </row>
    <row r="33" spans="1:5" ht="10.5" customHeight="1">
      <c r="A33" s="21">
        <v>4144</v>
      </c>
      <c r="B33" s="1" t="s">
        <v>98</v>
      </c>
      <c r="C33" s="102">
        <v>0</v>
      </c>
      <c r="D33" s="20" t="str">
        <f t="shared" si="3"/>
        <v/>
      </c>
      <c r="E33" s="16"/>
    </row>
    <row r="34" spans="1:5" ht="10.5" customHeight="1">
      <c r="A34" s="21">
        <v>4145</v>
      </c>
      <c r="B34" s="22" t="s">
        <v>99</v>
      </c>
      <c r="C34" s="102">
        <v>0</v>
      </c>
      <c r="D34" s="20" t="str">
        <f t="shared" si="3"/>
        <v/>
      </c>
      <c r="E34" s="16"/>
    </row>
    <row r="35" spans="1:5" ht="10.5" customHeight="1">
      <c r="A35" s="21">
        <v>4149</v>
      </c>
      <c r="B35" s="1" t="s">
        <v>100</v>
      </c>
      <c r="C35" s="102">
        <v>0</v>
      </c>
      <c r="D35" s="20" t="str">
        <f t="shared" si="3"/>
        <v/>
      </c>
      <c r="E35" s="16"/>
    </row>
    <row r="36" spans="1:5" ht="10.5" customHeight="1">
      <c r="A36" s="18">
        <v>4150</v>
      </c>
      <c r="B36" s="19" t="s">
        <v>101</v>
      </c>
      <c r="C36" s="101">
        <f>SUM(C37:C38)</f>
        <v>0</v>
      </c>
      <c r="D36" s="20" t="str">
        <f t="shared" ref="D36:D38" si="4">IFERROR(C36/$C$36,"")</f>
        <v/>
      </c>
      <c r="E36" s="16"/>
    </row>
    <row r="37" spans="1:5" ht="10.5" customHeight="1">
      <c r="A37" s="21">
        <v>4151</v>
      </c>
      <c r="B37" s="1" t="s">
        <v>101</v>
      </c>
      <c r="C37" s="102">
        <v>0</v>
      </c>
      <c r="D37" s="20" t="str">
        <f t="shared" si="4"/>
        <v/>
      </c>
      <c r="E37" s="16"/>
    </row>
    <row r="38" spans="1:5" ht="10.5" customHeight="1">
      <c r="A38" s="21">
        <v>4154</v>
      </c>
      <c r="B38" s="22" t="s">
        <v>102</v>
      </c>
      <c r="C38" s="102">
        <v>0</v>
      </c>
      <c r="D38" s="20" t="str">
        <f t="shared" si="4"/>
        <v/>
      </c>
      <c r="E38" s="16"/>
    </row>
    <row r="39" spans="1:5" ht="10.5" customHeight="1">
      <c r="A39" s="18">
        <v>4160</v>
      </c>
      <c r="B39" s="19" t="s">
        <v>103</v>
      </c>
      <c r="C39" s="101">
        <f>SUM(C40:C47)</f>
        <v>0</v>
      </c>
      <c r="D39" s="20" t="str">
        <f t="shared" ref="D39:D47" si="5">IFERROR(C39/$C$39,"")</f>
        <v/>
      </c>
      <c r="E39" s="16"/>
    </row>
    <row r="40" spans="1:5" ht="10.5" customHeight="1">
      <c r="A40" s="21">
        <v>4161</v>
      </c>
      <c r="B40" s="1" t="s">
        <v>104</v>
      </c>
      <c r="C40" s="102">
        <v>0</v>
      </c>
      <c r="D40" s="20" t="str">
        <f t="shared" si="5"/>
        <v/>
      </c>
      <c r="E40" s="16"/>
    </row>
    <row r="41" spans="1:5" ht="10.5" customHeight="1">
      <c r="A41" s="21">
        <v>4162</v>
      </c>
      <c r="B41" s="1" t="s">
        <v>105</v>
      </c>
      <c r="C41" s="102">
        <v>0</v>
      </c>
      <c r="D41" s="20" t="str">
        <f t="shared" si="5"/>
        <v/>
      </c>
      <c r="E41" s="16"/>
    </row>
    <row r="42" spans="1:5" ht="10.5" customHeight="1">
      <c r="A42" s="21">
        <v>4163</v>
      </c>
      <c r="B42" s="1" t="s">
        <v>106</v>
      </c>
      <c r="C42" s="102">
        <v>0</v>
      </c>
      <c r="D42" s="20" t="str">
        <f t="shared" si="5"/>
        <v/>
      </c>
      <c r="E42" s="16"/>
    </row>
    <row r="43" spans="1:5" ht="10.5" customHeight="1">
      <c r="A43" s="21">
        <v>4164</v>
      </c>
      <c r="B43" s="1" t="s">
        <v>107</v>
      </c>
      <c r="C43" s="102">
        <v>0</v>
      </c>
      <c r="D43" s="20" t="str">
        <f t="shared" si="5"/>
        <v/>
      </c>
      <c r="E43" s="16"/>
    </row>
    <row r="44" spans="1:5" ht="10.5" customHeight="1">
      <c r="A44" s="21">
        <v>4165</v>
      </c>
      <c r="B44" s="1" t="s">
        <v>108</v>
      </c>
      <c r="C44" s="102">
        <v>0</v>
      </c>
      <c r="D44" s="20" t="str">
        <f t="shared" si="5"/>
        <v/>
      </c>
      <c r="E44" s="16"/>
    </row>
    <row r="45" spans="1:5" ht="10.5" customHeight="1">
      <c r="A45" s="21">
        <v>4166</v>
      </c>
      <c r="B45" s="22" t="s">
        <v>109</v>
      </c>
      <c r="C45" s="102">
        <v>0</v>
      </c>
      <c r="D45" s="20" t="str">
        <f t="shared" si="5"/>
        <v/>
      </c>
      <c r="E45" s="16"/>
    </row>
    <row r="46" spans="1:5" ht="10.5" customHeight="1">
      <c r="A46" s="21">
        <v>4168</v>
      </c>
      <c r="B46" s="1" t="s">
        <v>110</v>
      </c>
      <c r="C46" s="102">
        <v>0</v>
      </c>
      <c r="D46" s="20" t="str">
        <f t="shared" si="5"/>
        <v/>
      </c>
      <c r="E46" s="16"/>
    </row>
    <row r="47" spans="1:5" ht="10.5" customHeight="1">
      <c r="A47" s="21">
        <v>4169</v>
      </c>
      <c r="B47" s="1" t="s">
        <v>111</v>
      </c>
      <c r="C47" s="102">
        <v>0</v>
      </c>
      <c r="D47" s="20" t="str">
        <f t="shared" si="5"/>
        <v/>
      </c>
      <c r="E47" s="16"/>
    </row>
    <row r="48" spans="1:5" ht="10.5" customHeight="1">
      <c r="A48" s="18">
        <v>4170</v>
      </c>
      <c r="B48" s="19" t="s">
        <v>112</v>
      </c>
      <c r="C48" s="101">
        <f>SUM(C49:C56)</f>
        <v>6919515.0899999999</v>
      </c>
      <c r="D48" s="20">
        <f t="shared" ref="D48:D56" si="6">IFERROR(C48/$C$48,"")</f>
        <v>1</v>
      </c>
      <c r="E48" s="16"/>
    </row>
    <row r="49" spans="1:5" ht="10.5" customHeight="1">
      <c r="A49" s="21">
        <v>4171</v>
      </c>
      <c r="B49" s="1" t="s">
        <v>113</v>
      </c>
      <c r="C49" s="102">
        <v>0</v>
      </c>
      <c r="D49" s="20">
        <f t="shared" si="6"/>
        <v>0</v>
      </c>
      <c r="E49" s="16"/>
    </row>
    <row r="50" spans="1:5" ht="10.5" customHeight="1">
      <c r="A50" s="21">
        <v>4172</v>
      </c>
      <c r="B50" s="1" t="s">
        <v>114</v>
      </c>
      <c r="C50" s="102">
        <v>0</v>
      </c>
      <c r="D50" s="20">
        <f t="shared" si="6"/>
        <v>0</v>
      </c>
      <c r="E50" s="16"/>
    </row>
    <row r="51" spans="1:5" ht="10.5" customHeight="1">
      <c r="A51" s="21">
        <v>4173</v>
      </c>
      <c r="B51" s="22" t="s">
        <v>115</v>
      </c>
      <c r="C51" s="102">
        <v>6919515.0899999999</v>
      </c>
      <c r="D51" s="20">
        <f t="shared" si="6"/>
        <v>1</v>
      </c>
      <c r="E51" s="16"/>
    </row>
    <row r="52" spans="1:5" ht="10.5" customHeight="1">
      <c r="A52" s="21">
        <v>4174</v>
      </c>
      <c r="B52" s="22" t="s">
        <v>116</v>
      </c>
      <c r="C52" s="102">
        <v>0</v>
      </c>
      <c r="D52" s="20">
        <f t="shared" si="6"/>
        <v>0</v>
      </c>
      <c r="E52" s="16"/>
    </row>
    <row r="53" spans="1:5" ht="10.5" customHeight="1">
      <c r="A53" s="21">
        <v>4175</v>
      </c>
      <c r="B53" s="22" t="s">
        <v>117</v>
      </c>
      <c r="C53" s="102">
        <v>0</v>
      </c>
      <c r="D53" s="20">
        <f t="shared" si="6"/>
        <v>0</v>
      </c>
      <c r="E53" s="16"/>
    </row>
    <row r="54" spans="1:5" ht="10.5" customHeight="1">
      <c r="A54" s="21">
        <v>4176</v>
      </c>
      <c r="B54" s="22" t="s">
        <v>118</v>
      </c>
      <c r="C54" s="102">
        <v>0</v>
      </c>
      <c r="D54" s="20">
        <f t="shared" si="6"/>
        <v>0</v>
      </c>
      <c r="E54" s="16"/>
    </row>
    <row r="55" spans="1:5" ht="10.5" customHeight="1">
      <c r="A55" s="21">
        <v>4177</v>
      </c>
      <c r="B55" s="22" t="s">
        <v>119</v>
      </c>
      <c r="C55" s="102">
        <v>0</v>
      </c>
      <c r="D55" s="20">
        <f t="shared" si="6"/>
        <v>0</v>
      </c>
      <c r="E55" s="16"/>
    </row>
    <row r="56" spans="1:5" ht="10.5" customHeight="1">
      <c r="A56" s="21">
        <v>4178</v>
      </c>
      <c r="B56" s="22" t="s">
        <v>120</v>
      </c>
      <c r="C56" s="102">
        <v>0</v>
      </c>
      <c r="D56" s="20">
        <f t="shared" si="6"/>
        <v>0</v>
      </c>
      <c r="E56" s="16"/>
    </row>
    <row r="57" spans="1:5" ht="10.5" customHeight="1">
      <c r="A57" s="18">
        <v>4200</v>
      </c>
      <c r="B57" s="23" t="s">
        <v>121</v>
      </c>
      <c r="C57" s="101">
        <f>+C58+C64</f>
        <v>63647298.530000001</v>
      </c>
      <c r="D57" s="20"/>
      <c r="E57" s="16"/>
    </row>
    <row r="58" spans="1:5" ht="10.5" customHeight="1">
      <c r="A58" s="18">
        <v>4210</v>
      </c>
      <c r="B58" s="23" t="s">
        <v>122</v>
      </c>
      <c r="C58" s="101">
        <f>SUM(C59:C63)</f>
        <v>0</v>
      </c>
      <c r="D58" s="20" t="str">
        <f t="shared" ref="D58:D63" si="7">IFERROR(C58/$C$58,"")</f>
        <v/>
      </c>
      <c r="E58" s="16"/>
    </row>
    <row r="59" spans="1:5" ht="10.5" customHeight="1">
      <c r="A59" s="21">
        <v>4211</v>
      </c>
      <c r="B59" s="1" t="s">
        <v>123</v>
      </c>
      <c r="C59" s="102">
        <v>0</v>
      </c>
      <c r="D59" s="20" t="str">
        <f t="shared" si="7"/>
        <v/>
      </c>
      <c r="E59" s="16"/>
    </row>
    <row r="60" spans="1:5" ht="10.5" customHeight="1">
      <c r="A60" s="21">
        <v>4212</v>
      </c>
      <c r="B60" s="1" t="s">
        <v>124</v>
      </c>
      <c r="C60" s="102">
        <v>0</v>
      </c>
      <c r="D60" s="20" t="str">
        <f t="shared" si="7"/>
        <v/>
      </c>
      <c r="E60" s="16"/>
    </row>
    <row r="61" spans="1:5" ht="10.5" customHeight="1">
      <c r="A61" s="21">
        <v>4213</v>
      </c>
      <c r="B61" s="1" t="s">
        <v>125</v>
      </c>
      <c r="C61" s="102">
        <v>0</v>
      </c>
      <c r="D61" s="20" t="str">
        <f t="shared" si="7"/>
        <v/>
      </c>
      <c r="E61" s="16"/>
    </row>
    <row r="62" spans="1:5" ht="10.5" customHeight="1">
      <c r="A62" s="21">
        <v>4214</v>
      </c>
      <c r="B62" s="1" t="s">
        <v>126</v>
      </c>
      <c r="C62" s="102">
        <v>0</v>
      </c>
      <c r="D62" s="20" t="str">
        <f t="shared" si="7"/>
        <v/>
      </c>
      <c r="E62" s="16"/>
    </row>
    <row r="63" spans="1:5" ht="10.5" customHeight="1">
      <c r="A63" s="21">
        <v>4215</v>
      </c>
      <c r="B63" s="1" t="s">
        <v>127</v>
      </c>
      <c r="C63" s="102">
        <v>0</v>
      </c>
      <c r="D63" s="20" t="str">
        <f t="shared" si="7"/>
        <v/>
      </c>
      <c r="E63" s="16"/>
    </row>
    <row r="64" spans="1:5" ht="10.5" customHeight="1">
      <c r="A64" s="18">
        <v>4220</v>
      </c>
      <c r="B64" s="19" t="s">
        <v>128</v>
      </c>
      <c r="C64" s="101">
        <f>SUM(C65:C68)</f>
        <v>63647298.530000001</v>
      </c>
      <c r="D64" s="20">
        <f t="shared" ref="D64:D68" si="8">IFERROR(C64/$C$64,"")</f>
        <v>1</v>
      </c>
      <c r="E64" s="16"/>
    </row>
    <row r="65" spans="1:5" ht="10.5" customHeight="1">
      <c r="A65" s="21">
        <v>4221</v>
      </c>
      <c r="B65" s="1" t="s">
        <v>129</v>
      </c>
      <c r="C65" s="102">
        <v>63647298.530000001</v>
      </c>
      <c r="D65" s="20">
        <f t="shared" si="8"/>
        <v>1</v>
      </c>
      <c r="E65" s="16"/>
    </row>
    <row r="66" spans="1:5" ht="10.5" customHeight="1">
      <c r="A66" s="21">
        <v>4223</v>
      </c>
      <c r="B66" s="1" t="s">
        <v>130</v>
      </c>
      <c r="C66" s="102">
        <v>0</v>
      </c>
      <c r="D66" s="20">
        <f t="shared" si="8"/>
        <v>0</v>
      </c>
      <c r="E66" s="16"/>
    </row>
    <row r="67" spans="1:5" ht="10.5" customHeight="1">
      <c r="A67" s="21">
        <v>4225</v>
      </c>
      <c r="B67" s="1" t="s">
        <v>131</v>
      </c>
      <c r="C67" s="102">
        <v>0</v>
      </c>
      <c r="D67" s="20">
        <f t="shared" si="8"/>
        <v>0</v>
      </c>
      <c r="E67" s="16"/>
    </row>
    <row r="68" spans="1:5" ht="10.5" customHeight="1">
      <c r="A68" s="21">
        <v>4227</v>
      </c>
      <c r="B68" s="1" t="s">
        <v>132</v>
      </c>
      <c r="C68" s="102">
        <v>0</v>
      </c>
      <c r="D68" s="20">
        <f t="shared" si="8"/>
        <v>0</v>
      </c>
      <c r="E68" s="16"/>
    </row>
    <row r="69" spans="1:5" ht="10.5" customHeight="1">
      <c r="A69" s="24">
        <v>4300</v>
      </c>
      <c r="B69" s="19" t="s">
        <v>133</v>
      </c>
      <c r="C69" s="101">
        <f>C70+C73+C79+C81+C83</f>
        <v>2733206.97</v>
      </c>
      <c r="D69" s="20"/>
      <c r="E69" s="1"/>
    </row>
    <row r="70" spans="1:5" ht="10.5" customHeight="1">
      <c r="A70" s="24">
        <v>4310</v>
      </c>
      <c r="B70" s="19" t="s">
        <v>134</v>
      </c>
      <c r="C70" s="101">
        <f>SUM(C71:C72)</f>
        <v>0</v>
      </c>
      <c r="D70" s="20" t="str">
        <f t="shared" ref="D70:D72" si="9">IFERROR(C70/$C$70,"")</f>
        <v/>
      </c>
      <c r="E70" s="1"/>
    </row>
    <row r="71" spans="1:5" ht="10.5" customHeight="1">
      <c r="A71" s="25">
        <v>4311</v>
      </c>
      <c r="B71" s="1" t="s">
        <v>135</v>
      </c>
      <c r="C71" s="102">
        <v>0</v>
      </c>
      <c r="D71" s="20" t="str">
        <f t="shared" si="9"/>
        <v/>
      </c>
      <c r="E71" s="1"/>
    </row>
    <row r="72" spans="1:5" ht="10.5" customHeight="1">
      <c r="A72" s="25">
        <v>4319</v>
      </c>
      <c r="B72" s="1" t="s">
        <v>136</v>
      </c>
      <c r="C72" s="102">
        <v>0</v>
      </c>
      <c r="D72" s="20" t="str">
        <f t="shared" si="9"/>
        <v/>
      </c>
      <c r="E72" s="1"/>
    </row>
    <row r="73" spans="1:5" ht="10.5" customHeight="1">
      <c r="A73" s="24">
        <v>4320</v>
      </c>
      <c r="B73" s="19" t="s">
        <v>137</v>
      </c>
      <c r="C73" s="101">
        <f>SUM(C74:C78)</f>
        <v>0</v>
      </c>
      <c r="D73" s="20" t="str">
        <f t="shared" ref="D73:D78" si="10">IFERROR(C73/$C$73,"")</f>
        <v/>
      </c>
      <c r="E73" s="1"/>
    </row>
    <row r="74" spans="1:5" ht="10.5" customHeight="1">
      <c r="A74" s="25">
        <v>4321</v>
      </c>
      <c r="B74" s="1" t="s">
        <v>138</v>
      </c>
      <c r="C74" s="102">
        <v>0</v>
      </c>
      <c r="D74" s="20" t="str">
        <f t="shared" si="10"/>
        <v/>
      </c>
      <c r="E74" s="1"/>
    </row>
    <row r="75" spans="1:5" ht="10.5" customHeight="1">
      <c r="A75" s="25">
        <v>4322</v>
      </c>
      <c r="B75" s="1" t="s">
        <v>139</v>
      </c>
      <c r="C75" s="102">
        <v>0</v>
      </c>
      <c r="D75" s="20" t="str">
        <f t="shared" si="10"/>
        <v/>
      </c>
      <c r="E75" s="1"/>
    </row>
    <row r="76" spans="1:5" ht="10.5" customHeight="1">
      <c r="A76" s="25">
        <v>4323</v>
      </c>
      <c r="B76" s="1" t="s">
        <v>140</v>
      </c>
      <c r="C76" s="102">
        <v>0</v>
      </c>
      <c r="D76" s="20" t="str">
        <f t="shared" si="10"/>
        <v/>
      </c>
      <c r="E76" s="1"/>
    </row>
    <row r="77" spans="1:5" ht="10.5" customHeight="1">
      <c r="A77" s="25">
        <v>4324</v>
      </c>
      <c r="B77" s="1" t="s">
        <v>141</v>
      </c>
      <c r="C77" s="102">
        <v>0</v>
      </c>
      <c r="D77" s="20" t="str">
        <f t="shared" si="10"/>
        <v/>
      </c>
      <c r="E77" s="1"/>
    </row>
    <row r="78" spans="1:5" ht="10.5" customHeight="1">
      <c r="A78" s="25">
        <v>4325</v>
      </c>
      <c r="B78" s="1" t="s">
        <v>142</v>
      </c>
      <c r="C78" s="102">
        <v>0</v>
      </c>
      <c r="D78" s="20" t="str">
        <f t="shared" si="10"/>
        <v/>
      </c>
      <c r="E78" s="1"/>
    </row>
    <row r="79" spans="1:5" ht="10.5" customHeight="1">
      <c r="A79" s="24">
        <v>4330</v>
      </c>
      <c r="B79" s="19" t="s">
        <v>143</v>
      </c>
      <c r="C79" s="101">
        <f>SUM(C80)</f>
        <v>0</v>
      </c>
      <c r="D79" s="20" t="str">
        <f t="shared" ref="D79:D80" si="11">IFERROR(C79/$C$79,"")</f>
        <v/>
      </c>
      <c r="E79" s="1"/>
    </row>
    <row r="80" spans="1:5" ht="10.5" customHeight="1">
      <c r="A80" s="25">
        <v>4331</v>
      </c>
      <c r="B80" s="1" t="s">
        <v>143</v>
      </c>
      <c r="C80" s="102">
        <v>0</v>
      </c>
      <c r="D80" s="20" t="str">
        <f t="shared" si="11"/>
        <v/>
      </c>
      <c r="E80" s="1"/>
    </row>
    <row r="81" spans="1:5" ht="10.5" customHeight="1">
      <c r="A81" s="24">
        <v>4340</v>
      </c>
      <c r="B81" s="19" t="s">
        <v>144</v>
      </c>
      <c r="C81" s="101">
        <f>SUM(C82)</f>
        <v>0</v>
      </c>
      <c r="D81" s="20" t="str">
        <f t="shared" ref="D81:D82" si="12">IFERROR(C81/$C$81,"")</f>
        <v/>
      </c>
      <c r="E81" s="1"/>
    </row>
    <row r="82" spans="1:5" ht="10.5" customHeight="1">
      <c r="A82" s="25">
        <v>4341</v>
      </c>
      <c r="B82" s="1" t="s">
        <v>144</v>
      </c>
      <c r="C82" s="102">
        <v>0</v>
      </c>
      <c r="D82" s="20" t="str">
        <f t="shared" si="12"/>
        <v/>
      </c>
      <c r="E82" s="1"/>
    </row>
    <row r="83" spans="1:5" ht="10.5" customHeight="1">
      <c r="A83" s="24">
        <v>4390</v>
      </c>
      <c r="B83" s="19" t="s">
        <v>145</v>
      </c>
      <c r="C83" s="101">
        <f>SUM(C84:C90)</f>
        <v>2733206.97</v>
      </c>
      <c r="D83" s="20">
        <f t="shared" ref="D83:D90" si="13">IFERROR(C83/$C$83,"")</f>
        <v>1</v>
      </c>
      <c r="E83" s="1"/>
    </row>
    <row r="84" spans="1:5" ht="10.5" customHeight="1">
      <c r="A84" s="25">
        <v>4392</v>
      </c>
      <c r="B84" s="1" t="s">
        <v>146</v>
      </c>
      <c r="C84" s="102">
        <v>0</v>
      </c>
      <c r="D84" s="20">
        <f t="shared" si="13"/>
        <v>0</v>
      </c>
      <c r="E84" s="1"/>
    </row>
    <row r="85" spans="1:5" ht="10.5" customHeight="1">
      <c r="A85" s="25">
        <v>4393</v>
      </c>
      <c r="B85" s="1" t="s">
        <v>147</v>
      </c>
      <c r="C85" s="102">
        <v>0</v>
      </c>
      <c r="D85" s="20">
        <f t="shared" si="13"/>
        <v>0</v>
      </c>
      <c r="E85" s="1"/>
    </row>
    <row r="86" spans="1:5" ht="10.5" customHeight="1">
      <c r="A86" s="25">
        <v>4394</v>
      </c>
      <c r="B86" s="1" t="s">
        <v>148</v>
      </c>
      <c r="C86" s="102">
        <v>0</v>
      </c>
      <c r="D86" s="20">
        <f t="shared" si="13"/>
        <v>0</v>
      </c>
      <c r="E86" s="1"/>
    </row>
    <row r="87" spans="1:5" ht="10.5" customHeight="1">
      <c r="A87" s="25">
        <v>4395</v>
      </c>
      <c r="B87" s="1" t="s">
        <v>149</v>
      </c>
      <c r="C87" s="102">
        <v>0</v>
      </c>
      <c r="D87" s="20">
        <f t="shared" si="13"/>
        <v>0</v>
      </c>
      <c r="E87" s="1"/>
    </row>
    <row r="88" spans="1:5" ht="10.5" customHeight="1">
      <c r="A88" s="25">
        <v>4396</v>
      </c>
      <c r="B88" s="1" t="s">
        <v>150</v>
      </c>
      <c r="C88" s="102">
        <v>0</v>
      </c>
      <c r="D88" s="20">
        <f t="shared" si="13"/>
        <v>0</v>
      </c>
      <c r="E88" s="1"/>
    </row>
    <row r="89" spans="1:5" ht="10.5" customHeight="1">
      <c r="A89" s="25">
        <v>4397</v>
      </c>
      <c r="B89" s="1" t="s">
        <v>151</v>
      </c>
      <c r="C89" s="102">
        <v>0</v>
      </c>
      <c r="D89" s="20">
        <f t="shared" si="13"/>
        <v>0</v>
      </c>
      <c r="E89" s="1"/>
    </row>
    <row r="90" spans="1:5" ht="10.5" customHeight="1">
      <c r="A90" s="25">
        <v>4399</v>
      </c>
      <c r="B90" s="1" t="s">
        <v>145</v>
      </c>
      <c r="C90" s="102">
        <v>2733206.97</v>
      </c>
      <c r="D90" s="20">
        <f t="shared" si="13"/>
        <v>1</v>
      </c>
      <c r="E90" s="1"/>
    </row>
    <row r="91" spans="1:5" ht="9.75" customHeight="1">
      <c r="A91" s="16"/>
      <c r="B91" s="16"/>
      <c r="C91" s="16"/>
      <c r="D91" s="17"/>
      <c r="E91" s="16"/>
    </row>
    <row r="92" spans="1:5" ht="10.5" customHeight="1">
      <c r="A92" s="80" t="s">
        <v>152</v>
      </c>
      <c r="B92" s="80"/>
      <c r="C92" s="80"/>
      <c r="D92" s="81"/>
      <c r="E92" s="80"/>
    </row>
    <row r="93" spans="1:5" ht="10.5" customHeight="1">
      <c r="A93" s="82" t="s">
        <v>70</v>
      </c>
      <c r="B93" s="82" t="s">
        <v>71</v>
      </c>
      <c r="C93" s="83" t="s">
        <v>72</v>
      </c>
      <c r="D93" s="84" t="s">
        <v>73</v>
      </c>
      <c r="E93" s="83" t="s">
        <v>74</v>
      </c>
    </row>
    <row r="94" spans="1:5" ht="10.5" customHeight="1">
      <c r="A94" s="24">
        <v>5000</v>
      </c>
      <c r="B94" s="19" t="s">
        <v>13</v>
      </c>
      <c r="C94" s="101">
        <f>C95+C123+C156+C166+C181+C210</f>
        <v>61750666.839999996</v>
      </c>
      <c r="D94" s="20"/>
      <c r="E94" s="1"/>
    </row>
    <row r="95" spans="1:5" ht="10.5" customHeight="1">
      <c r="A95" s="24">
        <v>5100</v>
      </c>
      <c r="B95" s="19" t="s">
        <v>153</v>
      </c>
      <c r="C95" s="101">
        <f>C96+C103+C113</f>
        <v>59560501.539999999</v>
      </c>
      <c r="D95" s="20"/>
      <c r="E95" s="1"/>
    </row>
    <row r="96" spans="1:5" ht="10.5" customHeight="1">
      <c r="A96" s="24">
        <v>5110</v>
      </c>
      <c r="B96" s="19" t="s">
        <v>154</v>
      </c>
      <c r="C96" s="101">
        <f>SUM(C97:C102)</f>
        <v>25397801.32</v>
      </c>
      <c r="D96" s="20">
        <f t="shared" ref="D96:D102" si="14">IFERROR(C96/$C$96,"")</f>
        <v>1</v>
      </c>
      <c r="E96" s="1"/>
    </row>
    <row r="97" spans="1:5" ht="10.5" customHeight="1">
      <c r="A97" s="25">
        <v>5111</v>
      </c>
      <c r="B97" s="1" t="s">
        <v>155</v>
      </c>
      <c r="C97" s="102">
        <v>6168773</v>
      </c>
      <c r="D97" s="20">
        <f t="shared" si="14"/>
        <v>0.24288610349677309</v>
      </c>
      <c r="E97" s="1"/>
    </row>
    <row r="98" spans="1:5" ht="10.5" customHeight="1">
      <c r="A98" s="25">
        <v>5112</v>
      </c>
      <c r="B98" s="1" t="s">
        <v>156</v>
      </c>
      <c r="C98" s="102">
        <v>1475208.61</v>
      </c>
      <c r="D98" s="20">
        <f t="shared" si="14"/>
        <v>5.8084107022221561E-2</v>
      </c>
      <c r="E98" s="1"/>
    </row>
    <row r="99" spans="1:5" ht="10.5" customHeight="1">
      <c r="A99" s="25">
        <v>5113</v>
      </c>
      <c r="B99" s="1" t="s">
        <v>157</v>
      </c>
      <c r="C99" s="102">
        <v>4572819.7699999996</v>
      </c>
      <c r="D99" s="20">
        <f t="shared" si="14"/>
        <v>0.18004785974914458</v>
      </c>
      <c r="E99" s="1"/>
    </row>
    <row r="100" spans="1:5" ht="10.5" customHeight="1">
      <c r="A100" s="25">
        <v>5114</v>
      </c>
      <c r="B100" s="1" t="s">
        <v>158</v>
      </c>
      <c r="C100" s="102">
        <v>2612108.7999999998</v>
      </c>
      <c r="D100" s="20">
        <f t="shared" si="14"/>
        <v>0.10284783186893597</v>
      </c>
      <c r="E100" s="1"/>
    </row>
    <row r="101" spans="1:5" ht="16" customHeight="1">
      <c r="A101" s="25">
        <v>5115</v>
      </c>
      <c r="B101" s="1" t="s">
        <v>159</v>
      </c>
      <c r="C101" s="102">
        <v>10500100.42</v>
      </c>
      <c r="D101" s="20">
        <f t="shared" si="14"/>
        <v>0.41342556734355934</v>
      </c>
      <c r="E101" s="103" t="s">
        <v>587</v>
      </c>
    </row>
    <row r="102" spans="1:5" ht="10.5" customHeight="1">
      <c r="A102" s="25">
        <v>5116</v>
      </c>
      <c r="B102" s="1" t="s">
        <v>160</v>
      </c>
      <c r="C102" s="102">
        <v>68790.720000000001</v>
      </c>
      <c r="D102" s="20">
        <f t="shared" si="14"/>
        <v>2.7085305193654454E-3</v>
      </c>
      <c r="E102" s="1"/>
    </row>
    <row r="103" spans="1:5" ht="10.5" customHeight="1">
      <c r="A103" s="24">
        <v>5120</v>
      </c>
      <c r="B103" s="19" t="s">
        <v>161</v>
      </c>
      <c r="C103" s="101">
        <f>SUM(C104:C112)</f>
        <v>959720.44</v>
      </c>
      <c r="D103" s="20">
        <f t="shared" ref="D103:D112" si="15">IFERROR(C103/$C$103,"")</f>
        <v>1</v>
      </c>
      <c r="E103" s="1"/>
    </row>
    <row r="104" spans="1:5" ht="10.5" customHeight="1">
      <c r="A104" s="25">
        <v>5121</v>
      </c>
      <c r="B104" s="1" t="s">
        <v>162</v>
      </c>
      <c r="C104" s="102">
        <v>51605.31</v>
      </c>
      <c r="D104" s="20">
        <f t="shared" si="15"/>
        <v>5.377118986858298E-2</v>
      </c>
      <c r="E104" s="1"/>
    </row>
    <row r="105" spans="1:5" ht="10.5" customHeight="1">
      <c r="A105" s="25">
        <v>5122</v>
      </c>
      <c r="B105" s="1" t="s">
        <v>163</v>
      </c>
      <c r="C105" s="102">
        <v>310281.76</v>
      </c>
      <c r="D105" s="20">
        <f t="shared" si="15"/>
        <v>0.3233043155775655</v>
      </c>
      <c r="E105" s="1"/>
    </row>
    <row r="106" spans="1:5" ht="10.5" customHeight="1">
      <c r="A106" s="25">
        <v>5123</v>
      </c>
      <c r="B106" s="1" t="s">
        <v>164</v>
      </c>
      <c r="C106" s="102">
        <v>0</v>
      </c>
      <c r="D106" s="20">
        <f t="shared" si="15"/>
        <v>0</v>
      </c>
      <c r="E106" s="1"/>
    </row>
    <row r="107" spans="1:5" ht="10.5" customHeight="1">
      <c r="A107" s="25">
        <v>5124</v>
      </c>
      <c r="B107" s="1" t="s">
        <v>165</v>
      </c>
      <c r="C107" s="102">
        <v>295268.2</v>
      </c>
      <c r="D107" s="20">
        <f t="shared" si="15"/>
        <v>0.30766063500741947</v>
      </c>
      <c r="E107" s="1"/>
    </row>
    <row r="108" spans="1:5" ht="10.5" customHeight="1">
      <c r="A108" s="25">
        <v>5125</v>
      </c>
      <c r="B108" s="1" t="s">
        <v>166</v>
      </c>
      <c r="C108" s="102">
        <v>14334.76</v>
      </c>
      <c r="D108" s="20">
        <f t="shared" si="15"/>
        <v>1.4936391268273917E-2</v>
      </c>
      <c r="E108" s="1"/>
    </row>
    <row r="109" spans="1:5" ht="10.5" customHeight="1">
      <c r="A109" s="25">
        <v>5126</v>
      </c>
      <c r="B109" s="1" t="s">
        <v>167</v>
      </c>
      <c r="C109" s="102">
        <v>210234.83</v>
      </c>
      <c r="D109" s="20">
        <f t="shared" si="15"/>
        <v>0.21905840621671036</v>
      </c>
      <c r="E109" s="1"/>
    </row>
    <row r="110" spans="1:5" ht="10.5" customHeight="1">
      <c r="A110" s="25">
        <v>5127</v>
      </c>
      <c r="B110" s="1" t="s">
        <v>168</v>
      </c>
      <c r="C110" s="102">
        <v>4708.83</v>
      </c>
      <c r="D110" s="20">
        <f t="shared" si="15"/>
        <v>4.9064600520543258E-3</v>
      </c>
      <c r="E110" s="1"/>
    </row>
    <row r="111" spans="1:5" ht="10.5" customHeight="1">
      <c r="A111" s="25">
        <v>5128</v>
      </c>
      <c r="B111" s="1" t="s">
        <v>169</v>
      </c>
      <c r="C111" s="102">
        <v>0</v>
      </c>
      <c r="D111" s="20">
        <f t="shared" si="15"/>
        <v>0</v>
      </c>
      <c r="E111" s="1"/>
    </row>
    <row r="112" spans="1:5" ht="10.5" customHeight="1">
      <c r="A112" s="25">
        <v>5129</v>
      </c>
      <c r="B112" s="1" t="s">
        <v>170</v>
      </c>
      <c r="C112" s="102">
        <v>73286.75</v>
      </c>
      <c r="D112" s="20">
        <f t="shared" si="15"/>
        <v>7.6362602009393488E-2</v>
      </c>
      <c r="E112" s="1"/>
    </row>
    <row r="113" spans="1:5" ht="10.5" customHeight="1">
      <c r="A113" s="24">
        <v>5130</v>
      </c>
      <c r="B113" s="19" t="s">
        <v>171</v>
      </c>
      <c r="C113" s="101">
        <f>SUM(C114:C122)</f>
        <v>33202979.779999997</v>
      </c>
      <c r="D113" s="20">
        <f t="shared" ref="D113:D122" si="16">IFERROR(C113/$C$113,"")</f>
        <v>1</v>
      </c>
      <c r="E113" s="1"/>
    </row>
    <row r="114" spans="1:5" ht="10.5" customHeight="1">
      <c r="A114" s="25">
        <v>5131</v>
      </c>
      <c r="B114" s="1" t="s">
        <v>172</v>
      </c>
      <c r="C114" s="102">
        <v>3110636.62</v>
      </c>
      <c r="D114" s="20">
        <f t="shared" si="16"/>
        <v>9.368546560009984E-2</v>
      </c>
      <c r="E114" s="1"/>
    </row>
    <row r="115" spans="1:5" ht="10.5" customHeight="1">
      <c r="A115" s="25">
        <v>5132</v>
      </c>
      <c r="B115" s="1" t="s">
        <v>173</v>
      </c>
      <c r="C115" s="102">
        <v>165809.32</v>
      </c>
      <c r="D115" s="20">
        <f t="shared" si="16"/>
        <v>4.9938084201670415E-3</v>
      </c>
      <c r="E115" s="1"/>
    </row>
    <row r="116" spans="1:5" ht="10.5" customHeight="1">
      <c r="A116" s="25">
        <v>5133</v>
      </c>
      <c r="B116" s="1" t="s">
        <v>174</v>
      </c>
      <c r="C116" s="102">
        <v>6401275.3200000003</v>
      </c>
      <c r="D116" s="20">
        <f t="shared" si="16"/>
        <v>0.19279219402638809</v>
      </c>
      <c r="E116" s="1"/>
    </row>
    <row r="117" spans="1:5" ht="10.5" customHeight="1">
      <c r="A117" s="25">
        <v>5134</v>
      </c>
      <c r="B117" s="1" t="s">
        <v>175</v>
      </c>
      <c r="C117" s="102">
        <v>584232.81999999995</v>
      </c>
      <c r="D117" s="20">
        <f t="shared" si="16"/>
        <v>1.7595794831399919E-2</v>
      </c>
      <c r="E117" s="1"/>
    </row>
    <row r="118" spans="1:5" ht="10.5" customHeight="1">
      <c r="A118" s="25">
        <v>5135</v>
      </c>
      <c r="B118" s="1" t="s">
        <v>176</v>
      </c>
      <c r="C118" s="102">
        <v>7811826.1799999997</v>
      </c>
      <c r="D118" s="20">
        <f t="shared" si="16"/>
        <v>0.235274852792143</v>
      </c>
      <c r="E118" s="1"/>
    </row>
    <row r="119" spans="1:5" ht="10.5" customHeight="1">
      <c r="A119" s="25">
        <v>5136</v>
      </c>
      <c r="B119" s="1" t="s">
        <v>177</v>
      </c>
      <c r="C119" s="102">
        <v>402620.3</v>
      </c>
      <c r="D119" s="20">
        <f t="shared" si="16"/>
        <v>1.2126029129545794E-2</v>
      </c>
      <c r="E119" s="1"/>
    </row>
    <row r="120" spans="1:5" ht="10.5" customHeight="1">
      <c r="A120" s="25">
        <v>5137</v>
      </c>
      <c r="B120" s="1" t="s">
        <v>178</v>
      </c>
      <c r="C120" s="102">
        <v>60161.77</v>
      </c>
      <c r="D120" s="20">
        <f t="shared" si="16"/>
        <v>1.8119388801434858E-3</v>
      </c>
      <c r="E120" s="1"/>
    </row>
    <row r="121" spans="1:5" ht="19.5" customHeight="1">
      <c r="A121" s="25">
        <v>5138</v>
      </c>
      <c r="B121" s="1" t="s">
        <v>179</v>
      </c>
      <c r="C121" s="102">
        <v>14038574.289999999</v>
      </c>
      <c r="D121" s="20">
        <f t="shared" si="16"/>
        <v>0.42281067491587648</v>
      </c>
      <c r="E121" s="104" t="s">
        <v>588</v>
      </c>
    </row>
    <row r="122" spans="1:5" ht="10.5" customHeight="1">
      <c r="A122" s="25">
        <v>5139</v>
      </c>
      <c r="B122" s="1" t="s">
        <v>180</v>
      </c>
      <c r="C122" s="102">
        <v>627843.16</v>
      </c>
      <c r="D122" s="20">
        <f t="shared" si="16"/>
        <v>1.8909241404236402E-2</v>
      </c>
      <c r="E122" s="1"/>
    </row>
    <row r="123" spans="1:5" ht="10.5" customHeight="1">
      <c r="A123" s="24">
        <v>5200</v>
      </c>
      <c r="B123" s="19" t="s">
        <v>181</v>
      </c>
      <c r="C123" s="101">
        <f>C124+C127+C130+C133+C138+C142+C145+C147+C153</f>
        <v>40335.07</v>
      </c>
      <c r="D123" s="20"/>
      <c r="E123" s="1"/>
    </row>
    <row r="124" spans="1:5" ht="10.5" customHeight="1">
      <c r="A124" s="24">
        <v>5210</v>
      </c>
      <c r="B124" s="19" t="s">
        <v>182</v>
      </c>
      <c r="C124" s="101">
        <f>SUM(C125:C126)</f>
        <v>0</v>
      </c>
      <c r="D124" s="20" t="str">
        <f t="shared" ref="D124:D126" si="17">IFERROR(C124/$C$124,"")</f>
        <v/>
      </c>
      <c r="E124" s="1"/>
    </row>
    <row r="125" spans="1:5" ht="10.5" customHeight="1">
      <c r="A125" s="25">
        <v>5211</v>
      </c>
      <c r="B125" s="1" t="s">
        <v>183</v>
      </c>
      <c r="C125" s="102">
        <v>0</v>
      </c>
      <c r="D125" s="20" t="str">
        <f t="shared" si="17"/>
        <v/>
      </c>
      <c r="E125" s="1"/>
    </row>
    <row r="126" spans="1:5" ht="10.5" customHeight="1">
      <c r="A126" s="25">
        <v>5212</v>
      </c>
      <c r="B126" s="1" t="s">
        <v>184</v>
      </c>
      <c r="C126" s="102">
        <v>0</v>
      </c>
      <c r="D126" s="20" t="str">
        <f t="shared" si="17"/>
        <v/>
      </c>
      <c r="E126" s="1"/>
    </row>
    <row r="127" spans="1:5" ht="10.5" customHeight="1">
      <c r="A127" s="24">
        <v>5220</v>
      </c>
      <c r="B127" s="19" t="s">
        <v>185</v>
      </c>
      <c r="C127" s="101">
        <f>SUM(C128:C129)</f>
        <v>0</v>
      </c>
      <c r="D127" s="20" t="str">
        <f t="shared" ref="D127:D129" si="18">IFERROR(C127/$C$127,"")</f>
        <v/>
      </c>
      <c r="E127" s="1"/>
    </row>
    <row r="128" spans="1:5" ht="10.5" customHeight="1">
      <c r="A128" s="25">
        <v>5221</v>
      </c>
      <c r="B128" s="1" t="s">
        <v>186</v>
      </c>
      <c r="C128" s="102">
        <v>0</v>
      </c>
      <c r="D128" s="20" t="str">
        <f t="shared" si="18"/>
        <v/>
      </c>
      <c r="E128" s="1"/>
    </row>
    <row r="129" spans="1:5" ht="10.5" customHeight="1">
      <c r="A129" s="25">
        <v>5222</v>
      </c>
      <c r="B129" s="1" t="s">
        <v>187</v>
      </c>
      <c r="C129" s="102">
        <v>0</v>
      </c>
      <c r="D129" s="20" t="str">
        <f t="shared" si="18"/>
        <v/>
      </c>
      <c r="E129" s="1"/>
    </row>
    <row r="130" spans="1:5" ht="10.5" customHeight="1">
      <c r="A130" s="24">
        <v>5230</v>
      </c>
      <c r="B130" s="19" t="s">
        <v>130</v>
      </c>
      <c r="C130" s="101">
        <f>SUM(C131:C132)</f>
        <v>0</v>
      </c>
      <c r="D130" s="20" t="str">
        <f t="shared" ref="D130:D132" si="19">IFERROR(C130/$C$130,"")</f>
        <v/>
      </c>
      <c r="E130" s="1"/>
    </row>
    <row r="131" spans="1:5" ht="10.5" customHeight="1">
      <c r="A131" s="25">
        <v>5231</v>
      </c>
      <c r="B131" s="1" t="s">
        <v>188</v>
      </c>
      <c r="C131" s="102">
        <v>0</v>
      </c>
      <c r="D131" s="20" t="str">
        <f t="shared" si="19"/>
        <v/>
      </c>
      <c r="E131" s="1"/>
    </row>
    <row r="132" spans="1:5" ht="10.5" customHeight="1">
      <c r="A132" s="25">
        <v>5232</v>
      </c>
      <c r="B132" s="1" t="s">
        <v>189</v>
      </c>
      <c r="C132" s="102">
        <v>0</v>
      </c>
      <c r="D132" s="20" t="str">
        <f t="shared" si="19"/>
        <v/>
      </c>
      <c r="E132" s="1"/>
    </row>
    <row r="133" spans="1:5" ht="10.5" customHeight="1">
      <c r="A133" s="24">
        <v>5240</v>
      </c>
      <c r="B133" s="19" t="s">
        <v>190</v>
      </c>
      <c r="C133" s="101">
        <f>SUM(C134:C137)</f>
        <v>0</v>
      </c>
      <c r="D133" s="20" t="str">
        <f t="shared" ref="D133:D137" si="20">IFERROR(C133/$C$133,"")</f>
        <v/>
      </c>
      <c r="E133" s="1"/>
    </row>
    <row r="134" spans="1:5" ht="10.5" customHeight="1">
      <c r="A134" s="25">
        <v>5241</v>
      </c>
      <c r="B134" s="1" t="s">
        <v>191</v>
      </c>
      <c r="C134" s="102">
        <v>0</v>
      </c>
      <c r="D134" s="20" t="str">
        <f t="shared" si="20"/>
        <v/>
      </c>
      <c r="E134" s="1"/>
    </row>
    <row r="135" spans="1:5" ht="10.5" customHeight="1">
      <c r="A135" s="25">
        <v>5242</v>
      </c>
      <c r="B135" s="1" t="s">
        <v>192</v>
      </c>
      <c r="C135" s="102">
        <v>0</v>
      </c>
      <c r="D135" s="20" t="str">
        <f t="shared" si="20"/>
        <v/>
      </c>
      <c r="E135" s="1"/>
    </row>
    <row r="136" spans="1:5" ht="10.5" customHeight="1">
      <c r="A136" s="25">
        <v>5243</v>
      </c>
      <c r="B136" s="1" t="s">
        <v>193</v>
      </c>
      <c r="C136" s="102">
        <v>0</v>
      </c>
      <c r="D136" s="20" t="str">
        <f t="shared" si="20"/>
        <v/>
      </c>
      <c r="E136" s="1"/>
    </row>
    <row r="137" spans="1:5" ht="10.5" customHeight="1">
      <c r="A137" s="25">
        <v>5244</v>
      </c>
      <c r="B137" s="1" t="s">
        <v>194</v>
      </c>
      <c r="C137" s="102">
        <v>0</v>
      </c>
      <c r="D137" s="20" t="str">
        <f t="shared" si="20"/>
        <v/>
      </c>
      <c r="E137" s="1"/>
    </row>
    <row r="138" spans="1:5" ht="10.5" customHeight="1">
      <c r="A138" s="24">
        <v>5250</v>
      </c>
      <c r="B138" s="19" t="s">
        <v>131</v>
      </c>
      <c r="C138" s="101">
        <f>SUM(C139:C141)</f>
        <v>40335.07</v>
      </c>
      <c r="D138" s="20">
        <f t="shared" ref="D138:D141" si="21">IFERROR(C138/$C$138,"")</f>
        <v>1</v>
      </c>
      <c r="E138" s="1"/>
    </row>
    <row r="139" spans="1:5" ht="10.5" customHeight="1">
      <c r="A139" s="25">
        <v>5251</v>
      </c>
      <c r="B139" s="1" t="s">
        <v>195</v>
      </c>
      <c r="C139" s="102">
        <v>0</v>
      </c>
      <c r="D139" s="20">
        <f t="shared" si="21"/>
        <v>0</v>
      </c>
      <c r="E139" s="1"/>
    </row>
    <row r="140" spans="1:5" ht="10.5" customHeight="1">
      <c r="A140" s="25">
        <v>5252</v>
      </c>
      <c r="B140" s="1" t="s">
        <v>196</v>
      </c>
      <c r="C140" s="102">
        <v>40335.07</v>
      </c>
      <c r="D140" s="20">
        <f t="shared" si="21"/>
        <v>1</v>
      </c>
      <c r="E140" s="1"/>
    </row>
    <row r="141" spans="1:5" ht="10.5" customHeight="1">
      <c r="A141" s="25">
        <v>5259</v>
      </c>
      <c r="B141" s="1" t="s">
        <v>197</v>
      </c>
      <c r="C141" s="102">
        <v>0</v>
      </c>
      <c r="D141" s="20">
        <f t="shared" si="21"/>
        <v>0</v>
      </c>
      <c r="E141" s="1"/>
    </row>
    <row r="142" spans="1:5" ht="10.5" customHeight="1">
      <c r="A142" s="24">
        <v>5260</v>
      </c>
      <c r="B142" s="19" t="s">
        <v>198</v>
      </c>
      <c r="C142" s="101">
        <f>SUM(C143:C144)</f>
        <v>0</v>
      </c>
      <c r="D142" s="20" t="str">
        <f t="shared" ref="D142:D144" si="22">IFERROR(C142/$C$142,"")</f>
        <v/>
      </c>
      <c r="E142" s="1"/>
    </row>
    <row r="143" spans="1:5" ht="10.5" customHeight="1">
      <c r="A143" s="25">
        <v>5261</v>
      </c>
      <c r="B143" s="1" t="s">
        <v>199</v>
      </c>
      <c r="C143" s="102">
        <v>0</v>
      </c>
      <c r="D143" s="20" t="str">
        <f t="shared" si="22"/>
        <v/>
      </c>
      <c r="E143" s="1"/>
    </row>
    <row r="144" spans="1:5" ht="10.5" customHeight="1">
      <c r="A144" s="25">
        <v>5262</v>
      </c>
      <c r="B144" s="1" t="s">
        <v>200</v>
      </c>
      <c r="C144" s="102">
        <v>0</v>
      </c>
      <c r="D144" s="20" t="str">
        <f t="shared" si="22"/>
        <v/>
      </c>
      <c r="E144" s="1"/>
    </row>
    <row r="145" spans="1:5" ht="10.5" customHeight="1">
      <c r="A145" s="24">
        <v>5270</v>
      </c>
      <c r="B145" s="19" t="s">
        <v>201</v>
      </c>
      <c r="C145" s="101">
        <f>SUM(C146)</f>
        <v>0</v>
      </c>
      <c r="D145" s="20" t="str">
        <f t="shared" ref="D145:D146" si="23">IFERROR(C145/$C$145,"")</f>
        <v/>
      </c>
      <c r="E145" s="1"/>
    </row>
    <row r="146" spans="1:5" ht="10.5" customHeight="1">
      <c r="A146" s="25">
        <v>5271</v>
      </c>
      <c r="B146" s="1" t="s">
        <v>202</v>
      </c>
      <c r="C146" s="102">
        <v>0</v>
      </c>
      <c r="D146" s="20" t="str">
        <f t="shared" si="23"/>
        <v/>
      </c>
      <c r="E146" s="1"/>
    </row>
    <row r="147" spans="1:5" ht="10.5" customHeight="1">
      <c r="A147" s="24">
        <v>5280</v>
      </c>
      <c r="B147" s="19" t="s">
        <v>203</v>
      </c>
      <c r="C147" s="101">
        <f>SUM(C148:C152)</f>
        <v>0</v>
      </c>
      <c r="D147" s="20" t="str">
        <f t="shared" ref="D147:D152" si="24">IFERROR(C147/$C$147,"")</f>
        <v/>
      </c>
      <c r="E147" s="1"/>
    </row>
    <row r="148" spans="1:5" ht="10.5" customHeight="1">
      <c r="A148" s="25">
        <v>5281</v>
      </c>
      <c r="B148" s="1" t="s">
        <v>204</v>
      </c>
      <c r="C148" s="102">
        <v>0</v>
      </c>
      <c r="D148" s="20" t="str">
        <f t="shared" si="24"/>
        <v/>
      </c>
      <c r="E148" s="1"/>
    </row>
    <row r="149" spans="1:5" ht="10.5" customHeight="1">
      <c r="A149" s="25">
        <v>5282</v>
      </c>
      <c r="B149" s="1" t="s">
        <v>205</v>
      </c>
      <c r="C149" s="102">
        <v>0</v>
      </c>
      <c r="D149" s="20" t="str">
        <f t="shared" si="24"/>
        <v/>
      </c>
      <c r="E149" s="1"/>
    </row>
    <row r="150" spans="1:5" ht="10.5" customHeight="1">
      <c r="A150" s="25">
        <v>5283</v>
      </c>
      <c r="B150" s="1" t="s">
        <v>206</v>
      </c>
      <c r="C150" s="102">
        <v>0</v>
      </c>
      <c r="D150" s="20" t="str">
        <f t="shared" si="24"/>
        <v/>
      </c>
      <c r="E150" s="1"/>
    </row>
    <row r="151" spans="1:5" ht="10.5" customHeight="1">
      <c r="A151" s="25">
        <v>5284</v>
      </c>
      <c r="B151" s="1" t="s">
        <v>207</v>
      </c>
      <c r="C151" s="102">
        <v>0</v>
      </c>
      <c r="D151" s="20" t="str">
        <f t="shared" si="24"/>
        <v/>
      </c>
      <c r="E151" s="1"/>
    </row>
    <row r="152" spans="1:5" ht="10.5" customHeight="1">
      <c r="A152" s="25">
        <v>5285</v>
      </c>
      <c r="B152" s="1" t="s">
        <v>208</v>
      </c>
      <c r="C152" s="102">
        <v>0</v>
      </c>
      <c r="D152" s="20" t="str">
        <f t="shared" si="24"/>
        <v/>
      </c>
      <c r="E152" s="1"/>
    </row>
    <row r="153" spans="1:5" ht="10.5" customHeight="1">
      <c r="A153" s="24">
        <v>5290</v>
      </c>
      <c r="B153" s="19" t="s">
        <v>209</v>
      </c>
      <c r="C153" s="101">
        <f>SUM(C154:C155)</f>
        <v>0</v>
      </c>
      <c r="D153" s="20" t="str">
        <f t="shared" ref="D153:D155" si="25">IFERROR(C153/$C$153,"")</f>
        <v/>
      </c>
      <c r="E153" s="1"/>
    </row>
    <row r="154" spans="1:5" ht="10.5" customHeight="1">
      <c r="A154" s="25">
        <v>5291</v>
      </c>
      <c r="B154" s="1" t="s">
        <v>210</v>
      </c>
      <c r="C154" s="102">
        <v>0</v>
      </c>
      <c r="D154" s="20" t="str">
        <f t="shared" si="25"/>
        <v/>
      </c>
      <c r="E154" s="1"/>
    </row>
    <row r="155" spans="1:5" ht="10.5" customHeight="1">
      <c r="A155" s="25">
        <v>5292</v>
      </c>
      <c r="B155" s="1" t="s">
        <v>211</v>
      </c>
      <c r="C155" s="102">
        <v>0</v>
      </c>
      <c r="D155" s="20" t="str">
        <f t="shared" si="25"/>
        <v/>
      </c>
      <c r="E155" s="1"/>
    </row>
    <row r="156" spans="1:5" ht="10.5" customHeight="1">
      <c r="A156" s="24">
        <v>5300</v>
      </c>
      <c r="B156" s="19" t="s">
        <v>212</v>
      </c>
      <c r="C156" s="101">
        <f>C157+C160+C163</f>
        <v>0</v>
      </c>
      <c r="D156" s="20"/>
      <c r="E156" s="1"/>
    </row>
    <row r="157" spans="1:5" ht="10.5" customHeight="1">
      <c r="A157" s="24">
        <v>5310</v>
      </c>
      <c r="B157" s="19" t="s">
        <v>123</v>
      </c>
      <c r="C157" s="101">
        <f>C158+C159</f>
        <v>0</v>
      </c>
      <c r="D157" s="20" t="str">
        <f t="shared" ref="D157:D159" si="26">IFERROR(C157/$C$157,"")</f>
        <v/>
      </c>
      <c r="E157" s="1"/>
    </row>
    <row r="158" spans="1:5" ht="10.5" customHeight="1">
      <c r="A158" s="25">
        <v>5311</v>
      </c>
      <c r="B158" s="1" t="s">
        <v>213</v>
      </c>
      <c r="C158" s="102">
        <v>0</v>
      </c>
      <c r="D158" s="20" t="str">
        <f t="shared" si="26"/>
        <v/>
      </c>
      <c r="E158" s="1"/>
    </row>
    <row r="159" spans="1:5" ht="10.5" customHeight="1">
      <c r="A159" s="25">
        <v>5312</v>
      </c>
      <c r="B159" s="1" t="s">
        <v>214</v>
      </c>
      <c r="C159" s="102">
        <v>0</v>
      </c>
      <c r="D159" s="20" t="str">
        <f t="shared" si="26"/>
        <v/>
      </c>
      <c r="E159" s="1"/>
    </row>
    <row r="160" spans="1:5" ht="10.5" customHeight="1">
      <c r="A160" s="24">
        <v>5320</v>
      </c>
      <c r="B160" s="19" t="s">
        <v>124</v>
      </c>
      <c r="C160" s="101">
        <f>SUM(C161:C162)</f>
        <v>0</v>
      </c>
      <c r="D160" s="20" t="str">
        <f t="shared" ref="D160:D162" si="27">IFERROR(C160/$C$160,"")</f>
        <v/>
      </c>
      <c r="E160" s="1"/>
    </row>
    <row r="161" spans="1:5" ht="10.5" customHeight="1">
      <c r="A161" s="25">
        <v>5321</v>
      </c>
      <c r="B161" s="1" t="s">
        <v>215</v>
      </c>
      <c r="C161" s="102">
        <v>0</v>
      </c>
      <c r="D161" s="20" t="str">
        <f t="shared" si="27"/>
        <v/>
      </c>
      <c r="E161" s="1"/>
    </row>
    <row r="162" spans="1:5" ht="10.5" customHeight="1">
      <c r="A162" s="25">
        <v>5322</v>
      </c>
      <c r="B162" s="1" t="s">
        <v>216</v>
      </c>
      <c r="C162" s="102">
        <v>0</v>
      </c>
      <c r="D162" s="20" t="str">
        <f t="shared" si="27"/>
        <v/>
      </c>
      <c r="E162" s="1"/>
    </row>
    <row r="163" spans="1:5" ht="10.5" customHeight="1">
      <c r="A163" s="24">
        <v>5330</v>
      </c>
      <c r="B163" s="19" t="s">
        <v>125</v>
      </c>
      <c r="C163" s="101">
        <f>SUM(C164:C165)</f>
        <v>0</v>
      </c>
      <c r="D163" s="20" t="str">
        <f t="shared" ref="D163:D165" si="28">IFERROR(C163/$C$163,"")</f>
        <v/>
      </c>
      <c r="E163" s="1"/>
    </row>
    <row r="164" spans="1:5" ht="10.5" customHeight="1">
      <c r="A164" s="25">
        <v>5331</v>
      </c>
      <c r="B164" s="1" t="s">
        <v>217</v>
      </c>
      <c r="C164" s="102">
        <v>0</v>
      </c>
      <c r="D164" s="20" t="str">
        <f t="shared" si="28"/>
        <v/>
      </c>
      <c r="E164" s="1"/>
    </row>
    <row r="165" spans="1:5" ht="10.5" customHeight="1">
      <c r="A165" s="25">
        <v>5332</v>
      </c>
      <c r="B165" s="1" t="s">
        <v>218</v>
      </c>
      <c r="C165" s="102">
        <v>0</v>
      </c>
      <c r="D165" s="20" t="str">
        <f t="shared" si="28"/>
        <v/>
      </c>
      <c r="E165" s="1"/>
    </row>
    <row r="166" spans="1:5" ht="10.5" customHeight="1">
      <c r="A166" s="24">
        <v>5400</v>
      </c>
      <c r="B166" s="19" t="s">
        <v>219</v>
      </c>
      <c r="C166" s="101">
        <f>C167+C170+C173+C176+C178</f>
        <v>0</v>
      </c>
      <c r="D166" s="20"/>
      <c r="E166" s="1"/>
    </row>
    <row r="167" spans="1:5" ht="10.5" customHeight="1">
      <c r="A167" s="24">
        <v>5410</v>
      </c>
      <c r="B167" s="19" t="s">
        <v>220</v>
      </c>
      <c r="C167" s="101">
        <f>SUM(C168:C169)</f>
        <v>0</v>
      </c>
      <c r="D167" s="20" t="str">
        <f t="shared" ref="D167:D169" si="29">IFERROR(C167/$C$167,"")</f>
        <v/>
      </c>
      <c r="E167" s="1"/>
    </row>
    <row r="168" spans="1:5" ht="10.5" customHeight="1">
      <c r="A168" s="25">
        <v>5411</v>
      </c>
      <c r="B168" s="1" t="s">
        <v>221</v>
      </c>
      <c r="C168" s="102">
        <v>0</v>
      </c>
      <c r="D168" s="20" t="str">
        <f t="shared" si="29"/>
        <v/>
      </c>
      <c r="E168" s="1"/>
    </row>
    <row r="169" spans="1:5" ht="10.5" customHeight="1">
      <c r="A169" s="25">
        <v>5412</v>
      </c>
      <c r="B169" s="1" t="s">
        <v>222</v>
      </c>
      <c r="C169" s="102">
        <v>0</v>
      </c>
      <c r="D169" s="20" t="str">
        <f t="shared" si="29"/>
        <v/>
      </c>
      <c r="E169" s="1"/>
    </row>
    <row r="170" spans="1:5" ht="10.5" customHeight="1">
      <c r="A170" s="24">
        <v>5420</v>
      </c>
      <c r="B170" s="19" t="s">
        <v>223</v>
      </c>
      <c r="C170" s="101">
        <f>SUM(C171:C172)</f>
        <v>0</v>
      </c>
      <c r="D170" s="20" t="str">
        <f t="shared" ref="D170:D172" si="30">IFERROR(C170/$C$170,"")</f>
        <v/>
      </c>
      <c r="E170" s="1"/>
    </row>
    <row r="171" spans="1:5" ht="10.5" customHeight="1">
      <c r="A171" s="25">
        <v>5421</v>
      </c>
      <c r="B171" s="1" t="s">
        <v>224</v>
      </c>
      <c r="C171" s="102">
        <v>0</v>
      </c>
      <c r="D171" s="20" t="str">
        <f t="shared" si="30"/>
        <v/>
      </c>
      <c r="E171" s="1"/>
    </row>
    <row r="172" spans="1:5" ht="10.5" customHeight="1">
      <c r="A172" s="25">
        <v>5422</v>
      </c>
      <c r="B172" s="1" t="s">
        <v>225</v>
      </c>
      <c r="C172" s="102">
        <v>0</v>
      </c>
      <c r="D172" s="20" t="str">
        <f t="shared" si="30"/>
        <v/>
      </c>
      <c r="E172" s="1"/>
    </row>
    <row r="173" spans="1:5" ht="10.5" customHeight="1">
      <c r="A173" s="24">
        <v>5430</v>
      </c>
      <c r="B173" s="19" t="s">
        <v>226</v>
      </c>
      <c r="C173" s="101">
        <f>SUM(C174:C175)</f>
        <v>0</v>
      </c>
      <c r="D173" s="20" t="str">
        <f t="shared" ref="D173:D175" si="31">IFERROR(C173/$C$173,"")</f>
        <v/>
      </c>
      <c r="E173" s="1"/>
    </row>
    <row r="174" spans="1:5" ht="10.5" customHeight="1">
      <c r="A174" s="25">
        <v>5431</v>
      </c>
      <c r="B174" s="1" t="s">
        <v>227</v>
      </c>
      <c r="C174" s="102">
        <v>0</v>
      </c>
      <c r="D174" s="20" t="str">
        <f t="shared" si="31"/>
        <v/>
      </c>
      <c r="E174" s="1"/>
    </row>
    <row r="175" spans="1:5" ht="10.5" customHeight="1">
      <c r="A175" s="25">
        <v>5432</v>
      </c>
      <c r="B175" s="1" t="s">
        <v>228</v>
      </c>
      <c r="C175" s="102">
        <v>0</v>
      </c>
      <c r="D175" s="20" t="str">
        <f t="shared" si="31"/>
        <v/>
      </c>
      <c r="E175" s="1"/>
    </row>
    <row r="176" spans="1:5" ht="10.5" customHeight="1">
      <c r="A176" s="24">
        <v>5440</v>
      </c>
      <c r="B176" s="19" t="s">
        <v>229</v>
      </c>
      <c r="C176" s="101">
        <f>SUM(C177)</f>
        <v>0</v>
      </c>
      <c r="D176" s="20" t="str">
        <f t="shared" ref="D176:D177" si="32">IFERROR(C176/$C$176,"")</f>
        <v/>
      </c>
      <c r="E176" s="1"/>
    </row>
    <row r="177" spans="1:5" ht="10.5" customHeight="1">
      <c r="A177" s="25">
        <v>5441</v>
      </c>
      <c r="B177" s="1" t="s">
        <v>229</v>
      </c>
      <c r="C177" s="102">
        <v>0</v>
      </c>
      <c r="D177" s="20" t="str">
        <f t="shared" si="32"/>
        <v/>
      </c>
      <c r="E177" s="1"/>
    </row>
    <row r="178" spans="1:5" ht="10.5" customHeight="1">
      <c r="A178" s="24">
        <v>5450</v>
      </c>
      <c r="B178" s="19" t="s">
        <v>230</v>
      </c>
      <c r="C178" s="101">
        <f>SUM(C179:C180)</f>
        <v>0</v>
      </c>
      <c r="D178" s="20" t="str">
        <f t="shared" ref="D178:D180" si="33">IFERROR(C178/$C$178,"")</f>
        <v/>
      </c>
      <c r="E178" s="1"/>
    </row>
    <row r="179" spans="1:5" ht="10.5" customHeight="1">
      <c r="A179" s="25">
        <v>5451</v>
      </c>
      <c r="B179" s="1" t="s">
        <v>231</v>
      </c>
      <c r="C179" s="102">
        <v>0</v>
      </c>
      <c r="D179" s="20" t="str">
        <f t="shared" si="33"/>
        <v/>
      </c>
      <c r="E179" s="1"/>
    </row>
    <row r="180" spans="1:5" ht="10.5" customHeight="1">
      <c r="A180" s="25">
        <v>5452</v>
      </c>
      <c r="B180" s="1" t="s">
        <v>232</v>
      </c>
      <c r="C180" s="102">
        <v>0</v>
      </c>
      <c r="D180" s="20" t="str">
        <f t="shared" si="33"/>
        <v/>
      </c>
      <c r="E180" s="1"/>
    </row>
    <row r="181" spans="1:5" ht="10.5" customHeight="1">
      <c r="A181" s="24">
        <v>5500</v>
      </c>
      <c r="B181" s="19" t="s">
        <v>233</v>
      </c>
      <c r="C181" s="101">
        <f>C182+C191+C194+C200</f>
        <v>2149830.23</v>
      </c>
      <c r="D181" s="20"/>
      <c r="E181" s="1"/>
    </row>
    <row r="182" spans="1:5" ht="10.5" customHeight="1">
      <c r="A182" s="24">
        <v>5510</v>
      </c>
      <c r="B182" s="19" t="s">
        <v>234</v>
      </c>
      <c r="C182" s="101">
        <f>SUM(C183:C190)</f>
        <v>2149826.9300000002</v>
      </c>
      <c r="D182" s="20">
        <f t="shared" ref="D182:D190" si="34">IFERROR(C182/$C$182,"")</f>
        <v>1</v>
      </c>
      <c r="E182" s="1"/>
    </row>
    <row r="183" spans="1:5" ht="10.5" customHeight="1">
      <c r="A183" s="25">
        <v>5511</v>
      </c>
      <c r="B183" s="1" t="s">
        <v>235</v>
      </c>
      <c r="C183" s="102">
        <v>0</v>
      </c>
      <c r="D183" s="20">
        <f t="shared" si="34"/>
        <v>0</v>
      </c>
      <c r="E183" s="1"/>
    </row>
    <row r="184" spans="1:5" ht="10.5" customHeight="1">
      <c r="A184" s="25">
        <v>5512</v>
      </c>
      <c r="B184" s="1" t="s">
        <v>236</v>
      </c>
      <c r="C184" s="102">
        <v>0</v>
      </c>
      <c r="D184" s="20">
        <f t="shared" si="34"/>
        <v>0</v>
      </c>
      <c r="E184" s="1"/>
    </row>
    <row r="185" spans="1:5" ht="10.5" customHeight="1">
      <c r="A185" s="25">
        <v>5513</v>
      </c>
      <c r="B185" s="1" t="s">
        <v>237</v>
      </c>
      <c r="C185" s="102">
        <v>0</v>
      </c>
      <c r="D185" s="20">
        <f t="shared" si="34"/>
        <v>0</v>
      </c>
      <c r="E185" s="1"/>
    </row>
    <row r="186" spans="1:5" ht="10.5" customHeight="1">
      <c r="A186" s="25">
        <v>5514</v>
      </c>
      <c r="B186" s="1" t="s">
        <v>238</v>
      </c>
      <c r="C186" s="102">
        <v>0</v>
      </c>
      <c r="D186" s="20">
        <f t="shared" si="34"/>
        <v>0</v>
      </c>
      <c r="E186" s="1"/>
    </row>
    <row r="187" spans="1:5" ht="10.5" customHeight="1">
      <c r="A187" s="25">
        <v>5515</v>
      </c>
      <c r="B187" s="1" t="s">
        <v>239</v>
      </c>
      <c r="C187" s="102">
        <v>0</v>
      </c>
      <c r="D187" s="20">
        <f t="shared" si="34"/>
        <v>0</v>
      </c>
      <c r="E187" s="1"/>
    </row>
    <row r="188" spans="1:5" ht="10.5" customHeight="1">
      <c r="A188" s="25">
        <v>5516</v>
      </c>
      <c r="B188" s="1" t="s">
        <v>240</v>
      </c>
      <c r="C188" s="102">
        <v>0</v>
      </c>
      <c r="D188" s="20">
        <f t="shared" si="34"/>
        <v>0</v>
      </c>
      <c r="E188" s="1"/>
    </row>
    <row r="189" spans="1:5" ht="10.5" customHeight="1">
      <c r="A189" s="25">
        <v>5517</v>
      </c>
      <c r="B189" s="1" t="s">
        <v>241</v>
      </c>
      <c r="C189" s="102">
        <v>0</v>
      </c>
      <c r="D189" s="20">
        <f t="shared" si="34"/>
        <v>0</v>
      </c>
      <c r="E189" s="1"/>
    </row>
    <row r="190" spans="1:5" ht="10.5" customHeight="1">
      <c r="A190" s="25">
        <v>5518</v>
      </c>
      <c r="B190" s="1" t="s">
        <v>242</v>
      </c>
      <c r="C190" s="102">
        <v>2149826.9300000002</v>
      </c>
      <c r="D190" s="20">
        <f t="shared" si="34"/>
        <v>1</v>
      </c>
      <c r="E190" s="1"/>
    </row>
    <row r="191" spans="1:5" ht="10.5" customHeight="1">
      <c r="A191" s="24">
        <v>5520</v>
      </c>
      <c r="B191" s="19" t="s">
        <v>243</v>
      </c>
      <c r="C191" s="101">
        <f>SUM(C192:C193)</f>
        <v>0</v>
      </c>
      <c r="D191" s="20" t="str">
        <f t="shared" ref="D191:D193" si="35">IFERROR(C191/$C$191,"")</f>
        <v/>
      </c>
      <c r="E191" s="1"/>
    </row>
    <row r="192" spans="1:5" ht="10.5" customHeight="1">
      <c r="A192" s="25">
        <v>5521</v>
      </c>
      <c r="B192" s="1" t="s">
        <v>244</v>
      </c>
      <c r="C192" s="102">
        <v>0</v>
      </c>
      <c r="D192" s="20" t="str">
        <f t="shared" si="35"/>
        <v/>
      </c>
      <c r="E192" s="1"/>
    </row>
    <row r="193" spans="1:5" ht="10.5" customHeight="1">
      <c r="A193" s="25">
        <v>5522</v>
      </c>
      <c r="B193" s="1" t="s">
        <v>245</v>
      </c>
      <c r="C193" s="102">
        <v>0</v>
      </c>
      <c r="D193" s="20" t="str">
        <f t="shared" si="35"/>
        <v/>
      </c>
      <c r="E193" s="1"/>
    </row>
    <row r="194" spans="1:5" ht="10.5" customHeight="1">
      <c r="A194" s="24">
        <v>5530</v>
      </c>
      <c r="B194" s="19" t="s">
        <v>246</v>
      </c>
      <c r="C194" s="101">
        <f>SUM(C195:C199)</f>
        <v>0</v>
      </c>
      <c r="D194" s="20" t="str">
        <f t="shared" ref="D194:D199" si="36">IFERROR(C194/$C$194,"")</f>
        <v/>
      </c>
      <c r="E194" s="1"/>
    </row>
    <row r="195" spans="1:5" ht="10.5" customHeight="1">
      <c r="A195" s="25">
        <v>5531</v>
      </c>
      <c r="B195" s="1" t="s">
        <v>247</v>
      </c>
      <c r="C195" s="102">
        <v>0</v>
      </c>
      <c r="D195" s="20" t="str">
        <f t="shared" si="36"/>
        <v/>
      </c>
      <c r="E195" s="1"/>
    </row>
    <row r="196" spans="1:5" ht="10.5" customHeight="1">
      <c r="A196" s="25">
        <v>5532</v>
      </c>
      <c r="B196" s="1" t="s">
        <v>248</v>
      </c>
      <c r="C196" s="102">
        <v>0</v>
      </c>
      <c r="D196" s="20" t="str">
        <f t="shared" si="36"/>
        <v/>
      </c>
      <c r="E196" s="1"/>
    </row>
    <row r="197" spans="1:5" ht="10.5" customHeight="1">
      <c r="A197" s="25">
        <v>5533</v>
      </c>
      <c r="B197" s="1" t="s">
        <v>249</v>
      </c>
      <c r="C197" s="102">
        <v>0</v>
      </c>
      <c r="D197" s="20" t="str">
        <f t="shared" si="36"/>
        <v/>
      </c>
      <c r="E197" s="1"/>
    </row>
    <row r="198" spans="1:5" ht="10.5" customHeight="1">
      <c r="A198" s="25">
        <v>5534</v>
      </c>
      <c r="B198" s="1" t="s">
        <v>250</v>
      </c>
      <c r="C198" s="102">
        <v>0</v>
      </c>
      <c r="D198" s="20" t="str">
        <f t="shared" si="36"/>
        <v/>
      </c>
      <c r="E198" s="1"/>
    </row>
    <row r="199" spans="1:5" ht="10.5" customHeight="1">
      <c r="A199" s="25">
        <v>5535</v>
      </c>
      <c r="B199" s="1" t="s">
        <v>251</v>
      </c>
      <c r="C199" s="102">
        <v>0</v>
      </c>
      <c r="D199" s="20" t="str">
        <f t="shared" si="36"/>
        <v/>
      </c>
      <c r="E199" s="1"/>
    </row>
    <row r="200" spans="1:5" ht="10.5" customHeight="1">
      <c r="A200" s="24">
        <v>5590</v>
      </c>
      <c r="B200" s="19" t="s">
        <v>252</v>
      </c>
      <c r="C200" s="101">
        <f>SUM(C201:C209)</f>
        <v>3.3</v>
      </c>
      <c r="D200" s="20">
        <f t="shared" ref="D200:D209" si="37">IFERROR(C200/$C$200,"")</f>
        <v>1</v>
      </c>
      <c r="E200" s="1"/>
    </row>
    <row r="201" spans="1:5" ht="10.5" customHeight="1">
      <c r="A201" s="25">
        <v>5591</v>
      </c>
      <c r="B201" s="1" t="s">
        <v>253</v>
      </c>
      <c r="C201" s="102">
        <v>0</v>
      </c>
      <c r="D201" s="20">
        <f t="shared" si="37"/>
        <v>0</v>
      </c>
      <c r="E201" s="1"/>
    </row>
    <row r="202" spans="1:5" ht="10.5" customHeight="1">
      <c r="A202" s="25">
        <v>5592</v>
      </c>
      <c r="B202" s="1" t="s">
        <v>254</v>
      </c>
      <c r="C202" s="102">
        <v>0</v>
      </c>
      <c r="D202" s="20">
        <f t="shared" si="37"/>
        <v>0</v>
      </c>
      <c r="E202" s="1"/>
    </row>
    <row r="203" spans="1:5" ht="10.5" customHeight="1">
      <c r="A203" s="25">
        <v>5593</v>
      </c>
      <c r="B203" s="1" t="s">
        <v>255</v>
      </c>
      <c r="C203" s="102">
        <v>0</v>
      </c>
      <c r="D203" s="20">
        <f t="shared" si="37"/>
        <v>0</v>
      </c>
      <c r="E203" s="1"/>
    </row>
    <row r="204" spans="1:5" ht="10.5" customHeight="1">
      <c r="A204" s="25">
        <v>5594</v>
      </c>
      <c r="B204" s="1" t="s">
        <v>256</v>
      </c>
      <c r="C204" s="102">
        <v>0</v>
      </c>
      <c r="D204" s="20">
        <f t="shared" si="37"/>
        <v>0</v>
      </c>
      <c r="E204" s="1"/>
    </row>
    <row r="205" spans="1:5" ht="10.5" customHeight="1">
      <c r="A205" s="25">
        <v>5595</v>
      </c>
      <c r="B205" s="1" t="s">
        <v>257</v>
      </c>
      <c r="C205" s="102">
        <v>0</v>
      </c>
      <c r="D205" s="20">
        <f t="shared" si="37"/>
        <v>0</v>
      </c>
      <c r="E205" s="1"/>
    </row>
    <row r="206" spans="1:5" ht="10.5" customHeight="1">
      <c r="A206" s="25">
        <v>5596</v>
      </c>
      <c r="B206" s="1" t="s">
        <v>149</v>
      </c>
      <c r="C206" s="102">
        <v>0</v>
      </c>
      <c r="D206" s="20">
        <f t="shared" si="37"/>
        <v>0</v>
      </c>
      <c r="E206" s="1"/>
    </row>
    <row r="207" spans="1:5" ht="10.5" customHeight="1">
      <c r="A207" s="25">
        <v>5597</v>
      </c>
      <c r="B207" s="1" t="s">
        <v>258</v>
      </c>
      <c r="C207" s="102">
        <v>0</v>
      </c>
      <c r="D207" s="20">
        <f t="shared" si="37"/>
        <v>0</v>
      </c>
      <c r="E207" s="1"/>
    </row>
    <row r="208" spans="1:5" ht="10.5" customHeight="1">
      <c r="A208" s="25">
        <v>5598</v>
      </c>
      <c r="B208" s="1" t="s">
        <v>259</v>
      </c>
      <c r="C208" s="102">
        <v>0</v>
      </c>
      <c r="D208" s="20">
        <f t="shared" si="37"/>
        <v>0</v>
      </c>
      <c r="E208" s="1"/>
    </row>
    <row r="209" spans="1:5" ht="10.5" customHeight="1">
      <c r="A209" s="25">
        <v>5599</v>
      </c>
      <c r="B209" s="1" t="s">
        <v>260</v>
      </c>
      <c r="C209" s="102">
        <v>3.3</v>
      </c>
      <c r="D209" s="20">
        <f t="shared" si="37"/>
        <v>1</v>
      </c>
      <c r="E209" s="1"/>
    </row>
    <row r="210" spans="1:5" ht="10.5" customHeight="1">
      <c r="A210" s="24">
        <v>5600</v>
      </c>
      <c r="B210" s="19" t="s">
        <v>261</v>
      </c>
      <c r="C210" s="101">
        <f>C211</f>
        <v>0</v>
      </c>
      <c r="D210" s="20"/>
      <c r="E210" s="1"/>
    </row>
    <row r="211" spans="1:5" ht="10.5" customHeight="1">
      <c r="A211" s="24">
        <v>5610</v>
      </c>
      <c r="B211" s="19" t="s">
        <v>262</v>
      </c>
      <c r="C211" s="101">
        <f>C212</f>
        <v>0</v>
      </c>
      <c r="D211" s="20" t="str">
        <f t="shared" ref="D211:D212" si="38">IFERROR(C211/$C$211,"")</f>
        <v/>
      </c>
      <c r="E211" s="1"/>
    </row>
    <row r="212" spans="1:5" ht="10.5" customHeight="1">
      <c r="A212" s="25">
        <v>5611</v>
      </c>
      <c r="B212" s="1" t="s">
        <v>263</v>
      </c>
      <c r="C212" s="102">
        <v>0</v>
      </c>
      <c r="D212" s="20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10.5" customHeight="1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31" workbookViewId="0">
      <selection activeCell="C52" sqref="C52"/>
    </sheetView>
  </sheetViews>
  <sheetFormatPr baseColWidth="10" defaultColWidth="14.453125" defaultRowHeight="15" customHeight="1"/>
  <cols>
    <col min="1" max="1" width="10" customWidth="1"/>
    <col min="2" max="2" width="64.54296875" customWidth="1"/>
    <col min="3" max="3" width="16.453125" customWidth="1"/>
    <col min="4" max="4" width="19.1796875" customWidth="1"/>
    <col min="5" max="5" width="24.54296875" customWidth="1"/>
    <col min="6" max="6" width="22.81640625" customWidth="1"/>
    <col min="7" max="8" width="16.81640625" customWidth="1"/>
    <col min="9" max="9" width="13.81640625" customWidth="1"/>
    <col min="10" max="10" width="23.81640625" customWidth="1"/>
    <col min="11" max="26" width="9.1796875" customWidth="1"/>
  </cols>
  <sheetData>
    <row r="1" spans="1:8" ht="11.25" customHeight="1">
      <c r="A1" s="140" t="str">
        <f>'Notas a los Edos Financieros'!A1</f>
        <v>FORUM CULTURAL GUANAJUATO</v>
      </c>
      <c r="B1" s="136"/>
      <c r="C1" s="136"/>
      <c r="D1" s="136"/>
      <c r="E1" s="136"/>
      <c r="F1" s="136"/>
      <c r="G1" s="85" t="s">
        <v>0</v>
      </c>
      <c r="H1" s="77">
        <f>'Notas a los Edos Financieros'!D1</f>
        <v>2024</v>
      </c>
    </row>
    <row r="2" spans="1:8" ht="11.25" customHeight="1">
      <c r="A2" s="140" t="s">
        <v>264</v>
      </c>
      <c r="B2" s="136"/>
      <c r="C2" s="136"/>
      <c r="D2" s="136"/>
      <c r="E2" s="136"/>
      <c r="F2" s="136"/>
      <c r="G2" s="85" t="s">
        <v>2</v>
      </c>
      <c r="H2" s="77" t="str">
        <f>'Notas a los Edos Financieros'!D2</f>
        <v>Trimestral</v>
      </c>
    </row>
    <row r="3" spans="1:8" ht="11.25" customHeight="1">
      <c r="A3" s="140" t="str">
        <f>'Notas a los Edos Financieros'!A3</f>
        <v>Del 01 de enero al 30 de junio de 2024</v>
      </c>
      <c r="B3" s="136"/>
      <c r="C3" s="136"/>
      <c r="D3" s="136"/>
      <c r="E3" s="136"/>
      <c r="F3" s="136"/>
      <c r="G3" s="85" t="s">
        <v>4</v>
      </c>
      <c r="H3" s="77">
        <f>'Notas a los Edos Financieros'!D3</f>
        <v>2</v>
      </c>
    </row>
    <row r="4" spans="1:8" ht="11.25" customHeight="1">
      <c r="A4" s="139" t="s">
        <v>5</v>
      </c>
      <c r="B4" s="136"/>
      <c r="C4" s="136"/>
      <c r="D4" s="136"/>
      <c r="E4" s="136"/>
      <c r="F4" s="136"/>
      <c r="G4" s="85"/>
      <c r="H4" s="77"/>
    </row>
    <row r="5" spans="1:8" ht="9.75" customHeight="1">
      <c r="A5" s="79" t="s">
        <v>68</v>
      </c>
      <c r="B5" s="80"/>
      <c r="C5" s="80"/>
      <c r="D5" s="80"/>
      <c r="E5" s="80"/>
      <c r="F5" s="80"/>
      <c r="G5" s="80"/>
      <c r="H5" s="80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10" customHeight="1">
      <c r="A7" s="80" t="s">
        <v>265</v>
      </c>
      <c r="B7" s="80"/>
      <c r="C7" s="80"/>
      <c r="D7" s="80"/>
      <c r="E7" s="80"/>
      <c r="F7" s="80"/>
      <c r="G7" s="80"/>
      <c r="H7" s="80"/>
    </row>
    <row r="8" spans="1:8" ht="10" customHeight="1">
      <c r="A8" s="82" t="s">
        <v>70</v>
      </c>
      <c r="B8" s="82" t="s">
        <v>71</v>
      </c>
      <c r="C8" s="82" t="s">
        <v>72</v>
      </c>
      <c r="D8" s="82" t="s">
        <v>266</v>
      </c>
      <c r="E8" s="82"/>
      <c r="F8" s="82"/>
      <c r="G8" s="82"/>
      <c r="H8" s="82"/>
    </row>
    <row r="9" spans="1:8" ht="10" customHeight="1">
      <c r="A9" s="26">
        <v>1114</v>
      </c>
      <c r="B9" s="16" t="s">
        <v>267</v>
      </c>
      <c r="C9" s="105">
        <v>0</v>
      </c>
      <c r="D9" s="16"/>
      <c r="E9" s="16"/>
      <c r="F9" s="16"/>
      <c r="G9" s="16"/>
      <c r="H9" s="16"/>
    </row>
    <row r="10" spans="1:8" ht="10" customHeight="1">
      <c r="A10" s="26">
        <v>1115</v>
      </c>
      <c r="B10" s="16" t="s">
        <v>268</v>
      </c>
      <c r="C10" s="105">
        <v>0</v>
      </c>
      <c r="D10" s="16"/>
      <c r="E10" s="16"/>
      <c r="F10" s="16"/>
      <c r="G10" s="16"/>
      <c r="H10" s="16"/>
    </row>
    <row r="11" spans="1:8" ht="10" customHeight="1">
      <c r="A11" s="26">
        <v>1121</v>
      </c>
      <c r="B11" s="16" t="s">
        <v>269</v>
      </c>
      <c r="C11" s="105">
        <v>26931606.5</v>
      </c>
      <c r="D11" s="16"/>
      <c r="E11" s="16"/>
      <c r="F11" s="16"/>
      <c r="G11" s="16"/>
      <c r="H11" s="16"/>
    </row>
    <row r="12" spans="1:8" ht="10" customHeight="1">
      <c r="A12" s="16"/>
      <c r="B12" s="16"/>
      <c r="C12" s="16"/>
      <c r="D12" s="16"/>
      <c r="E12" s="16"/>
      <c r="F12" s="16"/>
      <c r="G12" s="16"/>
      <c r="H12" s="16"/>
    </row>
    <row r="13" spans="1:8" ht="10" customHeight="1">
      <c r="A13" s="80" t="s">
        <v>270</v>
      </c>
      <c r="B13" s="80"/>
      <c r="C13" s="80"/>
      <c r="D13" s="80"/>
      <c r="E13" s="80"/>
      <c r="F13" s="80"/>
      <c r="G13" s="80"/>
      <c r="H13" s="80"/>
    </row>
    <row r="14" spans="1:8" ht="10" customHeight="1">
      <c r="A14" s="82" t="s">
        <v>70</v>
      </c>
      <c r="B14" s="82" t="s">
        <v>71</v>
      </c>
      <c r="C14" s="82" t="s">
        <v>72</v>
      </c>
      <c r="D14" s="82">
        <v>2023</v>
      </c>
      <c r="E14" s="82">
        <f t="shared" ref="E14:G14" si="0">D14-1</f>
        <v>2022</v>
      </c>
      <c r="F14" s="82">
        <f t="shared" si="0"/>
        <v>2021</v>
      </c>
      <c r="G14" s="82">
        <f t="shared" si="0"/>
        <v>2020</v>
      </c>
      <c r="H14" s="82" t="s">
        <v>271</v>
      </c>
    </row>
    <row r="15" spans="1:8" ht="10" customHeight="1">
      <c r="A15" s="26">
        <v>1122</v>
      </c>
      <c r="B15" s="16" t="s">
        <v>272</v>
      </c>
      <c r="C15" s="27">
        <v>313590</v>
      </c>
      <c r="D15" s="27">
        <v>15000</v>
      </c>
      <c r="E15" s="27">
        <v>19000</v>
      </c>
      <c r="F15" s="27">
        <v>450</v>
      </c>
      <c r="G15" s="27">
        <v>0</v>
      </c>
      <c r="H15" s="16"/>
    </row>
    <row r="16" spans="1:8" ht="10" customHeight="1">
      <c r="A16" s="26">
        <v>1124</v>
      </c>
      <c r="B16" s="16" t="s">
        <v>273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16"/>
    </row>
    <row r="17" spans="1:8" ht="10" customHeight="1"/>
    <row r="18" spans="1:8" ht="10" customHeight="1">
      <c r="A18" s="80" t="s">
        <v>274</v>
      </c>
      <c r="B18" s="80"/>
      <c r="C18" s="80"/>
      <c r="D18" s="80"/>
      <c r="E18" s="80"/>
      <c r="F18" s="80"/>
      <c r="G18" s="80"/>
      <c r="H18" s="80"/>
    </row>
    <row r="19" spans="1:8" ht="10" customHeight="1">
      <c r="A19" s="82" t="s">
        <v>70</v>
      </c>
      <c r="B19" s="82" t="s">
        <v>71</v>
      </c>
      <c r="C19" s="82" t="s">
        <v>72</v>
      </c>
      <c r="D19" s="82" t="s">
        <v>275</v>
      </c>
      <c r="E19" s="82" t="s">
        <v>276</v>
      </c>
      <c r="F19" s="82" t="s">
        <v>277</v>
      </c>
      <c r="G19" s="82" t="s">
        <v>278</v>
      </c>
      <c r="H19" s="82" t="s">
        <v>279</v>
      </c>
    </row>
    <row r="20" spans="1:8" ht="10" customHeight="1">
      <c r="A20" s="26">
        <v>1123</v>
      </c>
      <c r="B20" s="16" t="s">
        <v>280</v>
      </c>
      <c r="C20" s="105">
        <v>43868.62</v>
      </c>
      <c r="D20" s="105">
        <v>43868.62</v>
      </c>
      <c r="E20" s="105">
        <v>0</v>
      </c>
      <c r="F20" s="105">
        <v>0</v>
      </c>
      <c r="G20" s="105">
        <v>0</v>
      </c>
      <c r="H20" s="16"/>
    </row>
    <row r="21" spans="1:8" ht="10" customHeight="1">
      <c r="A21" s="26">
        <v>1125</v>
      </c>
      <c r="B21" s="16" t="s">
        <v>281</v>
      </c>
      <c r="C21" s="105">
        <v>57500</v>
      </c>
      <c r="D21" s="105">
        <v>57500</v>
      </c>
      <c r="E21" s="105">
        <v>0</v>
      </c>
      <c r="F21" s="105">
        <v>0</v>
      </c>
      <c r="G21" s="105">
        <v>0</v>
      </c>
      <c r="H21" s="16"/>
    </row>
    <row r="22" spans="1:8" ht="10" customHeight="1">
      <c r="A22" s="25">
        <v>1126</v>
      </c>
      <c r="B22" s="1" t="s">
        <v>282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6"/>
    </row>
    <row r="23" spans="1:8" ht="10" customHeight="1">
      <c r="A23" s="25">
        <v>1129</v>
      </c>
      <c r="B23" s="1" t="s">
        <v>283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6"/>
    </row>
    <row r="24" spans="1:8" ht="10" customHeight="1">
      <c r="A24" s="26">
        <v>1131</v>
      </c>
      <c r="B24" s="16" t="s">
        <v>284</v>
      </c>
      <c r="C24" s="105">
        <v>683277.12</v>
      </c>
      <c r="D24" s="105">
        <v>683277.12</v>
      </c>
      <c r="E24" s="105">
        <v>0</v>
      </c>
      <c r="F24" s="105">
        <v>0</v>
      </c>
      <c r="G24" s="105">
        <v>0</v>
      </c>
      <c r="H24" s="16"/>
    </row>
    <row r="25" spans="1:8" ht="10" customHeight="1">
      <c r="A25" s="26">
        <v>1132</v>
      </c>
      <c r="B25" s="16" t="s">
        <v>285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6"/>
    </row>
    <row r="26" spans="1:8" ht="10" customHeight="1">
      <c r="A26" s="26">
        <v>1133</v>
      </c>
      <c r="B26" s="16" t="s">
        <v>286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6"/>
    </row>
    <row r="27" spans="1:8" ht="10" customHeight="1">
      <c r="A27" s="26">
        <v>1134</v>
      </c>
      <c r="B27" s="16" t="s">
        <v>287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6"/>
    </row>
    <row r="28" spans="1:8" ht="10" customHeight="1">
      <c r="A28" s="26">
        <v>1139</v>
      </c>
      <c r="B28" s="16" t="s">
        <v>288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6"/>
    </row>
    <row r="29" spans="1:8" ht="10" customHeight="1">
      <c r="A29" s="16"/>
      <c r="B29" s="16"/>
      <c r="C29" s="16"/>
      <c r="D29" s="16"/>
      <c r="E29" s="16"/>
      <c r="F29" s="16"/>
      <c r="G29" s="16"/>
      <c r="H29" s="16"/>
    </row>
    <row r="30" spans="1:8" ht="10" customHeight="1">
      <c r="A30" s="80" t="s">
        <v>289</v>
      </c>
      <c r="B30" s="80"/>
      <c r="C30" s="80"/>
      <c r="D30" s="80"/>
      <c r="E30" s="80"/>
      <c r="F30" s="80"/>
      <c r="G30" s="80"/>
      <c r="H30" s="80"/>
    </row>
    <row r="31" spans="1:8" ht="10" customHeight="1">
      <c r="A31" s="82" t="s">
        <v>70</v>
      </c>
      <c r="B31" s="82" t="s">
        <v>71</v>
      </c>
      <c r="C31" s="82" t="s">
        <v>72</v>
      </c>
      <c r="D31" s="82" t="s">
        <v>290</v>
      </c>
      <c r="E31" s="82" t="s">
        <v>291</v>
      </c>
      <c r="F31" s="82" t="s">
        <v>292</v>
      </c>
      <c r="G31" s="82"/>
      <c r="H31" s="82"/>
    </row>
    <row r="32" spans="1:8" ht="10" customHeight="1">
      <c r="A32" s="26">
        <v>1140</v>
      </c>
      <c r="B32" s="16" t="s">
        <v>293</v>
      </c>
      <c r="C32" s="27">
        <v>0</v>
      </c>
      <c r="D32" s="16"/>
      <c r="E32" s="16"/>
      <c r="F32" s="16"/>
      <c r="G32" s="16"/>
      <c r="H32" s="16"/>
    </row>
    <row r="33" spans="1:6" ht="10" customHeight="1">
      <c r="A33" s="26">
        <v>1141</v>
      </c>
      <c r="B33" s="16" t="s">
        <v>294</v>
      </c>
      <c r="C33" s="27">
        <v>0</v>
      </c>
      <c r="D33" s="16"/>
      <c r="E33" s="16"/>
      <c r="F33" s="16"/>
    </row>
    <row r="34" spans="1:6" ht="10" customHeight="1">
      <c r="A34" s="26">
        <v>1142</v>
      </c>
      <c r="B34" s="16" t="s">
        <v>295</v>
      </c>
      <c r="C34" s="27">
        <v>0</v>
      </c>
      <c r="D34" s="16"/>
      <c r="E34" s="16"/>
      <c r="F34" s="16"/>
    </row>
    <row r="35" spans="1:6" ht="10" customHeight="1">
      <c r="A35" s="26">
        <v>1143</v>
      </c>
      <c r="B35" s="16" t="s">
        <v>296</v>
      </c>
      <c r="C35" s="27">
        <v>0</v>
      </c>
      <c r="D35" s="16"/>
      <c r="E35" s="16"/>
      <c r="F35" s="16"/>
    </row>
    <row r="36" spans="1:6" ht="10" customHeight="1">
      <c r="A36" s="26">
        <v>1144</v>
      </c>
      <c r="B36" s="16" t="s">
        <v>297</v>
      </c>
      <c r="C36" s="27">
        <v>0</v>
      </c>
      <c r="D36" s="16"/>
      <c r="E36" s="16"/>
      <c r="F36" s="16"/>
    </row>
    <row r="37" spans="1:6" ht="10" customHeight="1">
      <c r="A37" s="26">
        <v>1145</v>
      </c>
      <c r="B37" s="16" t="s">
        <v>298</v>
      </c>
      <c r="C37" s="27">
        <v>0</v>
      </c>
      <c r="D37" s="16"/>
      <c r="E37" s="16"/>
      <c r="F37" s="16"/>
    </row>
    <row r="38" spans="1:6" ht="10" customHeight="1">
      <c r="A38" s="16"/>
      <c r="B38" s="16"/>
      <c r="C38" s="16"/>
      <c r="D38" s="16"/>
      <c r="E38" s="16"/>
      <c r="F38" s="16"/>
    </row>
    <row r="39" spans="1:6" ht="10" customHeight="1">
      <c r="A39" s="80" t="s">
        <v>299</v>
      </c>
      <c r="B39" s="80"/>
      <c r="C39" s="80"/>
      <c r="D39" s="80"/>
      <c r="E39" s="80"/>
      <c r="F39" s="80"/>
    </row>
    <row r="40" spans="1:6" ht="10" customHeight="1">
      <c r="A40" s="82" t="s">
        <v>70</v>
      </c>
      <c r="B40" s="82" t="s">
        <v>71</v>
      </c>
      <c r="C40" s="82" t="s">
        <v>72</v>
      </c>
      <c r="D40" s="82" t="s">
        <v>291</v>
      </c>
      <c r="E40" s="82" t="s">
        <v>300</v>
      </c>
      <c r="F40" s="82" t="s">
        <v>292</v>
      </c>
    </row>
    <row r="41" spans="1:6" ht="10" customHeight="1">
      <c r="A41" s="26">
        <v>1150</v>
      </c>
      <c r="B41" s="16" t="s">
        <v>301</v>
      </c>
      <c r="C41" s="27">
        <v>0</v>
      </c>
      <c r="D41" s="16"/>
      <c r="E41" s="16"/>
      <c r="F41" s="16"/>
    </row>
    <row r="42" spans="1:6" ht="10" customHeight="1">
      <c r="A42" s="26">
        <v>1151</v>
      </c>
      <c r="B42" s="16" t="s">
        <v>302</v>
      </c>
      <c r="C42" s="27">
        <v>0</v>
      </c>
      <c r="D42" s="16"/>
      <c r="E42" s="16"/>
      <c r="F42" s="16"/>
    </row>
    <row r="43" spans="1:6" ht="10" customHeight="1">
      <c r="A43" s="16"/>
      <c r="B43" s="16"/>
      <c r="C43" s="16"/>
      <c r="D43" s="16"/>
      <c r="E43" s="16"/>
      <c r="F43" s="16"/>
    </row>
    <row r="44" spans="1:6" ht="10" customHeight="1">
      <c r="A44" s="80" t="s">
        <v>303</v>
      </c>
      <c r="B44" s="80"/>
      <c r="C44" s="80"/>
      <c r="D44" s="80"/>
      <c r="E44" s="80"/>
      <c r="F44" s="80"/>
    </row>
    <row r="45" spans="1:6" ht="10" customHeight="1">
      <c r="A45" s="82" t="s">
        <v>70</v>
      </c>
      <c r="B45" s="82" t="s">
        <v>71</v>
      </c>
      <c r="C45" s="82" t="s">
        <v>72</v>
      </c>
      <c r="D45" s="82" t="s">
        <v>266</v>
      </c>
      <c r="E45" s="82" t="s">
        <v>279</v>
      </c>
      <c r="F45" s="82"/>
    </row>
    <row r="46" spans="1:6" ht="10" customHeight="1">
      <c r="A46" s="26">
        <v>1213</v>
      </c>
      <c r="B46" s="16" t="s">
        <v>304</v>
      </c>
      <c r="C46" s="27">
        <v>0</v>
      </c>
      <c r="D46" s="16"/>
      <c r="E46" s="16"/>
      <c r="F46" s="16"/>
    </row>
    <row r="47" spans="1:6" ht="10" customHeight="1">
      <c r="A47" s="16"/>
      <c r="B47" s="16"/>
      <c r="C47" s="16"/>
      <c r="D47" s="16"/>
      <c r="E47" s="16"/>
      <c r="F47" s="16"/>
    </row>
    <row r="48" spans="1:6" ht="10" customHeight="1">
      <c r="A48" s="80" t="s">
        <v>305</v>
      </c>
      <c r="B48" s="80"/>
      <c r="C48" s="80"/>
      <c r="D48" s="80"/>
      <c r="E48" s="80"/>
      <c r="F48" s="80"/>
    </row>
    <row r="49" spans="1:10" ht="10" customHeight="1">
      <c r="A49" s="82" t="s">
        <v>70</v>
      </c>
      <c r="B49" s="82" t="s">
        <v>71</v>
      </c>
      <c r="C49" s="82" t="s">
        <v>72</v>
      </c>
      <c r="D49" s="82"/>
      <c r="E49" s="82"/>
      <c r="F49" s="82"/>
      <c r="G49" s="82"/>
      <c r="H49" s="82"/>
      <c r="I49" s="16"/>
      <c r="J49" s="16"/>
    </row>
    <row r="50" spans="1:10" ht="10" customHeight="1">
      <c r="A50" s="26">
        <v>1211</v>
      </c>
      <c r="B50" s="16" t="s">
        <v>306</v>
      </c>
      <c r="C50" s="27">
        <v>0</v>
      </c>
      <c r="D50" s="16"/>
      <c r="E50" s="16"/>
      <c r="F50" s="16"/>
      <c r="G50" s="16"/>
      <c r="H50" s="16"/>
      <c r="I50" s="16"/>
      <c r="J50" s="16"/>
    </row>
    <row r="51" spans="1:10" ht="10" customHeight="1">
      <c r="A51" s="26">
        <v>1212</v>
      </c>
      <c r="B51" s="16" t="s">
        <v>307</v>
      </c>
      <c r="C51" s="27">
        <v>0</v>
      </c>
      <c r="D51" s="16"/>
      <c r="E51" s="16"/>
      <c r="F51" s="16"/>
      <c r="G51" s="16"/>
      <c r="H51" s="16"/>
      <c r="I51" s="16"/>
      <c r="J51" s="16"/>
    </row>
    <row r="52" spans="1:10" ht="10" customHeight="1">
      <c r="A52" s="26">
        <v>1214</v>
      </c>
      <c r="B52" s="16" t="s">
        <v>308</v>
      </c>
      <c r="C52" s="27">
        <v>0</v>
      </c>
      <c r="D52" s="16"/>
      <c r="E52" s="16"/>
      <c r="F52" s="16"/>
      <c r="G52" s="16"/>
      <c r="H52" s="16"/>
      <c r="I52" s="16"/>
      <c r="J52" s="16"/>
    </row>
    <row r="53" spans="1:10" ht="10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0" customHeight="1">
      <c r="A54" s="80" t="s">
        <v>309</v>
      </c>
      <c r="B54" s="80"/>
      <c r="C54" s="80"/>
      <c r="D54" s="80"/>
      <c r="E54" s="80"/>
      <c r="F54" s="80"/>
      <c r="G54" s="80"/>
      <c r="H54" s="80"/>
      <c r="I54" s="80"/>
      <c r="J54" s="80"/>
    </row>
    <row r="55" spans="1:10" ht="10" customHeight="1">
      <c r="A55" s="82" t="s">
        <v>70</v>
      </c>
      <c r="B55" s="82" t="s">
        <v>71</v>
      </c>
      <c r="C55" s="82" t="s">
        <v>72</v>
      </c>
      <c r="D55" s="82" t="s">
        <v>310</v>
      </c>
      <c r="E55" s="82" t="s">
        <v>311</v>
      </c>
      <c r="F55" s="82" t="s">
        <v>312</v>
      </c>
      <c r="G55" s="82" t="s">
        <v>313</v>
      </c>
      <c r="H55" s="82" t="s">
        <v>314</v>
      </c>
      <c r="I55" s="82" t="s">
        <v>315</v>
      </c>
      <c r="J55" s="82" t="s">
        <v>316</v>
      </c>
    </row>
    <row r="56" spans="1:10" ht="10" customHeight="1">
      <c r="A56" s="26">
        <v>1230</v>
      </c>
      <c r="B56" s="16" t="s">
        <v>317</v>
      </c>
      <c r="C56" s="105">
        <f>SUM(C57:C63)</f>
        <v>5537427.8500000006</v>
      </c>
      <c r="D56" s="105">
        <f>SUM(D57:D63)</f>
        <v>0</v>
      </c>
      <c r="E56" s="105">
        <f>SUM(E57:E63)</f>
        <v>898425.86</v>
      </c>
      <c r="F56" s="16"/>
      <c r="G56" s="16"/>
      <c r="H56" s="16"/>
      <c r="I56" s="16"/>
      <c r="J56" s="16"/>
    </row>
    <row r="57" spans="1:10" ht="10" customHeight="1">
      <c r="A57" s="26">
        <v>1231</v>
      </c>
      <c r="B57" s="16" t="s">
        <v>318</v>
      </c>
      <c r="C57" s="105">
        <v>0</v>
      </c>
      <c r="D57" s="86"/>
      <c r="E57" s="86"/>
      <c r="F57" s="16"/>
      <c r="G57" s="16"/>
      <c r="H57" s="16"/>
      <c r="I57" s="16"/>
      <c r="J57" s="16"/>
    </row>
    <row r="58" spans="1:10" ht="10" customHeight="1">
      <c r="A58" s="26">
        <v>1232</v>
      </c>
      <c r="B58" s="16" t="s">
        <v>319</v>
      </c>
      <c r="C58" s="105">
        <v>0</v>
      </c>
      <c r="D58" s="105">
        <v>0</v>
      </c>
      <c r="E58" s="105">
        <v>0</v>
      </c>
      <c r="F58" s="16"/>
      <c r="G58" s="16"/>
      <c r="H58" s="16"/>
      <c r="I58" s="16"/>
      <c r="J58" s="16"/>
    </row>
    <row r="59" spans="1:10" ht="10" customHeight="1">
      <c r="A59" s="26">
        <v>1233</v>
      </c>
      <c r="B59" s="16" t="s">
        <v>320</v>
      </c>
      <c r="C59" s="105">
        <v>5491410.6500000004</v>
      </c>
      <c r="D59" s="105">
        <v>0</v>
      </c>
      <c r="E59" s="105">
        <v>869473.37</v>
      </c>
      <c r="F59" s="16"/>
      <c r="G59" s="16"/>
      <c r="H59" s="16"/>
      <c r="I59" s="16"/>
      <c r="J59" s="16"/>
    </row>
    <row r="60" spans="1:10" ht="10" customHeight="1">
      <c r="A60" s="26">
        <v>1234</v>
      </c>
      <c r="B60" s="16" t="s">
        <v>321</v>
      </c>
      <c r="C60" s="105">
        <v>0</v>
      </c>
      <c r="D60" s="105">
        <v>0</v>
      </c>
      <c r="E60" s="105">
        <v>0</v>
      </c>
      <c r="F60" s="16"/>
      <c r="G60" s="16"/>
      <c r="H60" s="16"/>
      <c r="I60" s="16"/>
      <c r="J60" s="16"/>
    </row>
    <row r="61" spans="1:10" ht="10" customHeight="1">
      <c r="A61" s="26">
        <v>1235</v>
      </c>
      <c r="B61" s="16" t="s">
        <v>322</v>
      </c>
      <c r="C61" s="105">
        <v>0</v>
      </c>
      <c r="D61" s="105">
        <v>0</v>
      </c>
      <c r="E61" s="105">
        <v>0</v>
      </c>
      <c r="F61" s="16"/>
      <c r="G61" s="16"/>
      <c r="H61" s="16"/>
      <c r="I61" s="16"/>
      <c r="J61" s="16"/>
    </row>
    <row r="62" spans="1:10" ht="10" customHeight="1">
      <c r="A62" s="26">
        <v>1236</v>
      </c>
      <c r="B62" s="16" t="s">
        <v>323</v>
      </c>
      <c r="C62" s="105">
        <v>0</v>
      </c>
      <c r="D62" s="105">
        <v>0</v>
      </c>
      <c r="E62" s="105">
        <v>0</v>
      </c>
      <c r="F62" s="16"/>
      <c r="G62" s="16"/>
      <c r="H62" s="16"/>
      <c r="I62" s="16"/>
      <c r="J62" s="16"/>
    </row>
    <row r="63" spans="1:10" ht="10" customHeight="1">
      <c r="A63" s="26">
        <v>1239</v>
      </c>
      <c r="B63" s="16" t="s">
        <v>324</v>
      </c>
      <c r="C63" s="105">
        <v>46017.2</v>
      </c>
      <c r="D63" s="105">
        <v>0</v>
      </c>
      <c r="E63" s="105">
        <v>28952.49</v>
      </c>
      <c r="F63" s="16"/>
      <c r="G63" s="16"/>
      <c r="H63" s="16"/>
      <c r="I63" s="16"/>
      <c r="J63" s="16"/>
    </row>
    <row r="64" spans="1:10" ht="10" customHeight="1">
      <c r="A64" s="26">
        <v>1240</v>
      </c>
      <c r="B64" s="16" t="s">
        <v>325</v>
      </c>
      <c r="C64" s="105">
        <f>SUM(C65:C72)</f>
        <v>163151594.96000001</v>
      </c>
      <c r="D64" s="105">
        <f t="shared" ref="D64:E64" si="1">SUM(D65:D72)</f>
        <v>0</v>
      </c>
      <c r="E64" s="105">
        <f t="shared" si="1"/>
        <v>59635451.680000007</v>
      </c>
      <c r="F64" s="16"/>
      <c r="G64" s="16"/>
      <c r="H64" s="16"/>
      <c r="I64" s="16"/>
      <c r="J64" s="16"/>
    </row>
    <row r="65" spans="1:10" ht="10" customHeight="1">
      <c r="A65" s="26">
        <v>1241</v>
      </c>
      <c r="B65" s="16" t="s">
        <v>326</v>
      </c>
      <c r="C65" s="105">
        <v>18929540.850000001</v>
      </c>
      <c r="D65" s="105">
        <v>0</v>
      </c>
      <c r="E65" s="105">
        <v>42597293.390000001</v>
      </c>
      <c r="F65" s="16"/>
      <c r="G65" s="16"/>
      <c r="H65" s="16"/>
      <c r="I65" s="16"/>
      <c r="J65" s="16"/>
    </row>
    <row r="66" spans="1:10" ht="10" customHeight="1">
      <c r="A66" s="26">
        <v>1242</v>
      </c>
      <c r="B66" s="16" t="s">
        <v>327</v>
      </c>
      <c r="C66" s="105">
        <v>7602580.9100000001</v>
      </c>
      <c r="D66" s="105">
        <v>0</v>
      </c>
      <c r="E66" s="105">
        <v>7029551.2800000003</v>
      </c>
      <c r="F66" s="16"/>
      <c r="G66" s="16"/>
      <c r="H66" s="16"/>
      <c r="I66" s="16"/>
      <c r="J66" s="16"/>
    </row>
    <row r="67" spans="1:10" ht="10" customHeight="1">
      <c r="A67" s="26">
        <v>1243</v>
      </c>
      <c r="B67" s="16" t="s">
        <v>328</v>
      </c>
      <c r="C67" s="105">
        <v>19150</v>
      </c>
      <c r="D67" s="105">
        <v>0</v>
      </c>
      <c r="E67" s="105">
        <v>18106.25</v>
      </c>
      <c r="F67" s="16"/>
      <c r="G67" s="16"/>
      <c r="H67" s="16"/>
      <c r="I67" s="16"/>
      <c r="J67" s="16"/>
    </row>
    <row r="68" spans="1:10" ht="10" customHeight="1">
      <c r="A68" s="26">
        <v>1244</v>
      </c>
      <c r="B68" s="16" t="s">
        <v>329</v>
      </c>
      <c r="C68" s="105">
        <v>2519058.89</v>
      </c>
      <c r="D68" s="105">
        <v>0</v>
      </c>
      <c r="E68" s="105">
        <v>2522611.2799999998</v>
      </c>
      <c r="F68" s="16"/>
      <c r="G68" s="16"/>
      <c r="H68" s="16"/>
      <c r="I68" s="16"/>
      <c r="J68" s="16"/>
    </row>
    <row r="69" spans="1:10" ht="10" customHeight="1">
      <c r="A69" s="26">
        <v>1245</v>
      </c>
      <c r="B69" s="16" t="s">
        <v>330</v>
      </c>
      <c r="C69" s="105">
        <v>0</v>
      </c>
      <c r="D69" s="105">
        <v>0</v>
      </c>
      <c r="E69" s="105">
        <v>0</v>
      </c>
      <c r="F69" s="16"/>
      <c r="G69" s="16"/>
      <c r="H69" s="16"/>
      <c r="I69" s="16"/>
      <c r="J69" s="16"/>
    </row>
    <row r="70" spans="1:10" ht="10" customHeight="1">
      <c r="A70" s="26">
        <v>1246</v>
      </c>
      <c r="B70" s="16" t="s">
        <v>331</v>
      </c>
      <c r="C70" s="105">
        <v>19595297</v>
      </c>
      <c r="D70" s="105">
        <v>0</v>
      </c>
      <c r="E70" s="105">
        <v>7467889.4800000004</v>
      </c>
      <c r="F70" s="16"/>
      <c r="G70" s="16"/>
      <c r="H70" s="16"/>
      <c r="I70" s="16"/>
      <c r="J70" s="16"/>
    </row>
    <row r="71" spans="1:10" ht="10" customHeight="1">
      <c r="A71" s="26">
        <v>1247</v>
      </c>
      <c r="B71" s="16" t="s">
        <v>332</v>
      </c>
      <c r="C71" s="105">
        <v>114485967.31</v>
      </c>
      <c r="D71" s="105">
        <v>0</v>
      </c>
      <c r="E71" s="105">
        <v>0</v>
      </c>
      <c r="F71" s="16"/>
      <c r="G71" s="16"/>
      <c r="H71" s="16"/>
      <c r="I71" s="16"/>
      <c r="J71" s="16"/>
    </row>
    <row r="72" spans="1:10" ht="10" customHeight="1">
      <c r="A72" s="26">
        <v>1248</v>
      </c>
      <c r="B72" s="16" t="s">
        <v>333</v>
      </c>
      <c r="C72" s="105">
        <v>0</v>
      </c>
      <c r="D72" s="105">
        <v>0</v>
      </c>
      <c r="E72" s="105">
        <v>0</v>
      </c>
      <c r="F72" s="16"/>
      <c r="G72" s="16"/>
      <c r="H72" s="16"/>
      <c r="I72" s="16"/>
      <c r="J72" s="16"/>
    </row>
    <row r="73" spans="1:10" ht="10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0" customHeight="1">
      <c r="A74" s="80" t="s">
        <v>334</v>
      </c>
      <c r="B74" s="80"/>
      <c r="C74" s="80"/>
      <c r="D74" s="80"/>
      <c r="E74" s="80"/>
      <c r="F74" s="80"/>
      <c r="G74" s="80"/>
      <c r="H74" s="16"/>
      <c r="I74" s="16"/>
      <c r="J74" s="16"/>
    </row>
    <row r="75" spans="1:10" ht="10" customHeight="1">
      <c r="A75" s="82" t="s">
        <v>70</v>
      </c>
      <c r="B75" s="82" t="s">
        <v>71</v>
      </c>
      <c r="C75" s="82" t="s">
        <v>72</v>
      </c>
      <c r="D75" s="82" t="s">
        <v>335</v>
      </c>
      <c r="E75" s="82" t="s">
        <v>336</v>
      </c>
      <c r="F75" s="82" t="s">
        <v>337</v>
      </c>
      <c r="G75" s="82" t="s">
        <v>338</v>
      </c>
      <c r="H75" s="16"/>
      <c r="I75" s="16"/>
      <c r="J75" s="16"/>
    </row>
    <row r="76" spans="1:10" ht="10" customHeight="1">
      <c r="A76" s="26">
        <v>1250</v>
      </c>
      <c r="B76" s="16" t="s">
        <v>339</v>
      </c>
      <c r="C76" s="105">
        <f>SUM(C77:C81)</f>
        <v>3299.01</v>
      </c>
      <c r="D76" s="105">
        <f>SUM(D77:D81)</f>
        <v>0</v>
      </c>
      <c r="E76" s="105">
        <f>SUM(E77:E81)</f>
        <v>3299.01</v>
      </c>
      <c r="F76" s="16"/>
      <c r="G76" s="16"/>
      <c r="H76" s="16"/>
      <c r="I76" s="16"/>
      <c r="J76" s="16"/>
    </row>
    <row r="77" spans="1:10" ht="10" customHeight="1">
      <c r="A77" s="26">
        <v>1251</v>
      </c>
      <c r="B77" s="16" t="s">
        <v>340</v>
      </c>
      <c r="C77" s="105">
        <v>3299.01</v>
      </c>
      <c r="D77" s="105">
        <v>0</v>
      </c>
      <c r="E77" s="105">
        <v>3299.01</v>
      </c>
      <c r="F77" s="16"/>
      <c r="G77" s="16"/>
      <c r="H77" s="16"/>
      <c r="I77" s="16"/>
      <c r="J77" s="16"/>
    </row>
    <row r="78" spans="1:10" ht="10" customHeight="1">
      <c r="A78" s="26">
        <v>1252</v>
      </c>
      <c r="B78" s="16" t="s">
        <v>341</v>
      </c>
      <c r="C78" s="105">
        <v>0</v>
      </c>
      <c r="D78" s="105">
        <v>0</v>
      </c>
      <c r="E78" s="105">
        <v>0</v>
      </c>
      <c r="F78" s="16"/>
      <c r="G78" s="16"/>
      <c r="H78" s="16"/>
      <c r="I78" s="16"/>
      <c r="J78" s="16"/>
    </row>
    <row r="79" spans="1:10" ht="10" customHeight="1">
      <c r="A79" s="26">
        <v>1253</v>
      </c>
      <c r="B79" s="16" t="s">
        <v>342</v>
      </c>
      <c r="C79" s="105">
        <v>0</v>
      </c>
      <c r="D79" s="105">
        <v>0</v>
      </c>
      <c r="E79" s="105">
        <v>0</v>
      </c>
      <c r="F79" s="16"/>
      <c r="G79" s="16"/>
      <c r="H79" s="16"/>
      <c r="I79" s="16"/>
      <c r="J79" s="16"/>
    </row>
    <row r="80" spans="1:10" ht="10" customHeight="1">
      <c r="A80" s="26">
        <v>1254</v>
      </c>
      <c r="B80" s="16" t="s">
        <v>343</v>
      </c>
      <c r="C80" s="105">
        <v>0</v>
      </c>
      <c r="D80" s="105">
        <v>0</v>
      </c>
      <c r="E80" s="105">
        <v>0</v>
      </c>
      <c r="F80" s="16"/>
      <c r="G80" s="16"/>
      <c r="H80" s="16"/>
      <c r="I80" s="16"/>
      <c r="J80" s="16"/>
    </row>
    <row r="81" spans="1:7" ht="10" customHeight="1">
      <c r="A81" s="26">
        <v>1259</v>
      </c>
      <c r="B81" s="16" t="s">
        <v>344</v>
      </c>
      <c r="C81" s="105">
        <v>0</v>
      </c>
      <c r="D81" s="105">
        <v>0</v>
      </c>
      <c r="E81" s="105">
        <v>0</v>
      </c>
      <c r="F81" s="16"/>
      <c r="G81" s="16"/>
    </row>
    <row r="82" spans="1:7" ht="10" customHeight="1">
      <c r="A82" s="26">
        <v>1270</v>
      </c>
      <c r="B82" s="16" t="s">
        <v>345</v>
      </c>
      <c r="C82" s="105">
        <f>SUM(C83:C88)</f>
        <v>1242498.19</v>
      </c>
      <c r="D82" s="86"/>
      <c r="E82" s="86"/>
      <c r="F82" s="16"/>
      <c r="G82" s="16"/>
    </row>
    <row r="83" spans="1:7" ht="10" customHeight="1">
      <c r="A83" s="26">
        <v>1271</v>
      </c>
      <c r="B83" s="16" t="s">
        <v>346</v>
      </c>
      <c r="C83" s="105">
        <v>0</v>
      </c>
      <c r="D83" s="86"/>
      <c r="E83" s="86"/>
      <c r="F83" s="16"/>
      <c r="G83" s="16"/>
    </row>
    <row r="84" spans="1:7" ht="10" customHeight="1">
      <c r="A84" s="26">
        <v>1272</v>
      </c>
      <c r="B84" s="16" t="s">
        <v>347</v>
      </c>
      <c r="C84" s="105">
        <v>0</v>
      </c>
      <c r="D84" s="86"/>
      <c r="E84" s="86"/>
      <c r="F84" s="16"/>
      <c r="G84" s="16"/>
    </row>
    <row r="85" spans="1:7" ht="10" customHeight="1">
      <c r="A85" s="26">
        <v>1273</v>
      </c>
      <c r="B85" s="16" t="s">
        <v>348</v>
      </c>
      <c r="C85" s="105">
        <v>1242498.19</v>
      </c>
      <c r="D85" s="86"/>
      <c r="E85" s="86"/>
      <c r="F85" s="16"/>
      <c r="G85" s="16"/>
    </row>
    <row r="86" spans="1:7" ht="10" customHeight="1">
      <c r="A86" s="26">
        <v>1274</v>
      </c>
      <c r="B86" s="16" t="s">
        <v>349</v>
      </c>
      <c r="C86" s="105">
        <v>0</v>
      </c>
      <c r="D86" s="86"/>
      <c r="E86" s="86"/>
      <c r="F86" s="16"/>
      <c r="G86" s="16"/>
    </row>
    <row r="87" spans="1:7" ht="10" customHeight="1">
      <c r="A87" s="26">
        <v>1275</v>
      </c>
      <c r="B87" s="16" t="s">
        <v>350</v>
      </c>
      <c r="C87" s="105">
        <v>0</v>
      </c>
      <c r="D87" s="86"/>
      <c r="E87" s="86"/>
      <c r="F87" s="16"/>
      <c r="G87" s="16"/>
    </row>
    <row r="88" spans="1:7" ht="10" customHeight="1">
      <c r="A88" s="26">
        <v>1279</v>
      </c>
      <c r="B88" s="16" t="s">
        <v>351</v>
      </c>
      <c r="C88" s="105">
        <v>0</v>
      </c>
      <c r="D88" s="86"/>
      <c r="E88" s="86"/>
      <c r="F88" s="16"/>
      <c r="G88" s="16"/>
    </row>
    <row r="89" spans="1:7" ht="10" customHeight="1">
      <c r="A89" s="16"/>
      <c r="B89" s="16"/>
      <c r="C89" s="16"/>
      <c r="D89" s="16"/>
      <c r="E89" s="16"/>
      <c r="F89" s="16"/>
      <c r="G89" s="16"/>
    </row>
    <row r="90" spans="1:7" ht="10" customHeight="1">
      <c r="A90" s="80" t="s">
        <v>352</v>
      </c>
      <c r="B90" s="80"/>
      <c r="C90" s="80"/>
      <c r="D90" s="80"/>
      <c r="E90" s="80"/>
      <c r="F90" s="80"/>
      <c r="G90" s="80"/>
    </row>
    <row r="91" spans="1:7" ht="10" customHeight="1">
      <c r="A91" s="82" t="s">
        <v>70</v>
      </c>
      <c r="B91" s="82" t="s">
        <v>71</v>
      </c>
      <c r="C91" s="82" t="s">
        <v>72</v>
      </c>
      <c r="D91" s="82" t="s">
        <v>314</v>
      </c>
      <c r="E91" s="82"/>
      <c r="F91" s="82"/>
      <c r="G91" s="82"/>
    </row>
    <row r="92" spans="1:7" ht="10" customHeight="1">
      <c r="A92" s="26">
        <v>1160</v>
      </c>
      <c r="B92" s="16" t="s">
        <v>353</v>
      </c>
      <c r="C92" s="27">
        <v>0</v>
      </c>
      <c r="D92" s="16"/>
      <c r="E92" s="16"/>
      <c r="F92" s="16"/>
      <c r="G92" s="16"/>
    </row>
    <row r="93" spans="1:7" ht="10" customHeight="1">
      <c r="A93" s="26">
        <v>1161</v>
      </c>
      <c r="B93" s="16" t="s">
        <v>354</v>
      </c>
      <c r="C93" s="27">
        <v>0</v>
      </c>
      <c r="D93" s="16"/>
      <c r="E93" s="16"/>
      <c r="F93" s="16"/>
      <c r="G93" s="16"/>
    </row>
    <row r="94" spans="1:7" ht="10" customHeight="1">
      <c r="A94" s="26">
        <v>1162</v>
      </c>
      <c r="B94" s="16" t="s">
        <v>355</v>
      </c>
      <c r="C94" s="27">
        <v>0</v>
      </c>
      <c r="D94" s="16"/>
      <c r="E94" s="16"/>
      <c r="F94" s="16"/>
      <c r="G94" s="16"/>
    </row>
    <row r="95" spans="1:7" ht="10" customHeight="1">
      <c r="A95" s="16"/>
      <c r="B95" s="16"/>
      <c r="C95" s="16"/>
      <c r="D95" s="16"/>
      <c r="E95" s="16"/>
      <c r="F95" s="16"/>
      <c r="G95" s="16"/>
    </row>
    <row r="96" spans="1:7" ht="10" customHeight="1">
      <c r="A96" s="80" t="s">
        <v>356</v>
      </c>
      <c r="B96" s="80"/>
      <c r="C96" s="80"/>
      <c r="D96" s="80"/>
      <c r="E96" s="80"/>
      <c r="F96" s="80"/>
      <c r="G96" s="80"/>
    </row>
    <row r="97" spans="1:8" ht="10" customHeight="1">
      <c r="A97" s="82" t="s">
        <v>70</v>
      </c>
      <c r="B97" s="82" t="s">
        <v>71</v>
      </c>
      <c r="C97" s="82" t="s">
        <v>72</v>
      </c>
      <c r="D97" s="82" t="s">
        <v>279</v>
      </c>
      <c r="E97" s="82"/>
      <c r="F97" s="82"/>
      <c r="G97" s="82"/>
      <c r="H97" s="82"/>
    </row>
    <row r="98" spans="1:8" ht="10" customHeight="1">
      <c r="A98" s="26">
        <v>1190</v>
      </c>
      <c r="B98" s="16" t="s">
        <v>357</v>
      </c>
      <c r="C98" s="27">
        <v>0</v>
      </c>
      <c r="D98" s="16"/>
      <c r="E98" s="16"/>
      <c r="F98" s="16"/>
      <c r="G98" s="16"/>
      <c r="H98" s="16"/>
    </row>
    <row r="99" spans="1:8" ht="10" customHeight="1">
      <c r="A99" s="26">
        <v>1191</v>
      </c>
      <c r="B99" s="16" t="s">
        <v>358</v>
      </c>
      <c r="C99" s="27">
        <v>0</v>
      </c>
      <c r="D99" s="16"/>
      <c r="E99" s="16"/>
      <c r="F99" s="16"/>
      <c r="G99" s="16"/>
      <c r="H99" s="16"/>
    </row>
    <row r="100" spans="1:8" ht="10" customHeight="1">
      <c r="A100" s="26">
        <v>1192</v>
      </c>
      <c r="B100" s="16" t="s">
        <v>359</v>
      </c>
      <c r="C100" s="27">
        <v>0</v>
      </c>
      <c r="D100" s="16"/>
      <c r="E100" s="16"/>
      <c r="F100" s="16"/>
      <c r="G100" s="16"/>
      <c r="H100" s="16"/>
    </row>
    <row r="101" spans="1:8" ht="10" customHeight="1">
      <c r="A101" s="26">
        <v>1193</v>
      </c>
      <c r="B101" s="16" t="s">
        <v>360</v>
      </c>
      <c r="C101" s="27">
        <v>0</v>
      </c>
      <c r="D101" s="16"/>
      <c r="E101" s="16"/>
      <c r="F101" s="16"/>
      <c r="G101" s="16"/>
      <c r="H101" s="16"/>
    </row>
    <row r="102" spans="1:8" ht="10" customHeight="1">
      <c r="A102" s="26">
        <v>1194</v>
      </c>
      <c r="B102" s="16" t="s">
        <v>361</v>
      </c>
      <c r="C102" s="27">
        <v>0</v>
      </c>
      <c r="D102" s="16"/>
      <c r="E102" s="16"/>
      <c r="F102" s="16"/>
      <c r="G102" s="16"/>
      <c r="H102" s="16"/>
    </row>
    <row r="103" spans="1:8" ht="10" customHeight="1">
      <c r="A103" s="26">
        <v>1290</v>
      </c>
      <c r="B103" s="16" t="s">
        <v>362</v>
      </c>
      <c r="C103" s="27">
        <v>0</v>
      </c>
      <c r="D103" s="16"/>
      <c r="E103" s="16"/>
      <c r="F103" s="16"/>
      <c r="G103" s="16"/>
      <c r="H103" s="16"/>
    </row>
    <row r="104" spans="1:8" ht="10" customHeight="1">
      <c r="A104" s="26">
        <v>1291</v>
      </c>
      <c r="B104" s="16" t="s">
        <v>363</v>
      </c>
      <c r="C104" s="27">
        <v>0</v>
      </c>
      <c r="D104" s="16"/>
      <c r="E104" s="16"/>
      <c r="F104" s="16"/>
      <c r="G104" s="16"/>
      <c r="H104" s="16"/>
    </row>
    <row r="105" spans="1:8" ht="10" customHeight="1">
      <c r="A105" s="26">
        <v>1292</v>
      </c>
      <c r="B105" s="16" t="s">
        <v>364</v>
      </c>
      <c r="C105" s="27">
        <v>0</v>
      </c>
      <c r="D105" s="16"/>
      <c r="E105" s="16"/>
      <c r="F105" s="16"/>
      <c r="G105" s="16"/>
      <c r="H105" s="16"/>
    </row>
    <row r="106" spans="1:8" ht="10" customHeight="1">
      <c r="A106" s="26">
        <v>1293</v>
      </c>
      <c r="B106" s="16" t="s">
        <v>365</v>
      </c>
      <c r="C106" s="27">
        <v>0</v>
      </c>
      <c r="D106" s="16"/>
      <c r="E106" s="16"/>
      <c r="F106" s="16"/>
      <c r="G106" s="16"/>
      <c r="H106" s="16"/>
    </row>
    <row r="107" spans="1:8" ht="10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10" customHeight="1">
      <c r="A108" s="80" t="s">
        <v>366</v>
      </c>
      <c r="B108" s="80"/>
      <c r="C108" s="80"/>
      <c r="D108" s="80"/>
      <c r="E108" s="80"/>
      <c r="F108" s="80"/>
      <c r="G108" s="80"/>
      <c r="H108" s="80"/>
    </row>
    <row r="109" spans="1:8" ht="10" customHeight="1">
      <c r="A109" s="82" t="s">
        <v>70</v>
      </c>
      <c r="B109" s="82" t="s">
        <v>71</v>
      </c>
      <c r="C109" s="82" t="s">
        <v>72</v>
      </c>
      <c r="D109" s="82" t="s">
        <v>275</v>
      </c>
      <c r="E109" s="82" t="s">
        <v>276</v>
      </c>
      <c r="F109" s="82" t="s">
        <v>277</v>
      </c>
      <c r="G109" s="82" t="s">
        <v>367</v>
      </c>
      <c r="H109" s="82" t="s">
        <v>368</v>
      </c>
    </row>
    <row r="110" spans="1:8" ht="10" customHeight="1">
      <c r="A110" s="26">
        <v>2110</v>
      </c>
      <c r="B110" s="16" t="s">
        <v>369</v>
      </c>
      <c r="C110" s="105">
        <f>SUM(C111:C119)</f>
        <v>1182831</v>
      </c>
      <c r="D110" s="105">
        <f>SUM(D111:D119)</f>
        <v>1182831</v>
      </c>
      <c r="E110" s="105">
        <f>SUM(E111:E119)</f>
        <v>0</v>
      </c>
      <c r="F110" s="105">
        <f>SUM(F111:F119)</f>
        <v>0</v>
      </c>
      <c r="G110" s="105">
        <f>SUM(G111:G119)</f>
        <v>0</v>
      </c>
      <c r="H110" s="16"/>
    </row>
    <row r="111" spans="1:8" ht="10" customHeight="1">
      <c r="A111" s="26">
        <v>2111</v>
      </c>
      <c r="B111" s="16" t="s">
        <v>370</v>
      </c>
      <c r="C111" s="105">
        <v>222262.01</v>
      </c>
      <c r="D111" s="105">
        <f>C111</f>
        <v>222262.01</v>
      </c>
      <c r="E111" s="105">
        <v>0</v>
      </c>
      <c r="F111" s="105">
        <v>0</v>
      </c>
      <c r="G111" s="105">
        <v>0</v>
      </c>
      <c r="H111" s="16"/>
    </row>
    <row r="112" spans="1:8" ht="10" customHeight="1">
      <c r="A112" s="26">
        <v>2112</v>
      </c>
      <c r="B112" s="16" t="s">
        <v>371</v>
      </c>
      <c r="C112" s="105">
        <v>3000.44</v>
      </c>
      <c r="D112" s="105">
        <f t="shared" ref="D112:D119" si="2">C112</f>
        <v>3000.44</v>
      </c>
      <c r="E112" s="105">
        <v>0</v>
      </c>
      <c r="F112" s="105">
        <v>0</v>
      </c>
      <c r="G112" s="105">
        <v>0</v>
      </c>
      <c r="H112" s="16"/>
    </row>
    <row r="113" spans="1:8" ht="10" customHeight="1">
      <c r="A113" s="26">
        <v>2113</v>
      </c>
      <c r="B113" s="16" t="s">
        <v>372</v>
      </c>
      <c r="C113" s="105">
        <v>0</v>
      </c>
      <c r="D113" s="105">
        <f t="shared" si="2"/>
        <v>0</v>
      </c>
      <c r="E113" s="105">
        <v>0</v>
      </c>
      <c r="F113" s="105">
        <v>0</v>
      </c>
      <c r="G113" s="105">
        <v>0</v>
      </c>
      <c r="H113" s="16"/>
    </row>
    <row r="114" spans="1:8" ht="10" customHeight="1">
      <c r="A114" s="26">
        <v>2114</v>
      </c>
      <c r="B114" s="16" t="s">
        <v>373</v>
      </c>
      <c r="C114" s="105">
        <v>0</v>
      </c>
      <c r="D114" s="105">
        <f t="shared" si="2"/>
        <v>0</v>
      </c>
      <c r="E114" s="105">
        <v>0</v>
      </c>
      <c r="F114" s="105">
        <v>0</v>
      </c>
      <c r="G114" s="105">
        <v>0</v>
      </c>
      <c r="H114" s="16"/>
    </row>
    <row r="115" spans="1:8" ht="10" customHeight="1">
      <c r="A115" s="26">
        <v>2115</v>
      </c>
      <c r="B115" s="16" t="s">
        <v>374</v>
      </c>
      <c r="C115" s="105">
        <v>0</v>
      </c>
      <c r="D115" s="105">
        <f t="shared" si="2"/>
        <v>0</v>
      </c>
      <c r="E115" s="105">
        <v>0</v>
      </c>
      <c r="F115" s="105">
        <v>0</v>
      </c>
      <c r="G115" s="105">
        <v>0</v>
      </c>
      <c r="H115" s="16"/>
    </row>
    <row r="116" spans="1:8" ht="10" customHeight="1">
      <c r="A116" s="26">
        <v>2116</v>
      </c>
      <c r="B116" s="16" t="s">
        <v>375</v>
      </c>
      <c r="C116" s="105">
        <v>0</v>
      </c>
      <c r="D116" s="105">
        <f t="shared" si="2"/>
        <v>0</v>
      </c>
      <c r="E116" s="105">
        <v>0</v>
      </c>
      <c r="F116" s="105">
        <v>0</v>
      </c>
      <c r="G116" s="105">
        <v>0</v>
      </c>
      <c r="H116" s="16"/>
    </row>
    <row r="117" spans="1:8" ht="10" customHeight="1">
      <c r="A117" s="26">
        <v>2117</v>
      </c>
      <c r="B117" s="16" t="s">
        <v>376</v>
      </c>
      <c r="C117" s="105">
        <v>948705.07</v>
      </c>
      <c r="D117" s="105">
        <f t="shared" si="2"/>
        <v>948705.07</v>
      </c>
      <c r="E117" s="105">
        <v>0</v>
      </c>
      <c r="F117" s="105">
        <v>0</v>
      </c>
      <c r="G117" s="105">
        <v>0</v>
      </c>
      <c r="H117" s="16"/>
    </row>
    <row r="118" spans="1:8" ht="10" customHeight="1">
      <c r="A118" s="26">
        <v>2118</v>
      </c>
      <c r="B118" s="16" t="s">
        <v>377</v>
      </c>
      <c r="C118" s="105">
        <v>0</v>
      </c>
      <c r="D118" s="105">
        <f t="shared" si="2"/>
        <v>0</v>
      </c>
      <c r="E118" s="105">
        <v>0</v>
      </c>
      <c r="F118" s="105">
        <v>0</v>
      </c>
      <c r="G118" s="105">
        <v>0</v>
      </c>
      <c r="H118" s="16"/>
    </row>
    <row r="119" spans="1:8" ht="10" customHeight="1">
      <c r="A119" s="26">
        <v>2119</v>
      </c>
      <c r="B119" s="16" t="s">
        <v>378</v>
      </c>
      <c r="C119" s="105">
        <v>8863.48</v>
      </c>
      <c r="D119" s="105">
        <f t="shared" si="2"/>
        <v>8863.48</v>
      </c>
      <c r="E119" s="105">
        <v>0</v>
      </c>
      <c r="F119" s="105">
        <v>0</v>
      </c>
      <c r="G119" s="105">
        <v>0</v>
      </c>
      <c r="H119" s="16"/>
    </row>
    <row r="120" spans="1:8" ht="10" customHeight="1">
      <c r="A120" s="26">
        <v>2120</v>
      </c>
      <c r="B120" s="16" t="s">
        <v>379</v>
      </c>
      <c r="C120" s="105">
        <f>SUM(C121:C123)</f>
        <v>0</v>
      </c>
      <c r="D120" s="105">
        <f t="shared" ref="D120:G120" si="3">SUM(D121:D123)</f>
        <v>0</v>
      </c>
      <c r="E120" s="105">
        <f t="shared" si="3"/>
        <v>0</v>
      </c>
      <c r="F120" s="105">
        <f t="shared" si="3"/>
        <v>0</v>
      </c>
      <c r="G120" s="105">
        <f t="shared" si="3"/>
        <v>0</v>
      </c>
      <c r="H120" s="16"/>
    </row>
    <row r="121" spans="1:8" ht="10" customHeight="1">
      <c r="A121" s="26">
        <v>2121</v>
      </c>
      <c r="B121" s="16" t="s">
        <v>380</v>
      </c>
      <c r="C121" s="105">
        <v>0</v>
      </c>
      <c r="D121" s="105">
        <f>C121</f>
        <v>0</v>
      </c>
      <c r="E121" s="105">
        <v>0</v>
      </c>
      <c r="F121" s="105">
        <v>0</v>
      </c>
      <c r="G121" s="105">
        <v>0</v>
      </c>
      <c r="H121" s="16"/>
    </row>
    <row r="122" spans="1:8" ht="10" customHeight="1">
      <c r="A122" s="26">
        <v>2122</v>
      </c>
      <c r="B122" s="16" t="s">
        <v>381</v>
      </c>
      <c r="C122" s="105">
        <v>0</v>
      </c>
      <c r="D122" s="105">
        <f t="shared" ref="D122:D123" si="4">C122</f>
        <v>0</v>
      </c>
      <c r="E122" s="105">
        <v>0</v>
      </c>
      <c r="F122" s="105">
        <v>0</v>
      </c>
      <c r="G122" s="105">
        <v>0</v>
      </c>
      <c r="H122" s="16"/>
    </row>
    <row r="123" spans="1:8" ht="10" customHeight="1">
      <c r="A123" s="26">
        <v>2129</v>
      </c>
      <c r="B123" s="16" t="s">
        <v>382</v>
      </c>
      <c r="C123" s="105">
        <v>0</v>
      </c>
      <c r="D123" s="105">
        <f t="shared" si="4"/>
        <v>0</v>
      </c>
      <c r="E123" s="105">
        <v>0</v>
      </c>
      <c r="F123" s="105">
        <v>0</v>
      </c>
      <c r="G123" s="105">
        <v>0</v>
      </c>
      <c r="H123" s="16"/>
    </row>
    <row r="124" spans="1:8" ht="10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10" customHeight="1">
      <c r="A125" s="80" t="s">
        <v>383</v>
      </c>
      <c r="B125" s="80"/>
      <c r="C125" s="80"/>
      <c r="D125" s="80"/>
      <c r="E125" s="80"/>
      <c r="F125" s="80"/>
      <c r="G125" s="80"/>
      <c r="H125" s="80"/>
    </row>
    <row r="126" spans="1:8" ht="10" customHeight="1">
      <c r="A126" s="82" t="s">
        <v>70</v>
      </c>
      <c r="B126" s="82" t="s">
        <v>71</v>
      </c>
      <c r="C126" s="82" t="s">
        <v>72</v>
      </c>
      <c r="D126" s="82" t="s">
        <v>384</v>
      </c>
      <c r="E126" s="82" t="s">
        <v>279</v>
      </c>
      <c r="F126" s="82"/>
      <c r="G126" s="82"/>
      <c r="H126" s="82"/>
    </row>
    <row r="127" spans="1:8" ht="10" customHeight="1">
      <c r="A127" s="26">
        <v>2160</v>
      </c>
      <c r="B127" s="16" t="s">
        <v>385</v>
      </c>
      <c r="C127" s="27">
        <v>0</v>
      </c>
      <c r="D127" s="16"/>
      <c r="E127" s="16"/>
      <c r="F127" s="16"/>
      <c r="G127" s="16"/>
      <c r="H127" s="16"/>
    </row>
    <row r="128" spans="1:8" ht="10" customHeight="1">
      <c r="A128" s="26">
        <v>2161</v>
      </c>
      <c r="B128" s="16" t="s">
        <v>386</v>
      </c>
      <c r="C128" s="27">
        <v>0</v>
      </c>
      <c r="D128" s="16"/>
      <c r="E128" s="16"/>
      <c r="F128" s="16"/>
      <c r="G128" s="16"/>
      <c r="H128" s="16"/>
    </row>
    <row r="129" spans="1:5" ht="10" customHeight="1">
      <c r="A129" s="26">
        <v>2162</v>
      </c>
      <c r="B129" s="16" t="s">
        <v>387</v>
      </c>
      <c r="C129" s="27">
        <v>0</v>
      </c>
      <c r="D129" s="16"/>
      <c r="E129" s="16"/>
    </row>
    <row r="130" spans="1:5" ht="10" customHeight="1">
      <c r="A130" s="26">
        <v>2163</v>
      </c>
      <c r="B130" s="16" t="s">
        <v>388</v>
      </c>
      <c r="C130" s="27">
        <v>0</v>
      </c>
      <c r="D130" s="16"/>
      <c r="E130" s="16"/>
    </row>
    <row r="131" spans="1:5" ht="10" customHeight="1">
      <c r="A131" s="26">
        <v>2164</v>
      </c>
      <c r="B131" s="16" t="s">
        <v>389</v>
      </c>
      <c r="C131" s="27">
        <v>0</v>
      </c>
      <c r="D131" s="16"/>
      <c r="E131" s="16"/>
    </row>
    <row r="132" spans="1:5" ht="10" customHeight="1">
      <c r="A132" s="26">
        <v>2165</v>
      </c>
      <c r="B132" s="16" t="s">
        <v>390</v>
      </c>
      <c r="C132" s="27">
        <v>0</v>
      </c>
      <c r="D132" s="16"/>
      <c r="E132" s="16"/>
    </row>
    <row r="133" spans="1:5" ht="10" customHeight="1">
      <c r="A133" s="26">
        <v>2166</v>
      </c>
      <c r="B133" s="16" t="s">
        <v>391</v>
      </c>
      <c r="C133" s="27">
        <v>0</v>
      </c>
      <c r="D133" s="16"/>
      <c r="E133" s="16"/>
    </row>
    <row r="134" spans="1:5" ht="10" customHeight="1">
      <c r="A134" s="26">
        <v>2250</v>
      </c>
      <c r="B134" s="16" t="s">
        <v>392</v>
      </c>
      <c r="C134" s="27">
        <v>0</v>
      </c>
      <c r="D134" s="16"/>
      <c r="E134" s="16"/>
    </row>
    <row r="135" spans="1:5" ht="10" customHeight="1">
      <c r="A135" s="26">
        <v>2251</v>
      </c>
      <c r="B135" s="16" t="s">
        <v>393</v>
      </c>
      <c r="C135" s="27">
        <v>0</v>
      </c>
      <c r="D135" s="16"/>
      <c r="E135" s="16"/>
    </row>
    <row r="136" spans="1:5" ht="10" customHeight="1">
      <c r="A136" s="26">
        <v>2252</v>
      </c>
      <c r="B136" s="16" t="s">
        <v>394</v>
      </c>
      <c r="C136" s="27">
        <v>0</v>
      </c>
      <c r="D136" s="16"/>
      <c r="E136" s="16"/>
    </row>
    <row r="137" spans="1:5" ht="10" customHeight="1">
      <c r="A137" s="26">
        <v>2253</v>
      </c>
      <c r="B137" s="16" t="s">
        <v>395</v>
      </c>
      <c r="C137" s="27">
        <v>0</v>
      </c>
      <c r="D137" s="16"/>
      <c r="E137" s="16"/>
    </row>
    <row r="138" spans="1:5" ht="10" customHeight="1">
      <c r="A138" s="26">
        <v>2254</v>
      </c>
      <c r="B138" s="16" t="s">
        <v>396</v>
      </c>
      <c r="C138" s="27">
        <v>0</v>
      </c>
      <c r="D138" s="16"/>
      <c r="E138" s="16"/>
    </row>
    <row r="139" spans="1:5" ht="10" customHeight="1">
      <c r="A139" s="26">
        <v>2255</v>
      </c>
      <c r="B139" s="16" t="s">
        <v>397</v>
      </c>
      <c r="C139" s="27">
        <v>0</v>
      </c>
      <c r="D139" s="16"/>
      <c r="E139" s="16"/>
    </row>
    <row r="140" spans="1:5" ht="10" customHeight="1">
      <c r="A140" s="26">
        <v>2256</v>
      </c>
      <c r="B140" s="16" t="s">
        <v>398</v>
      </c>
      <c r="C140" s="27">
        <v>0</v>
      </c>
      <c r="D140" s="16"/>
      <c r="E140" s="16"/>
    </row>
    <row r="141" spans="1:5" ht="10" customHeight="1">
      <c r="A141" s="16"/>
      <c r="B141" s="16"/>
      <c r="C141" s="16"/>
      <c r="D141" s="16"/>
      <c r="E141" s="16"/>
    </row>
    <row r="142" spans="1:5" ht="10" customHeight="1">
      <c r="A142" s="80" t="s">
        <v>399</v>
      </c>
      <c r="B142" s="80"/>
      <c r="C142" s="80"/>
      <c r="D142" s="80"/>
      <c r="E142" s="80"/>
    </row>
    <row r="143" spans="1:5" ht="10" customHeight="1">
      <c r="A143" s="87" t="s">
        <v>70</v>
      </c>
      <c r="B143" s="87" t="s">
        <v>71</v>
      </c>
      <c r="C143" s="87" t="s">
        <v>72</v>
      </c>
      <c r="D143" s="82" t="s">
        <v>384</v>
      </c>
      <c r="E143" s="82" t="s">
        <v>279</v>
      </c>
    </row>
    <row r="144" spans="1:5" ht="10" customHeight="1">
      <c r="A144" s="26">
        <v>2150</v>
      </c>
      <c r="B144" s="16" t="s">
        <v>400</v>
      </c>
      <c r="C144" s="27">
        <v>0</v>
      </c>
      <c r="D144" s="16"/>
      <c r="E144" s="16"/>
    </row>
    <row r="145" spans="1:5" ht="10" customHeight="1">
      <c r="A145" s="26">
        <v>2151</v>
      </c>
      <c r="B145" s="16" t="s">
        <v>401</v>
      </c>
      <c r="C145" s="27">
        <v>0</v>
      </c>
      <c r="D145" s="16"/>
      <c r="E145" s="16"/>
    </row>
    <row r="146" spans="1:5" ht="10" customHeight="1">
      <c r="A146" s="26">
        <v>2152</v>
      </c>
      <c r="B146" s="16" t="s">
        <v>402</v>
      </c>
      <c r="C146" s="27">
        <v>0</v>
      </c>
      <c r="D146" s="16"/>
      <c r="E146" s="16"/>
    </row>
    <row r="147" spans="1:5" ht="10" customHeight="1">
      <c r="A147" s="26">
        <v>2159</v>
      </c>
      <c r="B147" s="16" t="s">
        <v>403</v>
      </c>
      <c r="C147" s="27">
        <v>0</v>
      </c>
      <c r="D147" s="16"/>
      <c r="E147" s="16"/>
    </row>
    <row r="148" spans="1:5" ht="10" customHeight="1">
      <c r="A148" s="26">
        <v>2240</v>
      </c>
      <c r="B148" s="16" t="s">
        <v>404</v>
      </c>
      <c r="C148" s="27">
        <v>0</v>
      </c>
      <c r="D148" s="16"/>
      <c r="E148" s="16"/>
    </row>
    <row r="149" spans="1:5" ht="10" customHeight="1">
      <c r="A149" s="26">
        <v>2241</v>
      </c>
      <c r="B149" s="16" t="s">
        <v>405</v>
      </c>
      <c r="C149" s="27">
        <v>0</v>
      </c>
      <c r="D149" s="16"/>
      <c r="E149" s="16"/>
    </row>
    <row r="150" spans="1:5" ht="10" customHeight="1">
      <c r="A150" s="26">
        <v>2242</v>
      </c>
      <c r="B150" s="16" t="s">
        <v>406</v>
      </c>
      <c r="C150" s="27">
        <v>0</v>
      </c>
      <c r="D150" s="16"/>
      <c r="E150" s="16"/>
    </row>
    <row r="151" spans="1:5" ht="10" customHeight="1">
      <c r="A151" s="26">
        <v>2249</v>
      </c>
      <c r="B151" s="16" t="s">
        <v>407</v>
      </c>
      <c r="C151" s="27">
        <v>0</v>
      </c>
      <c r="D151" s="16"/>
      <c r="E151" s="16"/>
    </row>
    <row r="152" spans="1:5" ht="10" customHeight="1">
      <c r="A152" s="26"/>
      <c r="B152" s="16"/>
      <c r="C152" s="27"/>
      <c r="D152" s="16"/>
      <c r="E152" s="16"/>
    </row>
    <row r="153" spans="1:5" ht="10" customHeight="1">
      <c r="A153" s="80" t="s">
        <v>408</v>
      </c>
      <c r="B153" s="80"/>
      <c r="C153" s="80"/>
      <c r="D153" s="80"/>
      <c r="E153" s="80"/>
    </row>
    <row r="154" spans="1:5" ht="10" customHeight="1">
      <c r="A154" s="87" t="s">
        <v>70</v>
      </c>
      <c r="B154" s="87" t="s">
        <v>71</v>
      </c>
      <c r="C154" s="87" t="s">
        <v>72</v>
      </c>
      <c r="D154" s="82" t="s">
        <v>384</v>
      </c>
      <c r="E154" s="82" t="s">
        <v>279</v>
      </c>
    </row>
    <row r="155" spans="1:5" ht="10" customHeight="1">
      <c r="A155" s="26">
        <v>2170</v>
      </c>
      <c r="B155" s="16" t="s">
        <v>409</v>
      </c>
      <c r="C155" s="27">
        <v>0</v>
      </c>
      <c r="D155" s="16"/>
      <c r="E155" s="16"/>
    </row>
    <row r="156" spans="1:5" ht="10" customHeight="1">
      <c r="A156" s="26">
        <v>2171</v>
      </c>
      <c r="B156" s="16" t="s">
        <v>410</v>
      </c>
      <c r="C156" s="27">
        <v>0</v>
      </c>
      <c r="D156" s="16"/>
      <c r="E156" s="16"/>
    </row>
    <row r="157" spans="1:5" ht="10" customHeight="1">
      <c r="A157" s="26">
        <v>2172</v>
      </c>
      <c r="B157" s="16" t="s">
        <v>411</v>
      </c>
      <c r="C157" s="27">
        <v>0</v>
      </c>
      <c r="D157" s="16"/>
      <c r="E157" s="16"/>
    </row>
    <row r="158" spans="1:5" ht="10" customHeight="1">
      <c r="A158" s="26">
        <v>2179</v>
      </c>
      <c r="B158" s="16" t="s">
        <v>412</v>
      </c>
      <c r="C158" s="27">
        <v>0</v>
      </c>
      <c r="D158" s="16"/>
      <c r="E158" s="16"/>
    </row>
    <row r="159" spans="1:5" ht="10" customHeight="1">
      <c r="A159" s="26">
        <v>2260</v>
      </c>
      <c r="B159" s="16" t="s">
        <v>413</v>
      </c>
      <c r="C159" s="27">
        <v>0</v>
      </c>
      <c r="D159" s="16"/>
      <c r="E159" s="16"/>
    </row>
    <row r="160" spans="1:5" ht="10" customHeight="1">
      <c r="A160" s="26">
        <v>2261</v>
      </c>
      <c r="B160" s="16" t="s">
        <v>414</v>
      </c>
      <c r="C160" s="27">
        <v>0</v>
      </c>
      <c r="D160" s="16"/>
      <c r="E160" s="16"/>
    </row>
    <row r="161" spans="1:5" ht="10" customHeight="1">
      <c r="A161" s="26">
        <v>2262</v>
      </c>
      <c r="B161" s="16" t="s">
        <v>415</v>
      </c>
      <c r="C161" s="27">
        <v>0</v>
      </c>
      <c r="D161" s="16"/>
      <c r="E161" s="16"/>
    </row>
    <row r="162" spans="1:5" ht="10" customHeight="1">
      <c r="A162" s="26">
        <v>2263</v>
      </c>
      <c r="B162" s="16" t="s">
        <v>416</v>
      </c>
      <c r="C162" s="27">
        <v>0</v>
      </c>
      <c r="D162" s="16"/>
      <c r="E162" s="16"/>
    </row>
    <row r="163" spans="1:5" ht="10" customHeight="1">
      <c r="A163" s="26">
        <v>2269</v>
      </c>
      <c r="B163" s="16" t="s">
        <v>417</v>
      </c>
      <c r="C163" s="27">
        <v>0</v>
      </c>
      <c r="D163" s="16"/>
      <c r="E163" s="16"/>
    </row>
    <row r="164" spans="1:5" ht="10" customHeight="1">
      <c r="A164" s="16"/>
      <c r="B164" s="16"/>
      <c r="C164" s="16"/>
      <c r="D164" s="16"/>
      <c r="E164" s="16"/>
    </row>
    <row r="165" spans="1:5" ht="10" customHeight="1">
      <c r="A165" s="80" t="s">
        <v>418</v>
      </c>
      <c r="B165" s="80"/>
      <c r="C165" s="80"/>
      <c r="D165" s="80"/>
      <c r="E165" s="80"/>
    </row>
    <row r="166" spans="1:5" ht="10" customHeight="1">
      <c r="A166" s="87" t="s">
        <v>70</v>
      </c>
      <c r="B166" s="87" t="s">
        <v>71</v>
      </c>
      <c r="C166" s="87" t="s">
        <v>72</v>
      </c>
      <c r="D166" s="82" t="s">
        <v>384</v>
      </c>
      <c r="E166" s="82" t="s">
        <v>279</v>
      </c>
    </row>
    <row r="167" spans="1:5" ht="10" customHeight="1">
      <c r="A167" s="26">
        <v>2190</v>
      </c>
      <c r="B167" s="16" t="s">
        <v>419</v>
      </c>
      <c r="C167" s="27">
        <v>0</v>
      </c>
      <c r="D167" s="16"/>
      <c r="E167" s="16"/>
    </row>
    <row r="168" spans="1:5" ht="10" customHeight="1">
      <c r="A168" s="26">
        <v>2191</v>
      </c>
      <c r="B168" s="16" t="s">
        <v>420</v>
      </c>
      <c r="C168" s="27">
        <v>0</v>
      </c>
      <c r="D168" s="16"/>
      <c r="E168" s="16"/>
    </row>
    <row r="169" spans="1:5" ht="10" customHeight="1">
      <c r="A169" s="26">
        <v>2192</v>
      </c>
      <c r="B169" s="16" t="s">
        <v>421</v>
      </c>
      <c r="C169" s="27">
        <v>0</v>
      </c>
      <c r="D169" s="16"/>
      <c r="E169" s="16"/>
    </row>
    <row r="170" spans="1:5" ht="10" customHeight="1">
      <c r="A170" s="26">
        <v>2199</v>
      </c>
      <c r="B170" s="16" t="s">
        <v>422</v>
      </c>
      <c r="C170" s="27">
        <v>0</v>
      </c>
      <c r="D170" s="16"/>
      <c r="E170" s="16"/>
    </row>
    <row r="171" spans="1:5" ht="10" customHeight="1">
      <c r="A171" s="16"/>
      <c r="B171" s="16"/>
      <c r="C171" s="16"/>
      <c r="D171" s="16"/>
      <c r="E171" s="16"/>
    </row>
    <row r="172" spans="1:5" ht="10" customHeight="1">
      <c r="A172" s="16"/>
      <c r="B172" s="16"/>
      <c r="C172" s="16"/>
      <c r="D172" s="16"/>
      <c r="E172" s="16"/>
    </row>
    <row r="173" spans="1:5" ht="10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6" workbookViewId="0">
      <selection activeCell="B33" sqref="B33"/>
    </sheetView>
  </sheetViews>
  <sheetFormatPr baseColWidth="10" defaultColWidth="14.453125" defaultRowHeight="15" customHeight="1"/>
  <cols>
    <col min="1" max="1" width="10" customWidth="1"/>
    <col min="2" max="2" width="48.1796875" customWidth="1"/>
    <col min="3" max="3" width="22.81640625" customWidth="1"/>
    <col min="4" max="5" width="16.81640625" customWidth="1"/>
    <col min="6" max="26" width="9.1796875" customWidth="1"/>
  </cols>
  <sheetData>
    <row r="1" spans="1:5" ht="11.25" customHeight="1">
      <c r="A1" s="139" t="str">
        <f>ESF!A1</f>
        <v>FORUM CULTURAL GUANAJUATO</v>
      </c>
      <c r="B1" s="136"/>
      <c r="C1" s="136"/>
      <c r="D1" s="85" t="s">
        <v>0</v>
      </c>
      <c r="E1" s="77">
        <f>'Notas a los Edos Financieros'!D1</f>
        <v>2024</v>
      </c>
    </row>
    <row r="2" spans="1:5" ht="11.25" customHeight="1">
      <c r="A2" s="139" t="s">
        <v>423</v>
      </c>
      <c r="B2" s="136"/>
      <c r="C2" s="136"/>
      <c r="D2" s="85" t="s">
        <v>2</v>
      </c>
      <c r="E2" s="77" t="str">
        <f>'Notas a los Edos Financieros'!D2</f>
        <v>Trimestral</v>
      </c>
    </row>
    <row r="3" spans="1:5" ht="11.25" customHeight="1">
      <c r="A3" s="139" t="str">
        <f>ESF!A3</f>
        <v>Del 01 de enero al 30 de junio de 2024</v>
      </c>
      <c r="B3" s="136"/>
      <c r="C3" s="136"/>
      <c r="D3" s="85" t="s">
        <v>4</v>
      </c>
      <c r="E3" s="77">
        <f>'Notas a los Edos Financieros'!D3</f>
        <v>2</v>
      </c>
    </row>
    <row r="4" spans="1:5" ht="11.25" customHeight="1">
      <c r="A4" s="139" t="s">
        <v>5</v>
      </c>
      <c r="B4" s="136"/>
      <c r="C4" s="136"/>
      <c r="D4" s="85"/>
      <c r="E4" s="77"/>
    </row>
    <row r="5" spans="1:5" ht="9.75" customHeight="1">
      <c r="A5" s="79" t="s">
        <v>68</v>
      </c>
      <c r="B5" s="80"/>
      <c r="C5" s="80"/>
      <c r="D5" s="80"/>
      <c r="E5" s="80"/>
    </row>
    <row r="6" spans="1:5" ht="9.75" customHeight="1">
      <c r="A6" s="16"/>
      <c r="B6" s="16"/>
      <c r="C6" s="16"/>
      <c r="D6" s="16"/>
      <c r="E6" s="16"/>
    </row>
    <row r="7" spans="1:5" ht="10.5" customHeight="1">
      <c r="A7" s="80" t="s">
        <v>424</v>
      </c>
      <c r="B7" s="80"/>
      <c r="C7" s="80"/>
      <c r="D7" s="80"/>
      <c r="E7" s="80"/>
    </row>
    <row r="8" spans="1:5" ht="10.5" customHeight="1">
      <c r="A8" s="82" t="s">
        <v>70</v>
      </c>
      <c r="B8" s="82" t="s">
        <v>71</v>
      </c>
      <c r="C8" s="82" t="s">
        <v>72</v>
      </c>
      <c r="D8" s="82" t="s">
        <v>266</v>
      </c>
      <c r="E8" s="82" t="s">
        <v>384</v>
      </c>
    </row>
    <row r="9" spans="1:5" ht="10.5" customHeight="1">
      <c r="A9" s="26">
        <v>3110</v>
      </c>
      <c r="B9" s="16" t="s">
        <v>124</v>
      </c>
      <c r="C9" s="106">
        <v>169590579.47999999</v>
      </c>
      <c r="D9" s="16"/>
      <c r="E9" s="16"/>
    </row>
    <row r="10" spans="1:5" ht="10.5" customHeight="1">
      <c r="A10" s="26">
        <v>3120</v>
      </c>
      <c r="B10" s="16" t="s">
        <v>425</v>
      </c>
      <c r="C10" s="106">
        <v>16636239.710000001</v>
      </c>
      <c r="D10" s="16"/>
      <c r="E10" s="16"/>
    </row>
    <row r="11" spans="1:5" ht="10.5" customHeight="1">
      <c r="A11" s="26">
        <v>3130</v>
      </c>
      <c r="B11" s="16" t="s">
        <v>426</v>
      </c>
      <c r="C11" s="106">
        <v>0</v>
      </c>
      <c r="D11" s="16"/>
      <c r="E11" s="16"/>
    </row>
    <row r="12" spans="1:5" ht="10.5" customHeight="1">
      <c r="A12" s="16"/>
      <c r="B12" s="16"/>
      <c r="C12" s="16"/>
      <c r="D12" s="16"/>
      <c r="E12" s="16"/>
    </row>
    <row r="13" spans="1:5" ht="10.5" customHeight="1">
      <c r="A13" s="80" t="s">
        <v>427</v>
      </c>
      <c r="B13" s="80"/>
      <c r="C13" s="80"/>
      <c r="D13" s="80"/>
      <c r="E13" s="80"/>
    </row>
    <row r="14" spans="1:5" ht="10.5" customHeight="1">
      <c r="A14" s="82" t="s">
        <v>70</v>
      </c>
      <c r="B14" s="82" t="s">
        <v>71</v>
      </c>
      <c r="C14" s="82" t="s">
        <v>72</v>
      </c>
      <c r="D14" s="82" t="s">
        <v>428</v>
      </c>
      <c r="E14" s="82"/>
    </row>
    <row r="15" spans="1:5" ht="10.5" customHeight="1">
      <c r="A15" s="26">
        <v>3210</v>
      </c>
      <c r="B15" s="16" t="s">
        <v>429</v>
      </c>
      <c r="C15" s="106">
        <v>11549353.75</v>
      </c>
      <c r="D15" s="16"/>
      <c r="E15" s="16"/>
    </row>
    <row r="16" spans="1:5" ht="10.5" customHeight="1">
      <c r="A16" s="26">
        <v>3220</v>
      </c>
      <c r="B16" s="16" t="s">
        <v>430</v>
      </c>
      <c r="C16" s="106">
        <v>-61280810.609999999</v>
      </c>
      <c r="D16" s="16"/>
      <c r="E16" s="16"/>
    </row>
    <row r="17" spans="1:4" ht="10.5" customHeight="1">
      <c r="A17" s="26">
        <v>3230</v>
      </c>
      <c r="B17" s="16" t="s">
        <v>431</v>
      </c>
      <c r="C17" s="106">
        <f>SUM(C18:C21)</f>
        <v>0</v>
      </c>
      <c r="D17" s="16"/>
    </row>
    <row r="18" spans="1:4" ht="10.5" customHeight="1">
      <c r="A18" s="26">
        <v>3231</v>
      </c>
      <c r="B18" s="16" t="s">
        <v>432</v>
      </c>
      <c r="C18" s="106">
        <v>0</v>
      </c>
      <c r="D18" s="16"/>
    </row>
    <row r="19" spans="1:4" ht="10.5" customHeight="1">
      <c r="A19" s="26">
        <v>3232</v>
      </c>
      <c r="B19" s="16" t="s">
        <v>433</v>
      </c>
      <c r="C19" s="106">
        <v>0</v>
      </c>
      <c r="D19" s="16"/>
    </row>
    <row r="20" spans="1:4" ht="10.5" customHeight="1">
      <c r="A20" s="26">
        <v>3233</v>
      </c>
      <c r="B20" s="16" t="s">
        <v>434</v>
      </c>
      <c r="C20" s="106">
        <v>0</v>
      </c>
      <c r="D20" s="16"/>
    </row>
    <row r="21" spans="1:4" ht="10.5" customHeight="1">
      <c r="A21" s="26">
        <v>3239</v>
      </c>
      <c r="B21" s="16" t="s">
        <v>435</v>
      </c>
      <c r="C21" s="106">
        <v>0</v>
      </c>
      <c r="D21" s="16"/>
    </row>
    <row r="22" spans="1:4" ht="10.5" customHeight="1">
      <c r="A22" s="26">
        <v>3240</v>
      </c>
      <c r="B22" s="16" t="s">
        <v>436</v>
      </c>
      <c r="C22" s="106">
        <f>SUM(C23:C25)</f>
        <v>0</v>
      </c>
      <c r="D22" s="16"/>
    </row>
    <row r="23" spans="1:4" ht="10.5" customHeight="1">
      <c r="A23" s="26">
        <v>3241</v>
      </c>
      <c r="B23" s="16" t="s">
        <v>437</v>
      </c>
      <c r="C23" s="106">
        <v>0</v>
      </c>
      <c r="D23" s="16"/>
    </row>
    <row r="24" spans="1:4" ht="10.5" customHeight="1">
      <c r="A24" s="26">
        <v>3242</v>
      </c>
      <c r="B24" s="16" t="s">
        <v>438</v>
      </c>
      <c r="C24" s="106">
        <v>0</v>
      </c>
      <c r="D24" s="16"/>
    </row>
    <row r="25" spans="1:4" ht="10.5" customHeight="1">
      <c r="A25" s="26">
        <v>3243</v>
      </c>
      <c r="B25" s="16" t="s">
        <v>439</v>
      </c>
      <c r="C25" s="106">
        <v>0</v>
      </c>
      <c r="D25" s="16"/>
    </row>
    <row r="26" spans="1:4" ht="10.5" customHeight="1">
      <c r="A26" s="26">
        <v>3250</v>
      </c>
      <c r="B26" s="16" t="s">
        <v>440</v>
      </c>
      <c r="C26" s="106">
        <f>SUM(C27:C28)</f>
        <v>0</v>
      </c>
      <c r="D26" s="16"/>
    </row>
    <row r="27" spans="1:4" ht="10.5" customHeight="1">
      <c r="A27" s="26">
        <v>3251</v>
      </c>
      <c r="B27" s="16" t="s">
        <v>441</v>
      </c>
      <c r="C27" s="106">
        <v>0</v>
      </c>
      <c r="D27" s="16"/>
    </row>
    <row r="28" spans="1:4" ht="10.5" customHeight="1">
      <c r="A28" s="26">
        <v>3252</v>
      </c>
      <c r="B28" s="16" t="s">
        <v>442</v>
      </c>
      <c r="C28" s="106">
        <v>0</v>
      </c>
      <c r="D28" s="16"/>
    </row>
    <row r="29" spans="1:4" ht="10.5" customHeight="1">
      <c r="A29" s="16"/>
      <c r="B29" s="16"/>
      <c r="C29" s="16"/>
      <c r="D29" s="16"/>
    </row>
    <row r="30" spans="1:4" ht="10.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9"/>
  <sheetViews>
    <sheetView topLeftCell="A136" workbookViewId="0">
      <selection activeCell="B152" sqref="B152"/>
    </sheetView>
  </sheetViews>
  <sheetFormatPr baseColWidth="10" defaultColWidth="14.453125" defaultRowHeight="15" customHeight="1"/>
  <cols>
    <col min="1" max="1" width="10" customWidth="1"/>
    <col min="2" max="2" width="63.453125" customWidth="1"/>
    <col min="3" max="3" width="15.1796875" customWidth="1"/>
    <col min="4" max="4" width="16.453125" customWidth="1"/>
    <col min="5" max="5" width="19.1796875" customWidth="1"/>
    <col min="6" max="26" width="9.1796875" customWidth="1"/>
  </cols>
  <sheetData>
    <row r="1" spans="1:5" ht="11.25" customHeight="1">
      <c r="A1" s="139" t="str">
        <f>ESF!A1</f>
        <v>FORUM CULTURAL GUANAJUATO</v>
      </c>
      <c r="B1" s="136"/>
      <c r="C1" s="136"/>
      <c r="D1" s="85" t="s">
        <v>0</v>
      </c>
      <c r="E1" s="77">
        <f>'Notas a los Edos Financieros'!D1</f>
        <v>2024</v>
      </c>
    </row>
    <row r="2" spans="1:5" ht="11.25" customHeight="1">
      <c r="A2" s="139" t="s">
        <v>443</v>
      </c>
      <c r="B2" s="136"/>
      <c r="C2" s="136"/>
      <c r="D2" s="85" t="s">
        <v>2</v>
      </c>
      <c r="E2" s="77" t="str">
        <f>'Notas a los Edos Financieros'!D2</f>
        <v>Trimestral</v>
      </c>
    </row>
    <row r="3" spans="1:5" ht="11.25" customHeight="1">
      <c r="A3" s="139" t="str">
        <f>ESF!A3</f>
        <v>Del 01 de enero al 30 de junio de 2024</v>
      </c>
      <c r="B3" s="136"/>
      <c r="C3" s="136"/>
      <c r="D3" s="85" t="s">
        <v>4</v>
      </c>
      <c r="E3" s="77">
        <f>'Notas a los Edos Financieros'!D3</f>
        <v>2</v>
      </c>
    </row>
    <row r="4" spans="1:5" ht="11.25" customHeight="1">
      <c r="A4" s="139" t="s">
        <v>5</v>
      </c>
      <c r="B4" s="136"/>
      <c r="C4" s="136"/>
      <c r="D4" s="85"/>
      <c r="E4" s="77"/>
    </row>
    <row r="5" spans="1:5" ht="9.75" customHeight="1">
      <c r="A5" s="79" t="s">
        <v>68</v>
      </c>
      <c r="B5" s="80"/>
      <c r="C5" s="80"/>
      <c r="D5" s="80"/>
      <c r="E5" s="80"/>
    </row>
    <row r="6" spans="1:5" ht="9.75" customHeight="1">
      <c r="A6" s="16"/>
      <c r="B6" s="16"/>
      <c r="C6" s="16"/>
      <c r="D6" s="16"/>
      <c r="E6" s="16"/>
    </row>
    <row r="7" spans="1:5" ht="10.5" customHeight="1">
      <c r="A7" s="80" t="s">
        <v>444</v>
      </c>
      <c r="B7" s="80"/>
      <c r="C7" s="80"/>
      <c r="D7" s="80"/>
      <c r="E7" s="16"/>
    </row>
    <row r="8" spans="1:5" ht="10.5" customHeight="1">
      <c r="A8" s="82" t="s">
        <v>70</v>
      </c>
      <c r="B8" s="82" t="s">
        <v>71</v>
      </c>
      <c r="C8" s="107">
        <v>2024</v>
      </c>
      <c r="D8" s="107">
        <v>2023</v>
      </c>
      <c r="E8" s="16"/>
    </row>
    <row r="9" spans="1:5" ht="10.5" customHeight="1">
      <c r="A9" s="26">
        <v>1111</v>
      </c>
      <c r="B9" s="16" t="s">
        <v>445</v>
      </c>
      <c r="C9" s="106">
        <v>76042.5</v>
      </c>
      <c r="D9" s="106">
        <v>339315</v>
      </c>
      <c r="E9" s="16"/>
    </row>
    <row r="10" spans="1:5" ht="10.5" customHeight="1">
      <c r="A10" s="26">
        <v>1112</v>
      </c>
      <c r="B10" s="16" t="s">
        <v>446</v>
      </c>
      <c r="C10" s="106">
        <v>174685.13</v>
      </c>
      <c r="D10" s="106">
        <v>478537.1</v>
      </c>
      <c r="E10" s="16"/>
    </row>
    <row r="11" spans="1:5" ht="10.5" customHeight="1">
      <c r="A11" s="26">
        <v>1113</v>
      </c>
      <c r="B11" s="16" t="s">
        <v>447</v>
      </c>
      <c r="C11" s="106">
        <v>0</v>
      </c>
      <c r="D11" s="106">
        <v>0</v>
      </c>
      <c r="E11" s="16"/>
    </row>
    <row r="12" spans="1:5" ht="10.5" customHeight="1">
      <c r="A12" s="26">
        <v>1114</v>
      </c>
      <c r="B12" s="16" t="s">
        <v>267</v>
      </c>
      <c r="C12" s="106">
        <v>0</v>
      </c>
      <c r="D12" s="106">
        <v>0</v>
      </c>
      <c r="E12" s="16"/>
    </row>
    <row r="13" spans="1:5" ht="10.5" customHeight="1">
      <c r="A13" s="26">
        <v>1115</v>
      </c>
      <c r="B13" s="16" t="s">
        <v>268</v>
      </c>
      <c r="C13" s="106">
        <v>0</v>
      </c>
      <c r="D13" s="106">
        <v>0</v>
      </c>
      <c r="E13" s="16"/>
    </row>
    <row r="14" spans="1:5" ht="10.5" customHeight="1">
      <c r="A14" s="26">
        <v>1116</v>
      </c>
      <c r="B14" s="16" t="s">
        <v>448</v>
      </c>
      <c r="C14" s="106">
        <v>0</v>
      </c>
      <c r="D14" s="106">
        <v>0</v>
      </c>
      <c r="E14" s="16"/>
    </row>
    <row r="15" spans="1:5" ht="10.5" customHeight="1">
      <c r="A15" s="26">
        <v>1119</v>
      </c>
      <c r="B15" s="16" t="s">
        <v>449</v>
      </c>
      <c r="C15" s="106">
        <v>0</v>
      </c>
      <c r="D15" s="106">
        <v>0</v>
      </c>
      <c r="E15" s="16"/>
    </row>
    <row r="16" spans="1:5" ht="10.5" customHeight="1">
      <c r="A16" s="28">
        <v>1110</v>
      </c>
      <c r="B16" s="29" t="s">
        <v>450</v>
      </c>
      <c r="C16" s="108">
        <f>SUM(C9:C15)</f>
        <v>250727.63</v>
      </c>
      <c r="D16" s="108">
        <f>SUM(D9:D15)</f>
        <v>817852.1</v>
      </c>
      <c r="E16" s="16"/>
    </row>
    <row r="19" spans="1:4" ht="10.5" customHeight="1">
      <c r="A19" s="80" t="s">
        <v>451</v>
      </c>
      <c r="B19" s="80"/>
      <c r="C19" s="80"/>
      <c r="D19" s="80"/>
    </row>
    <row r="20" spans="1:4" ht="10.5" customHeight="1">
      <c r="A20" s="82" t="s">
        <v>70</v>
      </c>
      <c r="B20" s="82" t="s">
        <v>71</v>
      </c>
      <c r="C20" s="107">
        <v>2024</v>
      </c>
      <c r="D20" s="107">
        <v>2023</v>
      </c>
    </row>
    <row r="21" spans="1:4" ht="10.5" customHeight="1">
      <c r="A21" s="28">
        <v>1230</v>
      </c>
      <c r="B21" s="31" t="s">
        <v>317</v>
      </c>
      <c r="C21" s="108">
        <f>SUM(C22:C28)</f>
        <v>0</v>
      </c>
      <c r="D21" s="108">
        <f>SUM(D22:D28)</f>
        <v>0</v>
      </c>
    </row>
    <row r="22" spans="1:4" ht="10.5" customHeight="1">
      <c r="A22" s="26">
        <v>1231</v>
      </c>
      <c r="B22" s="16" t="s">
        <v>318</v>
      </c>
      <c r="C22" s="106">
        <v>0</v>
      </c>
      <c r="D22" s="106">
        <v>0</v>
      </c>
    </row>
    <row r="23" spans="1:4" ht="10.5" customHeight="1">
      <c r="A23" s="26">
        <v>1232</v>
      </c>
      <c r="B23" s="16" t="s">
        <v>319</v>
      </c>
      <c r="C23" s="106">
        <v>0</v>
      </c>
      <c r="D23" s="106">
        <v>0</v>
      </c>
    </row>
    <row r="24" spans="1:4" ht="10.5" customHeight="1">
      <c r="A24" s="26">
        <v>1233</v>
      </c>
      <c r="B24" s="16" t="s">
        <v>320</v>
      </c>
      <c r="C24" s="106">
        <v>0</v>
      </c>
      <c r="D24" s="106">
        <v>0</v>
      </c>
    </row>
    <row r="25" spans="1:4" ht="10.5" customHeight="1">
      <c r="A25" s="26">
        <v>1234</v>
      </c>
      <c r="B25" s="16" t="s">
        <v>321</v>
      </c>
      <c r="C25" s="106">
        <v>0</v>
      </c>
      <c r="D25" s="106">
        <v>0</v>
      </c>
    </row>
    <row r="26" spans="1:4" ht="10.5" customHeight="1">
      <c r="A26" s="26">
        <v>1235</v>
      </c>
      <c r="B26" s="16" t="s">
        <v>322</v>
      </c>
      <c r="C26" s="106">
        <v>0</v>
      </c>
      <c r="D26" s="106">
        <v>0</v>
      </c>
    </row>
    <row r="27" spans="1:4" ht="10.5" customHeight="1">
      <c r="A27" s="26">
        <v>1236</v>
      </c>
      <c r="B27" s="16" t="s">
        <v>323</v>
      </c>
      <c r="C27" s="106">
        <v>0</v>
      </c>
      <c r="D27" s="106">
        <v>0</v>
      </c>
    </row>
    <row r="28" spans="1:4" ht="10.5" customHeight="1">
      <c r="A28" s="26">
        <v>1239</v>
      </c>
      <c r="B28" s="16" t="s">
        <v>324</v>
      </c>
      <c r="C28" s="106">
        <v>0</v>
      </c>
      <c r="D28" s="106">
        <v>0</v>
      </c>
    </row>
    <row r="29" spans="1:4" ht="10.5" customHeight="1">
      <c r="A29" s="28">
        <v>1240</v>
      </c>
      <c r="B29" s="31" t="s">
        <v>325</v>
      </c>
      <c r="C29" s="108">
        <f>SUM(C30:C37)</f>
        <v>2226</v>
      </c>
      <c r="D29" s="108">
        <f>SUM(D30:D37)</f>
        <v>11176262.58</v>
      </c>
    </row>
    <row r="30" spans="1:4" ht="10.5" customHeight="1">
      <c r="A30" s="26">
        <v>1241</v>
      </c>
      <c r="B30" s="16" t="s">
        <v>326</v>
      </c>
      <c r="C30" s="106">
        <v>0</v>
      </c>
      <c r="D30" s="106">
        <v>1891623.46</v>
      </c>
    </row>
    <row r="31" spans="1:4" ht="10.5" customHeight="1">
      <c r="A31" s="26">
        <v>1242</v>
      </c>
      <c r="B31" s="16" t="s">
        <v>327</v>
      </c>
      <c r="C31" s="106">
        <v>2226</v>
      </c>
      <c r="D31" s="106">
        <v>84639.12</v>
      </c>
    </row>
    <row r="32" spans="1:4" ht="10.5" customHeight="1">
      <c r="A32" s="26">
        <v>1243</v>
      </c>
      <c r="B32" s="16" t="s">
        <v>328</v>
      </c>
      <c r="C32" s="106">
        <v>0</v>
      </c>
      <c r="D32" s="106">
        <v>0</v>
      </c>
    </row>
    <row r="33" spans="1:4" ht="10.5" customHeight="1">
      <c r="A33" s="26">
        <v>1244</v>
      </c>
      <c r="B33" s="16" t="s">
        <v>329</v>
      </c>
      <c r="C33" s="106">
        <v>0</v>
      </c>
      <c r="D33" s="106">
        <v>0</v>
      </c>
    </row>
    <row r="34" spans="1:4" ht="10.5" customHeight="1">
      <c r="A34" s="26">
        <v>1245</v>
      </c>
      <c r="B34" s="16" t="s">
        <v>330</v>
      </c>
      <c r="C34" s="106">
        <v>0</v>
      </c>
      <c r="D34" s="106">
        <v>0</v>
      </c>
    </row>
    <row r="35" spans="1:4" ht="10.5" customHeight="1">
      <c r="A35" s="26">
        <v>1246</v>
      </c>
      <c r="B35" s="16" t="s">
        <v>331</v>
      </c>
      <c r="C35" s="106">
        <v>0</v>
      </c>
      <c r="D35" s="106">
        <v>9200000</v>
      </c>
    </row>
    <row r="36" spans="1:4" ht="10.5" customHeight="1">
      <c r="A36" s="26">
        <v>1247</v>
      </c>
      <c r="B36" s="16" t="s">
        <v>332</v>
      </c>
      <c r="C36" s="106">
        <v>0</v>
      </c>
      <c r="D36" s="106">
        <v>0</v>
      </c>
    </row>
    <row r="37" spans="1:4" ht="10.5" customHeight="1">
      <c r="A37" s="26">
        <v>1248</v>
      </c>
      <c r="B37" s="16" t="s">
        <v>333</v>
      </c>
      <c r="C37" s="106">
        <v>0</v>
      </c>
      <c r="D37" s="106">
        <v>0</v>
      </c>
    </row>
    <row r="38" spans="1:4" ht="10.5" customHeight="1">
      <c r="A38" s="28">
        <v>1250</v>
      </c>
      <c r="B38" s="31" t="s">
        <v>339</v>
      </c>
      <c r="C38" s="109">
        <v>0</v>
      </c>
      <c r="D38" s="108">
        <f>SUM(D39:D43)</f>
        <v>0</v>
      </c>
    </row>
    <row r="39" spans="1:4" ht="10.5" customHeight="1">
      <c r="A39" s="26">
        <v>1251</v>
      </c>
      <c r="B39" s="16" t="s">
        <v>340</v>
      </c>
      <c r="C39" s="110">
        <v>0</v>
      </c>
      <c r="D39" s="106">
        <v>0</v>
      </c>
    </row>
    <row r="40" spans="1:4" ht="10.5" customHeight="1">
      <c r="A40" s="26">
        <v>1252</v>
      </c>
      <c r="B40" s="16" t="s">
        <v>341</v>
      </c>
      <c r="C40" s="110">
        <v>0</v>
      </c>
      <c r="D40" s="106">
        <v>0</v>
      </c>
    </row>
    <row r="41" spans="1:4" ht="10.5" customHeight="1">
      <c r="A41" s="26">
        <v>1253</v>
      </c>
      <c r="B41" s="16" t="s">
        <v>342</v>
      </c>
      <c r="C41" s="110">
        <v>0</v>
      </c>
      <c r="D41" s="106">
        <v>0</v>
      </c>
    </row>
    <row r="42" spans="1:4" ht="10.5" customHeight="1">
      <c r="A42" s="26">
        <v>1254</v>
      </c>
      <c r="B42" s="16" t="s">
        <v>343</v>
      </c>
      <c r="C42" s="110">
        <v>0</v>
      </c>
      <c r="D42" s="106">
        <v>0</v>
      </c>
    </row>
    <row r="43" spans="1:4" ht="10.5" customHeight="1">
      <c r="A43" s="26">
        <v>1259</v>
      </c>
      <c r="B43" s="16" t="s">
        <v>344</v>
      </c>
      <c r="C43" s="110">
        <v>0</v>
      </c>
      <c r="D43" s="106">
        <v>0</v>
      </c>
    </row>
    <row r="44" spans="1:4" ht="10.5" customHeight="1">
      <c r="A44" s="26"/>
      <c r="B44" s="29" t="s">
        <v>452</v>
      </c>
      <c r="C44" s="108">
        <f>C21+C29+C38</f>
        <v>2226</v>
      </c>
      <c r="D44" s="108">
        <f>D21+D29+D38</f>
        <v>11176262.58</v>
      </c>
    </row>
    <row r="45" spans="1:4" ht="9.75" customHeight="1">
      <c r="A45" s="16"/>
      <c r="B45" s="16"/>
      <c r="C45" s="16"/>
      <c r="D45" s="16"/>
    </row>
    <row r="46" spans="1:4" ht="10.5" customHeight="1">
      <c r="A46" s="80" t="s">
        <v>453</v>
      </c>
      <c r="B46" s="80"/>
      <c r="C46" s="80"/>
      <c r="D46" s="80"/>
    </row>
    <row r="47" spans="1:4" ht="10.5" customHeight="1">
      <c r="A47" s="82" t="s">
        <v>70</v>
      </c>
      <c r="B47" s="82" t="s">
        <v>71</v>
      </c>
      <c r="C47" s="107">
        <v>2024</v>
      </c>
      <c r="D47" s="107">
        <v>2023</v>
      </c>
    </row>
    <row r="48" spans="1:4" ht="10.5" customHeight="1">
      <c r="A48" s="111">
        <v>3210</v>
      </c>
      <c r="B48" s="112" t="s">
        <v>454</v>
      </c>
      <c r="C48" s="108">
        <v>11549353.75</v>
      </c>
      <c r="D48" s="108">
        <v>7823854.1299999999</v>
      </c>
    </row>
    <row r="49" spans="1:4" ht="10.5" customHeight="1">
      <c r="A49" s="113"/>
      <c r="B49" s="114" t="s">
        <v>455</v>
      </c>
      <c r="C49" s="108">
        <v>2149830.23</v>
      </c>
      <c r="D49" s="108">
        <v>7298675.1299999999</v>
      </c>
    </row>
    <row r="50" spans="1:4" ht="10.5" customHeight="1">
      <c r="A50" s="115">
        <v>5100</v>
      </c>
      <c r="B50" s="116" t="s">
        <v>153</v>
      </c>
      <c r="C50" s="117">
        <v>0</v>
      </c>
      <c r="D50" s="117">
        <v>0</v>
      </c>
    </row>
    <row r="51" spans="1:4" ht="10.5" customHeight="1">
      <c r="A51" s="118">
        <v>5130</v>
      </c>
      <c r="B51" s="119" t="s">
        <v>589</v>
      </c>
      <c r="C51" s="120">
        <v>0</v>
      </c>
      <c r="D51" s="120">
        <v>0</v>
      </c>
    </row>
    <row r="52" spans="1:4" ht="10.5" customHeight="1">
      <c r="A52" s="28">
        <v>5400</v>
      </c>
      <c r="B52" s="31" t="s">
        <v>219</v>
      </c>
      <c r="C52" s="30">
        <v>0</v>
      </c>
      <c r="D52" s="30">
        <v>0</v>
      </c>
    </row>
    <row r="53" spans="1:4" ht="10.5" customHeight="1">
      <c r="A53" s="26">
        <v>5410</v>
      </c>
      <c r="B53" s="16" t="s">
        <v>456</v>
      </c>
      <c r="C53" s="27">
        <v>0</v>
      </c>
      <c r="D53" s="27">
        <v>0</v>
      </c>
    </row>
    <row r="54" spans="1:4" ht="10.5" customHeight="1">
      <c r="A54" s="26">
        <v>5411</v>
      </c>
      <c r="B54" s="16" t="s">
        <v>221</v>
      </c>
      <c r="C54" s="27">
        <v>0</v>
      </c>
      <c r="D54" s="27">
        <v>0</v>
      </c>
    </row>
    <row r="55" spans="1:4" ht="10.5" customHeight="1">
      <c r="A55" s="26">
        <v>5420</v>
      </c>
      <c r="B55" s="16" t="s">
        <v>457</v>
      </c>
      <c r="C55" s="27">
        <v>0</v>
      </c>
      <c r="D55" s="27">
        <v>0</v>
      </c>
    </row>
    <row r="56" spans="1:4" ht="10.5" customHeight="1">
      <c r="A56" s="26">
        <v>5421</v>
      </c>
      <c r="B56" s="16" t="s">
        <v>224</v>
      </c>
      <c r="C56" s="27">
        <v>0</v>
      </c>
      <c r="D56" s="27">
        <v>0</v>
      </c>
    </row>
    <row r="57" spans="1:4" ht="10.5" customHeight="1">
      <c r="A57" s="26">
        <v>5430</v>
      </c>
      <c r="B57" s="16" t="s">
        <v>458</v>
      </c>
      <c r="C57" s="27">
        <v>0</v>
      </c>
      <c r="D57" s="27">
        <v>0</v>
      </c>
    </row>
    <row r="58" spans="1:4" ht="10.5" customHeight="1">
      <c r="A58" s="26">
        <v>5431</v>
      </c>
      <c r="B58" s="16" t="s">
        <v>227</v>
      </c>
      <c r="C58" s="27">
        <v>0</v>
      </c>
      <c r="D58" s="27">
        <v>0</v>
      </c>
    </row>
    <row r="59" spans="1:4" ht="10.5" customHeight="1">
      <c r="A59" s="26">
        <v>5440</v>
      </c>
      <c r="B59" s="16" t="s">
        <v>459</v>
      </c>
      <c r="C59" s="27">
        <v>0</v>
      </c>
      <c r="D59" s="27">
        <v>0</v>
      </c>
    </row>
    <row r="60" spans="1:4" ht="10.5" customHeight="1">
      <c r="A60" s="26">
        <v>5441</v>
      </c>
      <c r="B60" s="16" t="s">
        <v>459</v>
      </c>
      <c r="C60" s="27">
        <v>0</v>
      </c>
      <c r="D60" s="27">
        <v>0</v>
      </c>
    </row>
    <row r="61" spans="1:4" ht="10.5" customHeight="1">
      <c r="A61" s="26">
        <v>5450</v>
      </c>
      <c r="B61" s="16" t="s">
        <v>460</v>
      </c>
      <c r="C61" s="27">
        <v>0</v>
      </c>
      <c r="D61" s="27">
        <v>0</v>
      </c>
    </row>
    <row r="62" spans="1:4" ht="10.5" customHeight="1">
      <c r="A62" s="26">
        <v>5451</v>
      </c>
      <c r="B62" s="16" t="s">
        <v>231</v>
      </c>
      <c r="C62" s="27">
        <v>0</v>
      </c>
      <c r="D62" s="27">
        <v>0</v>
      </c>
    </row>
    <row r="63" spans="1:4" ht="10.5" customHeight="1">
      <c r="A63" s="26">
        <v>5452</v>
      </c>
      <c r="B63" s="16" t="s">
        <v>232</v>
      </c>
      <c r="C63" s="27">
        <v>0</v>
      </c>
      <c r="D63" s="27">
        <v>0</v>
      </c>
    </row>
    <row r="64" spans="1:4" ht="10.5" customHeight="1">
      <c r="A64" s="28">
        <v>5500</v>
      </c>
      <c r="B64" s="31" t="s">
        <v>233</v>
      </c>
      <c r="C64" s="30">
        <v>2149830.23</v>
      </c>
      <c r="D64" s="30">
        <v>1744185.93</v>
      </c>
    </row>
    <row r="65" spans="1:4" ht="10.5" customHeight="1">
      <c r="A65" s="28">
        <v>5510</v>
      </c>
      <c r="B65" s="31" t="s">
        <v>234</v>
      </c>
      <c r="C65" s="30">
        <v>2149826.9300000002</v>
      </c>
      <c r="D65" s="30">
        <v>1744183.33</v>
      </c>
    </row>
    <row r="66" spans="1:4" ht="10.5" customHeight="1">
      <c r="A66" s="26">
        <v>5511</v>
      </c>
      <c r="B66" s="16" t="s">
        <v>235</v>
      </c>
      <c r="C66" s="27">
        <v>0</v>
      </c>
      <c r="D66" s="27">
        <v>0</v>
      </c>
    </row>
    <row r="67" spans="1:4" ht="10.5" customHeight="1">
      <c r="A67" s="26">
        <v>5512</v>
      </c>
      <c r="B67" s="16" t="s">
        <v>236</v>
      </c>
      <c r="C67" s="27">
        <v>0</v>
      </c>
      <c r="D67" s="27">
        <v>0</v>
      </c>
    </row>
    <row r="68" spans="1:4" ht="10.5" customHeight="1">
      <c r="A68" s="26">
        <v>5513</v>
      </c>
      <c r="B68" s="16" t="s">
        <v>237</v>
      </c>
      <c r="C68" s="27">
        <v>0</v>
      </c>
      <c r="D68" s="27">
        <v>276871.40000000002</v>
      </c>
    </row>
    <row r="69" spans="1:4" ht="10.5" customHeight="1">
      <c r="A69" s="26">
        <v>5514</v>
      </c>
      <c r="B69" s="16" t="s">
        <v>238</v>
      </c>
      <c r="C69" s="27">
        <v>0</v>
      </c>
      <c r="D69" s="27">
        <v>0</v>
      </c>
    </row>
    <row r="70" spans="1:4" ht="10.5" customHeight="1">
      <c r="A70" s="26">
        <v>5515</v>
      </c>
      <c r="B70" s="16" t="s">
        <v>239</v>
      </c>
      <c r="C70" s="27">
        <v>0</v>
      </c>
      <c r="D70" s="27">
        <v>1467311.93</v>
      </c>
    </row>
    <row r="71" spans="1:4" ht="10.5" customHeight="1">
      <c r="A71" s="26">
        <v>5516</v>
      </c>
      <c r="B71" s="16" t="s">
        <v>240</v>
      </c>
      <c r="C71" s="27">
        <v>0</v>
      </c>
      <c r="D71" s="27">
        <v>0</v>
      </c>
    </row>
    <row r="72" spans="1:4" ht="10.5" customHeight="1">
      <c r="A72" s="26">
        <v>5517</v>
      </c>
      <c r="B72" s="16" t="s">
        <v>241</v>
      </c>
      <c r="C72" s="27">
        <v>0</v>
      </c>
      <c r="D72" s="27">
        <v>0</v>
      </c>
    </row>
    <row r="73" spans="1:4" ht="10.5" customHeight="1">
      <c r="A73" s="26">
        <v>5518</v>
      </c>
      <c r="B73" s="16" t="s">
        <v>242</v>
      </c>
      <c r="C73" s="27">
        <v>2149826.9300000002</v>
      </c>
      <c r="D73" s="27">
        <v>0</v>
      </c>
    </row>
    <row r="74" spans="1:4" ht="10.5" customHeight="1">
      <c r="A74" s="28">
        <v>5520</v>
      </c>
      <c r="B74" s="31" t="s">
        <v>243</v>
      </c>
      <c r="C74" s="30">
        <v>0</v>
      </c>
      <c r="D74" s="30">
        <v>0</v>
      </c>
    </row>
    <row r="75" spans="1:4" ht="10.5" customHeight="1">
      <c r="A75" s="26">
        <v>5521</v>
      </c>
      <c r="B75" s="16" t="s">
        <v>244</v>
      </c>
      <c r="C75" s="27">
        <v>0</v>
      </c>
      <c r="D75" s="27">
        <v>0</v>
      </c>
    </row>
    <row r="76" spans="1:4" ht="10.5" customHeight="1">
      <c r="A76" s="26">
        <v>5522</v>
      </c>
      <c r="B76" s="16" t="s">
        <v>245</v>
      </c>
      <c r="C76" s="27">
        <v>0</v>
      </c>
      <c r="D76" s="27">
        <v>0</v>
      </c>
    </row>
    <row r="77" spans="1:4" ht="10.5" customHeight="1">
      <c r="A77" s="28">
        <v>5530</v>
      </c>
      <c r="B77" s="31" t="s">
        <v>246</v>
      </c>
      <c r="C77" s="30">
        <v>0</v>
      </c>
      <c r="D77" s="30">
        <v>0</v>
      </c>
    </row>
    <row r="78" spans="1:4" ht="10.5" customHeight="1">
      <c r="A78" s="26">
        <v>5531</v>
      </c>
      <c r="B78" s="16" t="s">
        <v>247</v>
      </c>
      <c r="C78" s="27">
        <v>0</v>
      </c>
      <c r="D78" s="27">
        <v>0</v>
      </c>
    </row>
    <row r="79" spans="1:4" ht="10.5" customHeight="1">
      <c r="A79" s="26">
        <v>5532</v>
      </c>
      <c r="B79" s="16" t="s">
        <v>248</v>
      </c>
      <c r="C79" s="27">
        <v>0</v>
      </c>
      <c r="D79" s="27">
        <v>0</v>
      </c>
    </row>
    <row r="80" spans="1:4" ht="10.5" customHeight="1">
      <c r="A80" s="26">
        <v>5533</v>
      </c>
      <c r="B80" s="16" t="s">
        <v>249</v>
      </c>
      <c r="C80" s="27">
        <v>0</v>
      </c>
      <c r="D80" s="27">
        <v>0</v>
      </c>
    </row>
    <row r="81" spans="1:4" ht="10.5" customHeight="1">
      <c r="A81" s="26">
        <v>5534</v>
      </c>
      <c r="B81" s="16" t="s">
        <v>250</v>
      </c>
      <c r="C81" s="27">
        <v>0</v>
      </c>
      <c r="D81" s="27">
        <v>0</v>
      </c>
    </row>
    <row r="82" spans="1:4" ht="10.5" customHeight="1">
      <c r="A82" s="26">
        <v>5535</v>
      </c>
      <c r="B82" s="16" t="s">
        <v>251</v>
      </c>
      <c r="C82" s="27">
        <v>0</v>
      </c>
      <c r="D82" s="27">
        <v>0</v>
      </c>
    </row>
    <row r="83" spans="1:4" ht="10.5" customHeight="1">
      <c r="A83" s="28">
        <v>5590</v>
      </c>
      <c r="B83" s="31" t="s">
        <v>252</v>
      </c>
      <c r="C83" s="30">
        <v>3.3</v>
      </c>
      <c r="D83" s="30">
        <v>2.6</v>
      </c>
    </row>
    <row r="84" spans="1:4" ht="10.5" customHeight="1">
      <c r="A84" s="26">
        <v>5591</v>
      </c>
      <c r="B84" s="16" t="s">
        <v>253</v>
      </c>
      <c r="C84" s="27">
        <v>0</v>
      </c>
      <c r="D84" s="27">
        <v>0</v>
      </c>
    </row>
    <row r="85" spans="1:4" ht="10.5" customHeight="1">
      <c r="A85" s="26">
        <v>5592</v>
      </c>
      <c r="B85" s="16" t="s">
        <v>254</v>
      </c>
      <c r="C85" s="27">
        <v>0</v>
      </c>
      <c r="D85" s="27">
        <v>0</v>
      </c>
    </row>
    <row r="86" spans="1:4" ht="10.5" customHeight="1">
      <c r="A86" s="26">
        <v>5593</v>
      </c>
      <c r="B86" s="16" t="s">
        <v>255</v>
      </c>
      <c r="C86" s="27">
        <v>0</v>
      </c>
      <c r="D86" s="27">
        <v>0</v>
      </c>
    </row>
    <row r="87" spans="1:4" ht="10.5" customHeight="1">
      <c r="A87" s="26">
        <v>5594</v>
      </c>
      <c r="B87" s="16" t="s">
        <v>461</v>
      </c>
      <c r="C87" s="27">
        <v>0</v>
      </c>
      <c r="D87" s="27">
        <v>0</v>
      </c>
    </row>
    <row r="88" spans="1:4" ht="10.5" customHeight="1">
      <c r="A88" s="26">
        <v>5595</v>
      </c>
      <c r="B88" s="16" t="s">
        <v>257</v>
      </c>
      <c r="C88" s="27">
        <v>0</v>
      </c>
      <c r="D88" s="27">
        <v>0</v>
      </c>
    </row>
    <row r="89" spans="1:4" ht="10.5" customHeight="1">
      <c r="A89" s="26">
        <v>5596</v>
      </c>
      <c r="B89" s="16" t="s">
        <v>149</v>
      </c>
      <c r="C89" s="27">
        <v>0</v>
      </c>
      <c r="D89" s="27">
        <v>0</v>
      </c>
    </row>
    <row r="90" spans="1:4" ht="10.5" customHeight="1">
      <c r="A90" s="26">
        <v>5597</v>
      </c>
      <c r="B90" s="16" t="s">
        <v>258</v>
      </c>
      <c r="C90" s="27">
        <v>0</v>
      </c>
      <c r="D90" s="27">
        <v>0</v>
      </c>
    </row>
    <row r="91" spans="1:4" ht="10.5" customHeight="1">
      <c r="A91" s="26">
        <v>5599</v>
      </c>
      <c r="B91" s="16" t="s">
        <v>260</v>
      </c>
      <c r="C91" s="27">
        <v>3.3</v>
      </c>
      <c r="D91" s="27">
        <v>2.6</v>
      </c>
    </row>
    <row r="92" spans="1:4" ht="10.5" customHeight="1">
      <c r="A92" s="28">
        <v>5600</v>
      </c>
      <c r="B92" s="31" t="s">
        <v>261</v>
      </c>
      <c r="C92" s="30">
        <v>0</v>
      </c>
      <c r="D92" s="30">
        <v>0</v>
      </c>
    </row>
    <row r="93" spans="1:4" ht="10.5" customHeight="1">
      <c r="A93" s="28">
        <v>5610</v>
      </c>
      <c r="B93" s="31" t="s">
        <v>262</v>
      </c>
      <c r="C93" s="30">
        <v>0</v>
      </c>
      <c r="D93" s="30">
        <v>0</v>
      </c>
    </row>
    <row r="94" spans="1:4" ht="10.5" customHeight="1">
      <c r="A94" s="26">
        <v>5611</v>
      </c>
      <c r="B94" s="16" t="s">
        <v>263</v>
      </c>
      <c r="C94" s="27">
        <v>0</v>
      </c>
      <c r="D94" s="27">
        <v>0</v>
      </c>
    </row>
    <row r="95" spans="1:4" ht="10.5" customHeight="1">
      <c r="A95" s="28">
        <v>2110</v>
      </c>
      <c r="B95" s="124" t="s">
        <v>462</v>
      </c>
      <c r="C95" s="30">
        <v>0</v>
      </c>
      <c r="D95" s="30">
        <v>5554489.2000000002</v>
      </c>
    </row>
    <row r="96" spans="1:4" ht="10.5" customHeight="1">
      <c r="A96" s="26">
        <v>2111</v>
      </c>
      <c r="B96" s="16" t="s">
        <v>463</v>
      </c>
      <c r="C96" s="27">
        <v>0</v>
      </c>
      <c r="D96" s="27">
        <v>108000</v>
      </c>
    </row>
    <row r="97" spans="1:4" ht="10.5" customHeight="1">
      <c r="A97" s="26">
        <v>2112</v>
      </c>
      <c r="B97" s="16" t="s">
        <v>464</v>
      </c>
      <c r="C97" s="27">
        <v>0</v>
      </c>
      <c r="D97" s="27">
        <v>61654.02</v>
      </c>
    </row>
    <row r="98" spans="1:4" ht="10.5" customHeight="1">
      <c r="A98" s="26">
        <v>2112</v>
      </c>
      <c r="B98" s="16" t="s">
        <v>465</v>
      </c>
      <c r="C98" s="27">
        <v>0</v>
      </c>
      <c r="D98" s="27">
        <v>5384835.1799999997</v>
      </c>
    </row>
    <row r="99" spans="1:4" ht="10.5" customHeight="1">
      <c r="A99" s="26">
        <v>2115</v>
      </c>
      <c r="B99" s="16" t="s">
        <v>466</v>
      </c>
      <c r="C99" s="27">
        <v>0</v>
      </c>
      <c r="D99" s="27">
        <v>0</v>
      </c>
    </row>
    <row r="100" spans="1:4" ht="10.5" customHeight="1">
      <c r="A100" s="26">
        <v>2114</v>
      </c>
      <c r="B100" s="16" t="s">
        <v>467</v>
      </c>
      <c r="C100" s="27">
        <v>0</v>
      </c>
      <c r="D100" s="27">
        <v>0</v>
      </c>
    </row>
    <row r="101" spans="1:4" ht="10.5" customHeight="1">
      <c r="A101" s="28">
        <v>5120</v>
      </c>
      <c r="B101" s="124" t="s">
        <v>302</v>
      </c>
      <c r="C101" s="30">
        <v>0</v>
      </c>
      <c r="D101" s="30">
        <v>0</v>
      </c>
    </row>
    <row r="102" spans="1:4" ht="10.5" customHeight="1">
      <c r="A102" s="26">
        <v>5120</v>
      </c>
      <c r="B102" s="1" t="s">
        <v>302</v>
      </c>
      <c r="C102" s="27">
        <v>0</v>
      </c>
      <c r="D102" s="27">
        <v>0</v>
      </c>
    </row>
    <row r="103" spans="1:4" ht="10.5" customHeight="1">
      <c r="A103" s="26"/>
      <c r="B103" s="29" t="s">
        <v>468</v>
      </c>
      <c r="C103" s="30">
        <v>0</v>
      </c>
      <c r="D103" s="30">
        <v>10621743.1</v>
      </c>
    </row>
    <row r="104" spans="1:4" s="128" customFormat="1" ht="10.5">
      <c r="A104" s="115">
        <v>3100</v>
      </c>
      <c r="B104" s="131" t="s">
        <v>592</v>
      </c>
      <c r="C104" s="127">
        <v>0</v>
      </c>
      <c r="D104" s="127">
        <v>10621743.1</v>
      </c>
    </row>
    <row r="105" spans="1:4" s="128" customFormat="1" ht="10">
      <c r="A105" s="118"/>
      <c r="B105" s="132" t="s">
        <v>593</v>
      </c>
      <c r="C105" s="129">
        <v>0</v>
      </c>
      <c r="D105" s="129">
        <v>10621743.1</v>
      </c>
    </row>
    <row r="106" spans="1:4" s="128" customFormat="1" ht="10">
      <c r="A106" s="118"/>
      <c r="B106" s="132" t="s">
        <v>594</v>
      </c>
      <c r="C106" s="129">
        <v>0</v>
      </c>
      <c r="D106" s="129">
        <v>0</v>
      </c>
    </row>
    <row r="107" spans="1:4" s="128" customFormat="1" ht="10">
      <c r="A107" s="118"/>
      <c r="B107" s="132" t="s">
        <v>595</v>
      </c>
      <c r="C107" s="129">
        <v>0</v>
      </c>
      <c r="D107" s="129">
        <v>0</v>
      </c>
    </row>
    <row r="108" spans="1:4" s="128" customFormat="1" ht="10">
      <c r="A108" s="118"/>
      <c r="B108" s="132" t="s">
        <v>596</v>
      </c>
      <c r="C108" s="129">
        <v>0</v>
      </c>
      <c r="D108" s="129">
        <v>0</v>
      </c>
    </row>
    <row r="109" spans="1:4" s="128" customFormat="1" ht="10.5">
      <c r="A109" s="118"/>
      <c r="B109" s="130" t="s">
        <v>597</v>
      </c>
      <c r="C109" s="117">
        <v>1654024.06</v>
      </c>
      <c r="D109" s="117">
        <v>0</v>
      </c>
    </row>
    <row r="110" spans="1:4" s="128" customFormat="1" ht="10.5">
      <c r="A110" s="115">
        <v>1270</v>
      </c>
      <c r="B110" s="116" t="s">
        <v>345</v>
      </c>
      <c r="C110" s="127">
        <v>1654024.06</v>
      </c>
      <c r="D110" s="127">
        <v>0</v>
      </c>
    </row>
    <row r="111" spans="1:4" s="128" customFormat="1" ht="10">
      <c r="A111" s="118">
        <v>1273</v>
      </c>
      <c r="B111" s="119" t="s">
        <v>590</v>
      </c>
      <c r="C111" s="129">
        <v>1654024.06</v>
      </c>
      <c r="D111" s="129">
        <v>0</v>
      </c>
    </row>
    <row r="112" spans="1:4" s="128" customFormat="1" ht="10.5">
      <c r="A112" s="118"/>
      <c r="B112" s="130" t="s">
        <v>591</v>
      </c>
      <c r="C112" s="117">
        <v>3116396.97</v>
      </c>
      <c r="D112" s="117">
        <v>3912595.71</v>
      </c>
    </row>
    <row r="113" spans="1:4" ht="10.5" customHeight="1">
      <c r="A113" s="28">
        <v>4300</v>
      </c>
      <c r="B113" s="29" t="s">
        <v>133</v>
      </c>
      <c r="C113" s="109">
        <v>2733206.97</v>
      </c>
      <c r="D113" s="109">
        <v>3899095.71</v>
      </c>
    </row>
    <row r="114" spans="1:4" ht="10.5" customHeight="1">
      <c r="A114" s="28">
        <v>4310</v>
      </c>
      <c r="B114" s="29" t="s">
        <v>134</v>
      </c>
      <c r="C114" s="30">
        <v>0</v>
      </c>
      <c r="D114" s="30">
        <v>0</v>
      </c>
    </row>
    <row r="115" spans="1:4" ht="10.5" customHeight="1">
      <c r="A115" s="26">
        <v>4311</v>
      </c>
      <c r="B115" s="32" t="s">
        <v>135</v>
      </c>
      <c r="C115" s="27">
        <v>0</v>
      </c>
      <c r="D115" s="27">
        <v>0</v>
      </c>
    </row>
    <row r="116" spans="1:4" ht="10.5" customHeight="1">
      <c r="A116" s="26">
        <v>4319</v>
      </c>
      <c r="B116" s="32" t="s">
        <v>136</v>
      </c>
      <c r="C116" s="27">
        <v>0</v>
      </c>
      <c r="D116" s="27">
        <v>0</v>
      </c>
    </row>
    <row r="117" spans="1:4" ht="10.5" customHeight="1">
      <c r="A117" s="28">
        <v>4320</v>
      </c>
      <c r="B117" s="29" t="s">
        <v>137</v>
      </c>
      <c r="C117" s="30">
        <v>0</v>
      </c>
      <c r="D117" s="30">
        <v>0</v>
      </c>
    </row>
    <row r="118" spans="1:4" ht="10.5" customHeight="1">
      <c r="A118" s="26">
        <v>4321</v>
      </c>
      <c r="B118" s="32" t="s">
        <v>138</v>
      </c>
      <c r="C118" s="27">
        <v>0</v>
      </c>
      <c r="D118" s="27">
        <v>0</v>
      </c>
    </row>
    <row r="119" spans="1:4" ht="10.5" customHeight="1">
      <c r="A119" s="26">
        <v>4322</v>
      </c>
      <c r="B119" s="32" t="s">
        <v>139</v>
      </c>
      <c r="C119" s="27">
        <v>0</v>
      </c>
      <c r="D119" s="27">
        <v>0</v>
      </c>
    </row>
    <row r="120" spans="1:4" ht="10.5" customHeight="1">
      <c r="A120" s="26">
        <v>4323</v>
      </c>
      <c r="B120" s="32" t="s">
        <v>140</v>
      </c>
      <c r="C120" s="27">
        <v>0</v>
      </c>
      <c r="D120" s="27">
        <v>0</v>
      </c>
    </row>
    <row r="121" spans="1:4" ht="10.5" customHeight="1">
      <c r="A121" s="26">
        <v>4324</v>
      </c>
      <c r="B121" s="32" t="s">
        <v>141</v>
      </c>
      <c r="C121" s="27">
        <v>0</v>
      </c>
      <c r="D121" s="27">
        <v>0</v>
      </c>
    </row>
    <row r="122" spans="1:4" ht="10.5" customHeight="1">
      <c r="A122" s="26">
        <v>4325</v>
      </c>
      <c r="B122" s="32" t="s">
        <v>142</v>
      </c>
      <c r="C122" s="27">
        <v>0</v>
      </c>
      <c r="D122" s="27">
        <v>0</v>
      </c>
    </row>
    <row r="123" spans="1:4" ht="10.5" customHeight="1">
      <c r="A123" s="28">
        <v>4330</v>
      </c>
      <c r="B123" s="29" t="s">
        <v>143</v>
      </c>
      <c r="C123" s="30">
        <v>0</v>
      </c>
      <c r="D123" s="30">
        <v>0</v>
      </c>
    </row>
    <row r="124" spans="1:4" ht="10.5" customHeight="1">
      <c r="A124" s="26">
        <v>4331</v>
      </c>
      <c r="B124" s="32" t="s">
        <v>143</v>
      </c>
      <c r="C124" s="27">
        <v>0</v>
      </c>
      <c r="D124" s="27">
        <v>0</v>
      </c>
    </row>
    <row r="125" spans="1:4" ht="10.5" customHeight="1">
      <c r="A125" s="28">
        <v>4340</v>
      </c>
      <c r="B125" s="29" t="s">
        <v>144</v>
      </c>
      <c r="C125" s="30">
        <v>0</v>
      </c>
      <c r="D125" s="30">
        <v>0</v>
      </c>
    </row>
    <row r="126" spans="1:4" ht="10.5" customHeight="1">
      <c r="A126" s="26">
        <v>4341</v>
      </c>
      <c r="B126" s="32" t="s">
        <v>144</v>
      </c>
      <c r="C126" s="27">
        <v>0</v>
      </c>
      <c r="D126" s="27">
        <v>0</v>
      </c>
    </row>
    <row r="127" spans="1:4" ht="10.5" customHeight="1">
      <c r="A127" s="28">
        <v>4390</v>
      </c>
      <c r="B127" s="29" t="s">
        <v>145</v>
      </c>
      <c r="C127" s="30">
        <v>2733206.97</v>
      </c>
      <c r="D127" s="30">
        <v>3899095.71</v>
      </c>
    </row>
    <row r="128" spans="1:4" ht="10.5" customHeight="1">
      <c r="A128" s="26">
        <v>4392</v>
      </c>
      <c r="B128" s="32" t="s">
        <v>146</v>
      </c>
      <c r="C128" s="27">
        <v>0</v>
      </c>
      <c r="D128" s="27">
        <v>0</v>
      </c>
    </row>
    <row r="129" spans="1:4" ht="10.5" customHeight="1">
      <c r="A129" s="26">
        <v>4393</v>
      </c>
      <c r="B129" s="32" t="s">
        <v>147</v>
      </c>
      <c r="C129" s="27">
        <v>0</v>
      </c>
      <c r="D129" s="27">
        <v>0</v>
      </c>
    </row>
    <row r="130" spans="1:4" ht="10.5" customHeight="1">
      <c r="A130" s="26">
        <v>4394</v>
      </c>
      <c r="B130" s="32" t="s">
        <v>148</v>
      </c>
      <c r="C130" s="27">
        <v>0</v>
      </c>
      <c r="D130" s="27">
        <v>0</v>
      </c>
    </row>
    <row r="131" spans="1:4" ht="10.5" customHeight="1">
      <c r="A131" s="26">
        <v>4395</v>
      </c>
      <c r="B131" s="32" t="s">
        <v>149</v>
      </c>
      <c r="C131" s="27">
        <v>0</v>
      </c>
      <c r="D131" s="27">
        <v>0</v>
      </c>
    </row>
    <row r="132" spans="1:4" ht="10.5" customHeight="1">
      <c r="A132" s="26">
        <v>4396</v>
      </c>
      <c r="B132" s="32" t="s">
        <v>150</v>
      </c>
      <c r="C132" s="27">
        <v>0</v>
      </c>
      <c r="D132" s="27">
        <v>0</v>
      </c>
    </row>
    <row r="133" spans="1:4" ht="10.5" customHeight="1">
      <c r="A133" s="26">
        <v>4397</v>
      </c>
      <c r="B133" s="32" t="s">
        <v>151</v>
      </c>
      <c r="C133" s="27">
        <v>0</v>
      </c>
      <c r="D133" s="27">
        <v>0</v>
      </c>
    </row>
    <row r="134" spans="1:4" ht="10.5" customHeight="1">
      <c r="A134" s="26">
        <v>4399</v>
      </c>
      <c r="B134" s="32" t="s">
        <v>145</v>
      </c>
      <c r="C134" s="27">
        <v>2733206.97</v>
      </c>
      <c r="D134" s="27">
        <v>3899095.71</v>
      </c>
    </row>
    <row r="135" spans="1:4" ht="10.5" customHeight="1">
      <c r="A135" s="28">
        <v>1120</v>
      </c>
      <c r="B135" s="124" t="s">
        <v>469</v>
      </c>
      <c r="C135" s="30">
        <v>383190</v>
      </c>
      <c r="D135" s="30">
        <v>13500</v>
      </c>
    </row>
    <row r="136" spans="1:4" ht="10.5" customHeight="1">
      <c r="A136" s="26">
        <v>1124</v>
      </c>
      <c r="B136" s="1" t="s">
        <v>470</v>
      </c>
      <c r="C136" s="27">
        <v>0</v>
      </c>
      <c r="D136" s="27">
        <v>0</v>
      </c>
    </row>
    <row r="137" spans="1:4" ht="10.5" customHeight="1">
      <c r="A137" s="26">
        <v>1124</v>
      </c>
      <c r="B137" s="1" t="s">
        <v>471</v>
      </c>
      <c r="C137" s="27">
        <v>0</v>
      </c>
      <c r="D137" s="27">
        <v>0</v>
      </c>
    </row>
    <row r="138" spans="1:4" ht="10.5" customHeight="1">
      <c r="A138" s="26">
        <v>1124</v>
      </c>
      <c r="B138" s="1" t="s">
        <v>472</v>
      </c>
      <c r="C138" s="27">
        <v>0</v>
      </c>
      <c r="D138" s="27">
        <v>0</v>
      </c>
    </row>
    <row r="139" spans="1:4" ht="10.5" customHeight="1">
      <c r="A139" s="26">
        <v>1124</v>
      </c>
      <c r="B139" s="1" t="s">
        <v>473</v>
      </c>
      <c r="C139" s="27">
        <v>0</v>
      </c>
      <c r="D139" s="27">
        <v>0</v>
      </c>
    </row>
    <row r="140" spans="1:4" ht="10.5" customHeight="1">
      <c r="A140" s="26">
        <v>1124</v>
      </c>
      <c r="B140" s="1" t="s">
        <v>474</v>
      </c>
      <c r="C140" s="27">
        <v>0</v>
      </c>
      <c r="D140" s="27">
        <v>0</v>
      </c>
    </row>
    <row r="141" spans="1:4" ht="10.5" customHeight="1">
      <c r="A141" s="26">
        <v>1124</v>
      </c>
      <c r="B141" s="1" t="s">
        <v>475</v>
      </c>
      <c r="C141" s="27">
        <v>0</v>
      </c>
      <c r="D141" s="27">
        <v>0</v>
      </c>
    </row>
    <row r="142" spans="1:4" ht="10.5" customHeight="1">
      <c r="A142" s="26">
        <v>1122</v>
      </c>
      <c r="B142" s="1" t="s">
        <v>476</v>
      </c>
      <c r="C142" s="27">
        <v>383190</v>
      </c>
      <c r="D142" s="27">
        <v>13500</v>
      </c>
    </row>
    <row r="143" spans="1:4" ht="10.5" customHeight="1">
      <c r="A143" s="26">
        <v>1122</v>
      </c>
      <c r="B143" s="1" t="s">
        <v>477</v>
      </c>
      <c r="C143" s="27">
        <v>0</v>
      </c>
      <c r="D143" s="27">
        <v>0</v>
      </c>
    </row>
    <row r="144" spans="1:4" ht="10.5" customHeight="1">
      <c r="A144" s="26">
        <v>1122</v>
      </c>
      <c r="B144" s="1" t="s">
        <v>478</v>
      </c>
      <c r="C144" s="27">
        <v>0</v>
      </c>
      <c r="D144" s="27">
        <v>0</v>
      </c>
    </row>
    <row r="145" spans="1:4" ht="10.5" customHeight="1">
      <c r="A145" s="28">
        <v>5120</v>
      </c>
      <c r="B145" s="124" t="s">
        <v>302</v>
      </c>
      <c r="C145" s="30">
        <v>0</v>
      </c>
      <c r="D145" s="30">
        <v>0</v>
      </c>
    </row>
    <row r="146" spans="1:4" ht="10.5" customHeight="1">
      <c r="A146" s="26">
        <v>5120</v>
      </c>
      <c r="B146" s="1" t="s">
        <v>302</v>
      </c>
      <c r="C146" s="27">
        <v>0</v>
      </c>
      <c r="D146" s="27">
        <v>0</v>
      </c>
    </row>
    <row r="147" spans="1:4" ht="10.5" customHeight="1">
      <c r="A147" s="26"/>
      <c r="B147" s="125" t="s">
        <v>479</v>
      </c>
      <c r="C147" s="30">
        <v>8928762.9499999993</v>
      </c>
      <c r="D147" s="30">
        <v>21831676.649999999</v>
      </c>
    </row>
    <row r="148" spans="1:4" ht="15" customHeight="1">
      <c r="A148" s="16"/>
      <c r="B148" s="16"/>
      <c r="C148" s="16"/>
      <c r="D148" s="16"/>
    </row>
    <row r="149" spans="1:4" ht="15" customHeight="1">
      <c r="A149" s="16"/>
      <c r="B149" s="16" t="s">
        <v>66</v>
      </c>
      <c r="C149" s="16"/>
      <c r="D149" s="16"/>
    </row>
  </sheetData>
  <mergeCells count="4">
    <mergeCell ref="A1:C1"/>
    <mergeCell ref="A2:C2"/>
    <mergeCell ref="A3:C3"/>
    <mergeCell ref="A4:C4"/>
  </mergeCells>
  <dataValidations xWindow="931" yWindow="524" count="3">
    <dataValidation allowBlank="1" showInputMessage="1" showErrorMessage="1" prompt="Saldo al 31 de diciembre del año anterior que se presenta" sqref="D8 D20 D47" xr:uid="{310161BD-B460-4FBF-AD8E-89A2FA129D92}"/>
    <dataValidation allowBlank="1" showInputMessage="1" showErrorMessage="1" prompt="Importe final del periodo que corresponde la información financiera trimestral que se presenta." sqref="C8 C20 C47" xr:uid="{E8FC251B-B6EE-4C11-B06D-CF25B20F04B9}"/>
    <dataValidation allowBlank="1" showInputMessage="1" showErrorMessage="1" prompt="Importe del trimestre anterior" sqref="C52:D63 C49:D49" xr:uid="{B40A0408-7B64-44B9-8381-2FED685A253C}"/>
  </dataValidations>
  <pageMargins left="0.7" right="0.7" top="0.75" bottom="0.75" header="0" footer="0"/>
  <pageSetup scale="98" fitToHeight="0" orientation="landscape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25" sqref="B25"/>
    </sheetView>
  </sheetViews>
  <sheetFormatPr baseColWidth="10" defaultColWidth="14.453125" defaultRowHeight="15" customHeight="1"/>
  <cols>
    <col min="1" max="1" width="4" customWidth="1"/>
    <col min="2" max="2" width="75.81640625" customWidth="1"/>
    <col min="3" max="3" width="17.81640625" customWidth="1"/>
    <col min="4" max="26" width="11.453125" customWidth="1"/>
  </cols>
  <sheetData>
    <row r="1" spans="1:3" ht="11.25" customHeight="1">
      <c r="A1" s="133" t="str">
        <f>ESF!A1</f>
        <v>FORUM CULTURAL GUANAJUATO</v>
      </c>
      <c r="B1" s="134"/>
      <c r="C1" s="141"/>
    </row>
    <row r="2" spans="1:3" ht="11.25" customHeight="1">
      <c r="A2" s="135" t="s">
        <v>480</v>
      </c>
      <c r="B2" s="136"/>
      <c r="C2" s="142"/>
    </row>
    <row r="3" spans="1:3" ht="11.25" customHeight="1">
      <c r="A3" s="135" t="str">
        <f>ESF!A3</f>
        <v>Del 01 de enero al 30 de junio de 2024</v>
      </c>
      <c r="B3" s="136"/>
      <c r="C3" s="142"/>
    </row>
    <row r="4" spans="1:3" ht="9.75" customHeight="1">
      <c r="A4" s="137" t="s">
        <v>481</v>
      </c>
      <c r="B4" s="138"/>
      <c r="C4" s="143"/>
    </row>
    <row r="5" spans="1:3" ht="9.75" customHeight="1">
      <c r="A5" s="144" t="s">
        <v>482</v>
      </c>
      <c r="B5" s="145"/>
      <c r="C5" s="33">
        <v>2024</v>
      </c>
    </row>
    <row r="6" spans="1:3" ht="10.5" customHeight="1">
      <c r="A6" s="34" t="s">
        <v>483</v>
      </c>
      <c r="B6" s="34"/>
      <c r="C6" s="35">
        <v>73300013.400000006</v>
      </c>
    </row>
    <row r="7" spans="1:3" ht="7.5" customHeight="1">
      <c r="A7" s="1"/>
      <c r="B7" s="36"/>
      <c r="C7" s="37"/>
    </row>
    <row r="8" spans="1:3" ht="10.5" customHeight="1">
      <c r="A8" s="88" t="s">
        <v>484</v>
      </c>
      <c r="B8" s="88"/>
      <c r="C8" s="38">
        <f>SUM(C9:C14)</f>
        <v>7.19</v>
      </c>
    </row>
    <row r="9" spans="1:3" ht="10.5" customHeight="1">
      <c r="A9" s="89" t="s">
        <v>485</v>
      </c>
      <c r="B9" s="39" t="s">
        <v>134</v>
      </c>
      <c r="C9" s="121">
        <v>0</v>
      </c>
    </row>
    <row r="10" spans="1:3" ht="10.5" customHeight="1">
      <c r="A10" s="90" t="s">
        <v>486</v>
      </c>
      <c r="B10" s="41" t="s">
        <v>487</v>
      </c>
      <c r="C10" s="121">
        <v>0</v>
      </c>
    </row>
    <row r="11" spans="1:3" ht="10.5" customHeight="1">
      <c r="A11" s="90" t="s">
        <v>488</v>
      </c>
      <c r="B11" s="41" t="s">
        <v>143</v>
      </c>
      <c r="C11" s="121">
        <v>0</v>
      </c>
    </row>
    <row r="12" spans="1:3" ht="10.5" customHeight="1">
      <c r="A12" s="90" t="s">
        <v>489</v>
      </c>
      <c r="B12" s="41" t="s">
        <v>144</v>
      </c>
      <c r="C12" s="121">
        <v>0</v>
      </c>
    </row>
    <row r="13" spans="1:3" ht="10.5" customHeight="1">
      <c r="A13" s="90" t="s">
        <v>490</v>
      </c>
      <c r="B13" s="41" t="s">
        <v>145</v>
      </c>
      <c r="C13" s="121">
        <v>0</v>
      </c>
    </row>
    <row r="14" spans="1:3" ht="10.5" customHeight="1">
      <c r="A14" s="91" t="s">
        <v>491</v>
      </c>
      <c r="B14" s="42" t="s">
        <v>492</v>
      </c>
      <c r="C14" s="121">
        <v>7.19</v>
      </c>
    </row>
    <row r="15" spans="1:3" ht="7.5" customHeight="1">
      <c r="A15" s="1"/>
      <c r="B15" s="43"/>
      <c r="C15" s="44"/>
    </row>
    <row r="16" spans="1:3" ht="10.5" customHeight="1">
      <c r="A16" s="88" t="s">
        <v>493</v>
      </c>
      <c r="B16" s="36"/>
      <c r="C16" s="38">
        <f>SUM(C17:C19)</f>
        <v>0</v>
      </c>
    </row>
    <row r="17" spans="1:3" ht="10.5" customHeight="1">
      <c r="A17" s="92">
        <v>3.1</v>
      </c>
      <c r="B17" s="41" t="s">
        <v>494</v>
      </c>
      <c r="C17" s="40">
        <v>0</v>
      </c>
    </row>
    <row r="18" spans="1:3" ht="10.5" customHeight="1">
      <c r="A18" s="93">
        <v>3.2</v>
      </c>
      <c r="B18" s="41" t="s">
        <v>495</v>
      </c>
      <c r="C18" s="40">
        <v>0</v>
      </c>
    </row>
    <row r="19" spans="1:3" ht="10.5" customHeight="1">
      <c r="A19" s="93">
        <v>3.3</v>
      </c>
      <c r="B19" s="42" t="s">
        <v>496</v>
      </c>
      <c r="C19" s="45">
        <v>0</v>
      </c>
    </row>
    <row r="20" spans="1:3" ht="7.5" customHeight="1">
      <c r="A20" s="1"/>
      <c r="B20" s="42"/>
      <c r="C20" s="46"/>
    </row>
    <row r="21" spans="1:3" ht="10.5" customHeight="1">
      <c r="A21" s="47" t="s">
        <v>497</v>
      </c>
      <c r="B21" s="47"/>
      <c r="C21" s="35">
        <f>C6+C8-C16</f>
        <v>73300020.590000004</v>
      </c>
    </row>
    <row r="22" spans="1:3" ht="9.75" customHeight="1">
      <c r="A22" s="1"/>
      <c r="B22" s="1"/>
      <c r="C22" s="1"/>
    </row>
    <row r="23" spans="1:3" ht="9.75" customHeight="1">
      <c r="A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topLeftCell="A28" workbookViewId="0">
      <selection activeCell="B44" sqref="B44"/>
    </sheetView>
  </sheetViews>
  <sheetFormatPr baseColWidth="10" defaultColWidth="14.453125" defaultRowHeight="15" customHeight="1"/>
  <cols>
    <col min="1" max="1" width="3.81640625" customWidth="1"/>
    <col min="2" max="2" width="78" customWidth="1"/>
    <col min="3" max="3" width="17.81640625" customWidth="1"/>
    <col min="4" max="26" width="11.453125" customWidth="1"/>
  </cols>
  <sheetData>
    <row r="1" spans="1:3" ht="11.25" customHeight="1">
      <c r="A1" s="146" t="str">
        <f>ESF!A1</f>
        <v>FORUM CULTURAL GUANAJUATO</v>
      </c>
      <c r="B1" s="134"/>
      <c r="C1" s="141"/>
    </row>
    <row r="2" spans="1:3" ht="11.25" customHeight="1">
      <c r="A2" s="147" t="s">
        <v>498</v>
      </c>
      <c r="B2" s="136"/>
      <c r="C2" s="142"/>
    </row>
    <row r="3" spans="1:3" ht="11.25" customHeight="1">
      <c r="A3" s="147" t="str">
        <f>ESF!A3</f>
        <v>Del 01 de enero al 30 de junio de 2024</v>
      </c>
      <c r="B3" s="136"/>
      <c r="C3" s="142"/>
    </row>
    <row r="4" spans="1:3" ht="9.75" customHeight="1">
      <c r="A4" s="137" t="s">
        <v>481</v>
      </c>
      <c r="B4" s="138"/>
      <c r="C4" s="143"/>
    </row>
    <row r="5" spans="1:3" ht="11.25" customHeight="1">
      <c r="A5" s="144" t="s">
        <v>482</v>
      </c>
      <c r="B5" s="145"/>
      <c r="C5" s="33">
        <v>2024</v>
      </c>
    </row>
    <row r="6" spans="1:3" ht="10.5" customHeight="1">
      <c r="A6" s="48" t="s">
        <v>499</v>
      </c>
      <c r="B6" s="34"/>
      <c r="C6" s="49">
        <v>59191378.060000002</v>
      </c>
    </row>
    <row r="7" spans="1:3" ht="7.5" customHeight="1">
      <c r="A7" s="50"/>
      <c r="B7" s="36"/>
      <c r="C7" s="51"/>
    </row>
    <row r="8" spans="1:3" ht="10.5" customHeight="1">
      <c r="A8" s="88" t="s">
        <v>500</v>
      </c>
      <c r="B8" s="52"/>
      <c r="C8" s="38">
        <f>SUM(C9:C29)</f>
        <v>2226</v>
      </c>
    </row>
    <row r="9" spans="1:3" ht="10.5" customHeight="1">
      <c r="A9" s="94">
        <v>2.1</v>
      </c>
      <c r="B9" s="53" t="s">
        <v>164</v>
      </c>
      <c r="C9" s="54">
        <v>0</v>
      </c>
    </row>
    <row r="10" spans="1:3" ht="10.5" customHeight="1">
      <c r="A10" s="94">
        <v>2.2000000000000002</v>
      </c>
      <c r="B10" s="53" t="s">
        <v>161</v>
      </c>
      <c r="C10" s="54">
        <v>0</v>
      </c>
    </row>
    <row r="11" spans="1:3" ht="10.5" customHeight="1">
      <c r="A11" s="95">
        <v>2.2999999999999998</v>
      </c>
      <c r="B11" s="55" t="s">
        <v>326</v>
      </c>
      <c r="C11" s="54">
        <v>0</v>
      </c>
    </row>
    <row r="12" spans="1:3" ht="10.5" customHeight="1">
      <c r="A12" s="95">
        <v>2.4</v>
      </c>
      <c r="B12" s="55" t="s">
        <v>327</v>
      </c>
      <c r="C12" s="54">
        <v>2226</v>
      </c>
    </row>
    <row r="13" spans="1:3" ht="10.5" customHeight="1">
      <c r="A13" s="95">
        <v>2.5</v>
      </c>
      <c r="B13" s="55" t="s">
        <v>328</v>
      </c>
      <c r="C13" s="54">
        <v>0</v>
      </c>
    </row>
    <row r="14" spans="1:3" ht="10.5" customHeight="1">
      <c r="A14" s="95">
        <v>2.6</v>
      </c>
      <c r="B14" s="55" t="s">
        <v>329</v>
      </c>
      <c r="C14" s="54">
        <v>0</v>
      </c>
    </row>
    <row r="15" spans="1:3" ht="10.5" customHeight="1">
      <c r="A15" s="95">
        <v>2.7</v>
      </c>
      <c r="B15" s="55" t="s">
        <v>330</v>
      </c>
      <c r="C15" s="54">
        <v>0</v>
      </c>
    </row>
    <row r="16" spans="1:3" ht="10.5" customHeight="1">
      <c r="A16" s="95">
        <v>2.8</v>
      </c>
      <c r="B16" s="55" t="s">
        <v>331</v>
      </c>
      <c r="C16" s="54">
        <v>0</v>
      </c>
    </row>
    <row r="17" spans="1:3" ht="10.5" customHeight="1">
      <c r="A17" s="95">
        <v>2.9</v>
      </c>
      <c r="B17" s="55" t="s">
        <v>333</v>
      </c>
      <c r="C17" s="54">
        <v>0</v>
      </c>
    </row>
    <row r="18" spans="1:3" ht="10.5" customHeight="1">
      <c r="A18" s="95" t="s">
        <v>501</v>
      </c>
      <c r="B18" s="55" t="s">
        <v>502</v>
      </c>
      <c r="C18" s="54">
        <v>0</v>
      </c>
    </row>
    <row r="19" spans="1:3" ht="10.5" customHeight="1">
      <c r="A19" s="95" t="s">
        <v>503</v>
      </c>
      <c r="B19" s="55" t="s">
        <v>339</v>
      </c>
      <c r="C19" s="54">
        <v>0</v>
      </c>
    </row>
    <row r="20" spans="1:3" ht="10.5" customHeight="1">
      <c r="A20" s="95" t="s">
        <v>504</v>
      </c>
      <c r="B20" s="55" t="s">
        <v>505</v>
      </c>
      <c r="C20" s="54">
        <v>0</v>
      </c>
    </row>
    <row r="21" spans="1:3" ht="10.5" customHeight="1">
      <c r="A21" s="95" t="s">
        <v>506</v>
      </c>
      <c r="B21" s="55" t="s">
        <v>507</v>
      </c>
      <c r="C21" s="54">
        <v>0</v>
      </c>
    </row>
    <row r="22" spans="1:3" ht="10.5" customHeight="1">
      <c r="A22" s="95" t="s">
        <v>508</v>
      </c>
      <c r="B22" s="55" t="s">
        <v>509</v>
      </c>
      <c r="C22" s="54">
        <v>0</v>
      </c>
    </row>
    <row r="23" spans="1:3" ht="10.5" customHeight="1">
      <c r="A23" s="95" t="s">
        <v>510</v>
      </c>
      <c r="B23" s="55" t="s">
        <v>511</v>
      </c>
      <c r="C23" s="54">
        <v>0</v>
      </c>
    </row>
    <row r="24" spans="1:3" ht="10.5" customHeight="1">
      <c r="A24" s="95" t="s">
        <v>512</v>
      </c>
      <c r="B24" s="55" t="s">
        <v>513</v>
      </c>
      <c r="C24" s="54">
        <v>0</v>
      </c>
    </row>
    <row r="25" spans="1:3" ht="10.5" customHeight="1">
      <c r="A25" s="95" t="s">
        <v>514</v>
      </c>
      <c r="B25" s="55" t="s">
        <v>515</v>
      </c>
      <c r="C25" s="54">
        <v>0</v>
      </c>
    </row>
    <row r="26" spans="1:3" ht="10.5" customHeight="1">
      <c r="A26" s="95" t="s">
        <v>516</v>
      </c>
      <c r="B26" s="55" t="s">
        <v>517</v>
      </c>
      <c r="C26" s="54">
        <v>0</v>
      </c>
    </row>
    <row r="27" spans="1:3" ht="10.5" customHeight="1">
      <c r="A27" s="95" t="s">
        <v>518</v>
      </c>
      <c r="B27" s="55" t="s">
        <v>519</v>
      </c>
      <c r="C27" s="54">
        <v>0</v>
      </c>
    </row>
    <row r="28" spans="1:3" ht="10.5" customHeight="1">
      <c r="A28" s="95" t="s">
        <v>520</v>
      </c>
      <c r="B28" s="55" t="s">
        <v>521</v>
      </c>
      <c r="C28" s="54">
        <v>0</v>
      </c>
    </row>
    <row r="29" spans="1:3" ht="10.5" customHeight="1">
      <c r="A29" s="95" t="s">
        <v>522</v>
      </c>
      <c r="B29" s="53" t="s">
        <v>523</v>
      </c>
      <c r="C29" s="54">
        <v>0</v>
      </c>
    </row>
    <row r="30" spans="1:3" ht="7.5" customHeight="1">
      <c r="A30" s="50"/>
      <c r="B30" s="56"/>
      <c r="C30" s="57"/>
    </row>
    <row r="31" spans="1:3" ht="10.5" customHeight="1">
      <c r="A31" s="96" t="s">
        <v>524</v>
      </c>
      <c r="B31" s="58"/>
      <c r="C31" s="59">
        <f>SUM(C32:C38)</f>
        <v>2561514.7799999998</v>
      </c>
    </row>
    <row r="32" spans="1:3" ht="10.5" customHeight="1">
      <c r="A32" s="95" t="s">
        <v>525</v>
      </c>
      <c r="B32" s="55" t="s">
        <v>234</v>
      </c>
      <c r="C32" s="54">
        <v>2149826.9300000002</v>
      </c>
    </row>
    <row r="33" spans="1:3" ht="10.5" customHeight="1">
      <c r="A33" s="95" t="s">
        <v>526</v>
      </c>
      <c r="B33" s="55" t="s">
        <v>243</v>
      </c>
      <c r="C33" s="54">
        <v>0</v>
      </c>
    </row>
    <row r="34" spans="1:3" ht="10.5" customHeight="1">
      <c r="A34" s="95" t="s">
        <v>527</v>
      </c>
      <c r="B34" s="55" t="s">
        <v>246</v>
      </c>
      <c r="C34" s="54">
        <v>0</v>
      </c>
    </row>
    <row r="35" spans="1:3" ht="10.5" customHeight="1">
      <c r="A35" s="95" t="s">
        <v>528</v>
      </c>
      <c r="B35" s="55" t="s">
        <v>252</v>
      </c>
      <c r="C35" s="54">
        <v>3.3</v>
      </c>
    </row>
    <row r="36" spans="1:3" ht="10.5" customHeight="1">
      <c r="A36" s="95" t="s">
        <v>529</v>
      </c>
      <c r="B36" s="55" t="s">
        <v>262</v>
      </c>
      <c r="C36" s="54">
        <v>0</v>
      </c>
    </row>
    <row r="37" spans="1:3" ht="10.5" customHeight="1">
      <c r="A37" s="95" t="s">
        <v>530</v>
      </c>
      <c r="B37" s="55" t="s">
        <v>531</v>
      </c>
      <c r="C37" s="54">
        <v>0</v>
      </c>
    </row>
    <row r="38" spans="1:3" ht="10.5" customHeight="1">
      <c r="A38" s="95" t="s">
        <v>532</v>
      </c>
      <c r="B38" s="53" t="s">
        <v>533</v>
      </c>
      <c r="C38" s="60">
        <v>411684.55</v>
      </c>
    </row>
    <row r="39" spans="1:3" ht="7.5" customHeight="1">
      <c r="A39" s="50"/>
      <c r="B39" s="61"/>
      <c r="C39" s="62"/>
    </row>
    <row r="40" spans="1:3" ht="10.5" customHeight="1">
      <c r="A40" s="63" t="s">
        <v>534</v>
      </c>
      <c r="B40" s="34"/>
      <c r="C40" s="35">
        <f>C6-C8+C31</f>
        <v>61750666.840000004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workbookViewId="0">
      <selection activeCell="D52" sqref="D52"/>
    </sheetView>
  </sheetViews>
  <sheetFormatPr baseColWidth="10" defaultColWidth="14.453125" defaultRowHeight="15" customHeight="1"/>
  <cols>
    <col min="1" max="1" width="12.81640625" customWidth="1"/>
    <col min="2" max="2" width="72.1796875" customWidth="1"/>
    <col min="3" max="7" width="15.81640625" customWidth="1"/>
    <col min="8" max="8" width="11.81640625" customWidth="1"/>
    <col min="9" max="9" width="13.453125" customWidth="1"/>
    <col min="10" max="10" width="13.1796875" customWidth="1"/>
    <col min="11" max="26" width="9.1796875" customWidth="1"/>
  </cols>
  <sheetData>
    <row r="1" spans="1:10" ht="11.25" customHeight="1">
      <c r="A1" s="139" t="str">
        <f>'Notas a los Edos Financieros'!A1</f>
        <v>FORUM CULTURAL GUANAJUATO</v>
      </c>
      <c r="B1" s="136"/>
      <c r="C1" s="136"/>
      <c r="D1" s="136"/>
      <c r="E1" s="136"/>
      <c r="F1" s="136"/>
      <c r="G1" s="85" t="s">
        <v>0</v>
      </c>
      <c r="H1" s="77">
        <f>'Notas a los Edos Financieros'!D1</f>
        <v>2024</v>
      </c>
      <c r="I1" s="16"/>
      <c r="J1" s="16"/>
    </row>
    <row r="2" spans="1:10" ht="11.25" customHeight="1">
      <c r="A2" s="139" t="s">
        <v>535</v>
      </c>
      <c r="B2" s="136"/>
      <c r="C2" s="136"/>
      <c r="D2" s="136"/>
      <c r="E2" s="136"/>
      <c r="F2" s="136"/>
      <c r="G2" s="85" t="s">
        <v>2</v>
      </c>
      <c r="H2" s="77" t="str">
        <f>'Notas a los Edos Financieros'!D2</f>
        <v>Trimestral</v>
      </c>
      <c r="I2" s="16"/>
      <c r="J2" s="16"/>
    </row>
    <row r="3" spans="1:10" ht="11.25" customHeight="1">
      <c r="A3" s="139" t="str">
        <f>'Notas a los Edos Financieros'!A3</f>
        <v>Del 01 de enero al 30 de junio de 2024</v>
      </c>
      <c r="B3" s="136"/>
      <c r="C3" s="136"/>
      <c r="D3" s="136"/>
      <c r="E3" s="136"/>
      <c r="F3" s="136"/>
      <c r="G3" s="85" t="s">
        <v>4</v>
      </c>
      <c r="H3" s="77">
        <f>'Notas a los Edos Financieros'!D3</f>
        <v>2</v>
      </c>
      <c r="I3" s="16"/>
      <c r="J3" s="16"/>
    </row>
    <row r="4" spans="1:10" ht="11.25" customHeight="1">
      <c r="A4" s="139" t="s">
        <v>5</v>
      </c>
      <c r="B4" s="136"/>
      <c r="C4" s="136"/>
      <c r="D4" s="136"/>
      <c r="E4" s="136"/>
      <c r="F4" s="136"/>
      <c r="G4" s="85"/>
      <c r="H4" s="77"/>
      <c r="I4" s="16"/>
      <c r="J4" s="16"/>
    </row>
    <row r="5" spans="1:10" ht="9.75" customHeight="1">
      <c r="A5" s="79" t="s">
        <v>68</v>
      </c>
      <c r="B5" s="80"/>
      <c r="C5" s="80"/>
      <c r="D5" s="80"/>
      <c r="E5" s="80"/>
      <c r="F5" s="80"/>
      <c r="G5" s="80"/>
      <c r="H5" s="80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7" t="s">
        <v>70</v>
      </c>
      <c r="B8" s="97" t="s">
        <v>482</v>
      </c>
      <c r="C8" s="98" t="s">
        <v>536</v>
      </c>
      <c r="D8" s="98" t="s">
        <v>537</v>
      </c>
      <c r="E8" s="98" t="s">
        <v>538</v>
      </c>
      <c r="F8" s="98" t="s">
        <v>539</v>
      </c>
      <c r="G8" s="98" t="s">
        <v>540</v>
      </c>
      <c r="H8" s="98" t="s">
        <v>541</v>
      </c>
      <c r="I8" s="98" t="s">
        <v>542</v>
      </c>
      <c r="J8" s="98" t="s">
        <v>543</v>
      </c>
    </row>
    <row r="9" spans="1:10" ht="10.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10.5" customHeight="1">
      <c r="A10" s="16">
        <v>7110</v>
      </c>
      <c r="B10" s="32" t="s">
        <v>540</v>
      </c>
      <c r="C10" s="27">
        <v>0</v>
      </c>
      <c r="D10" s="27">
        <v>0</v>
      </c>
      <c r="E10" s="27">
        <v>0</v>
      </c>
      <c r="F10" s="27">
        <v>0</v>
      </c>
      <c r="G10" s="16"/>
      <c r="H10" s="16"/>
      <c r="I10" s="16"/>
      <c r="J10" s="16"/>
    </row>
    <row r="11" spans="1:10" ht="10.5" customHeight="1">
      <c r="A11" s="16">
        <v>7120</v>
      </c>
      <c r="B11" s="32" t="s">
        <v>545</v>
      </c>
      <c r="C11" s="27">
        <v>0</v>
      </c>
      <c r="D11" s="27">
        <v>0</v>
      </c>
      <c r="E11" s="27">
        <v>0</v>
      </c>
      <c r="F11" s="27">
        <v>0</v>
      </c>
      <c r="G11" s="16"/>
      <c r="H11" s="16"/>
      <c r="I11" s="16"/>
      <c r="J11" s="16"/>
    </row>
    <row r="12" spans="1:10" ht="10.5" customHeight="1">
      <c r="A12" s="16">
        <v>7130</v>
      </c>
      <c r="B12" s="32" t="s">
        <v>546</v>
      </c>
      <c r="C12" s="27">
        <v>0</v>
      </c>
      <c r="D12" s="27">
        <v>0</v>
      </c>
      <c r="E12" s="27">
        <v>0</v>
      </c>
      <c r="F12" s="27">
        <v>0</v>
      </c>
      <c r="G12" s="16"/>
      <c r="H12" s="16"/>
      <c r="I12" s="16"/>
      <c r="J12" s="16"/>
    </row>
    <row r="13" spans="1:10" ht="10.5" customHeight="1">
      <c r="A13" s="16">
        <v>7140</v>
      </c>
      <c r="B13" s="32" t="s">
        <v>547</v>
      </c>
      <c r="C13" s="27">
        <v>0</v>
      </c>
      <c r="D13" s="27">
        <v>0</v>
      </c>
      <c r="E13" s="27">
        <v>0</v>
      </c>
      <c r="F13" s="27">
        <v>0</v>
      </c>
      <c r="G13" s="16"/>
      <c r="H13" s="16"/>
      <c r="I13" s="16"/>
      <c r="J13" s="16"/>
    </row>
    <row r="14" spans="1:10" ht="10.5" customHeight="1">
      <c r="A14" s="16">
        <v>7150</v>
      </c>
      <c r="B14" s="32" t="s">
        <v>548</v>
      </c>
      <c r="C14" s="27">
        <v>0</v>
      </c>
      <c r="D14" s="27">
        <v>0</v>
      </c>
      <c r="E14" s="27">
        <v>0</v>
      </c>
      <c r="F14" s="27">
        <v>0</v>
      </c>
      <c r="G14" s="16"/>
      <c r="H14" s="16"/>
      <c r="I14" s="16"/>
      <c r="J14" s="16"/>
    </row>
    <row r="15" spans="1:10" ht="10.5" customHeight="1">
      <c r="A15" s="16">
        <v>7160</v>
      </c>
      <c r="B15" s="32" t="s">
        <v>549</v>
      </c>
      <c r="C15" s="27">
        <v>0</v>
      </c>
      <c r="D15" s="27">
        <v>0</v>
      </c>
      <c r="E15" s="27">
        <v>0</v>
      </c>
      <c r="F15" s="27">
        <v>0</v>
      </c>
      <c r="G15" s="16"/>
      <c r="H15" s="16"/>
      <c r="I15" s="16"/>
      <c r="J15" s="16"/>
    </row>
    <row r="16" spans="1:10" ht="10.5" customHeight="1">
      <c r="A16" s="16">
        <v>7210</v>
      </c>
      <c r="B16" s="32" t="s">
        <v>550</v>
      </c>
      <c r="C16" s="27">
        <v>0</v>
      </c>
      <c r="D16" s="27">
        <v>0</v>
      </c>
      <c r="E16" s="27">
        <v>0</v>
      </c>
      <c r="F16" s="27">
        <v>0</v>
      </c>
      <c r="G16" s="16"/>
      <c r="H16" s="16"/>
      <c r="I16" s="16"/>
      <c r="J16" s="16"/>
    </row>
    <row r="17" spans="1:10" ht="10.5" customHeight="1">
      <c r="A17" s="16">
        <v>7220</v>
      </c>
      <c r="B17" s="32" t="s">
        <v>551</v>
      </c>
      <c r="C17" s="27">
        <v>0</v>
      </c>
      <c r="D17" s="27">
        <v>0</v>
      </c>
      <c r="E17" s="27">
        <v>0</v>
      </c>
      <c r="F17" s="27">
        <v>0</v>
      </c>
      <c r="G17" s="16"/>
      <c r="H17" s="16"/>
      <c r="I17" s="16"/>
      <c r="J17" s="16"/>
    </row>
    <row r="18" spans="1:10" ht="10.5" customHeight="1">
      <c r="A18" s="16">
        <v>7230</v>
      </c>
      <c r="B18" s="32" t="s">
        <v>552</v>
      </c>
      <c r="C18" s="27">
        <v>0</v>
      </c>
      <c r="D18" s="27">
        <v>0</v>
      </c>
      <c r="E18" s="27">
        <v>0</v>
      </c>
      <c r="F18" s="27">
        <v>0</v>
      </c>
      <c r="G18" s="16"/>
      <c r="H18" s="16"/>
      <c r="I18" s="16"/>
      <c r="J18" s="16"/>
    </row>
    <row r="19" spans="1:10" ht="10.5" customHeight="1">
      <c r="A19" s="16">
        <v>7240</v>
      </c>
      <c r="B19" s="32" t="s">
        <v>553</v>
      </c>
      <c r="C19" s="27">
        <v>0</v>
      </c>
      <c r="D19" s="27">
        <v>0</v>
      </c>
      <c r="E19" s="27">
        <v>0</v>
      </c>
      <c r="F19" s="27">
        <v>0</v>
      </c>
      <c r="G19" s="16"/>
      <c r="H19" s="16"/>
      <c r="I19" s="16"/>
      <c r="J19" s="16"/>
    </row>
    <row r="20" spans="1:10" ht="10.5" customHeight="1">
      <c r="A20" s="16">
        <v>7250</v>
      </c>
      <c r="B20" s="32" t="s">
        <v>554</v>
      </c>
      <c r="C20" s="27">
        <v>0</v>
      </c>
      <c r="D20" s="27">
        <v>0</v>
      </c>
      <c r="E20" s="27">
        <v>0</v>
      </c>
      <c r="F20" s="27">
        <v>0</v>
      </c>
      <c r="G20" s="16"/>
      <c r="H20" s="16"/>
      <c r="I20" s="16"/>
      <c r="J20" s="16"/>
    </row>
    <row r="21" spans="1:10" ht="10.5" customHeight="1">
      <c r="A21" s="16">
        <v>7260</v>
      </c>
      <c r="B21" s="32" t="s">
        <v>555</v>
      </c>
      <c r="C21" s="27">
        <v>0</v>
      </c>
      <c r="D21" s="27">
        <v>0</v>
      </c>
      <c r="E21" s="27">
        <v>0</v>
      </c>
      <c r="F21" s="27">
        <v>0</v>
      </c>
      <c r="G21" s="16"/>
      <c r="H21" s="16"/>
      <c r="I21" s="16"/>
      <c r="J21" s="16"/>
    </row>
    <row r="22" spans="1:10" ht="10.5" customHeight="1">
      <c r="A22" s="16">
        <v>7310</v>
      </c>
      <c r="B22" s="32" t="s">
        <v>556</v>
      </c>
      <c r="C22" s="27">
        <v>0</v>
      </c>
      <c r="D22" s="27">
        <v>0</v>
      </c>
      <c r="E22" s="27">
        <v>0</v>
      </c>
      <c r="F22" s="27">
        <v>0</v>
      </c>
      <c r="G22" s="16"/>
      <c r="H22" s="16"/>
      <c r="I22" s="16"/>
      <c r="J22" s="16"/>
    </row>
    <row r="23" spans="1:10" ht="10.5" customHeight="1">
      <c r="A23" s="16">
        <v>7320</v>
      </c>
      <c r="B23" s="32" t="s">
        <v>557</v>
      </c>
      <c r="C23" s="27">
        <v>0</v>
      </c>
      <c r="D23" s="27">
        <v>0</v>
      </c>
      <c r="E23" s="27">
        <v>0</v>
      </c>
      <c r="F23" s="27">
        <v>0</v>
      </c>
      <c r="G23" s="16"/>
      <c r="H23" s="16"/>
      <c r="I23" s="16"/>
      <c r="J23" s="16"/>
    </row>
    <row r="24" spans="1:10" ht="10.5" customHeight="1">
      <c r="A24" s="16">
        <v>7330</v>
      </c>
      <c r="B24" s="32" t="s">
        <v>558</v>
      </c>
      <c r="C24" s="27">
        <v>0</v>
      </c>
      <c r="D24" s="27">
        <v>0</v>
      </c>
      <c r="E24" s="27">
        <v>0</v>
      </c>
      <c r="F24" s="27">
        <v>0</v>
      </c>
      <c r="G24" s="16"/>
      <c r="H24" s="16"/>
      <c r="I24" s="16"/>
      <c r="J24" s="16"/>
    </row>
    <row r="25" spans="1:10" ht="10.5" customHeight="1">
      <c r="A25" s="16">
        <v>7340</v>
      </c>
      <c r="B25" s="32" t="s">
        <v>559</v>
      </c>
      <c r="C25" s="27">
        <v>0</v>
      </c>
      <c r="D25" s="27">
        <v>0</v>
      </c>
      <c r="E25" s="27">
        <v>0</v>
      </c>
      <c r="F25" s="27">
        <v>0</v>
      </c>
      <c r="G25" s="16"/>
      <c r="H25" s="16"/>
      <c r="I25" s="16"/>
      <c r="J25" s="16"/>
    </row>
    <row r="26" spans="1:10" ht="10.5" customHeight="1">
      <c r="A26" s="16">
        <v>7350</v>
      </c>
      <c r="B26" s="32" t="s">
        <v>560</v>
      </c>
      <c r="C26" s="27">
        <v>0</v>
      </c>
      <c r="D26" s="27">
        <v>0</v>
      </c>
      <c r="E26" s="27">
        <v>0</v>
      </c>
      <c r="F26" s="27">
        <v>0</v>
      </c>
      <c r="G26" s="16"/>
      <c r="H26" s="16"/>
      <c r="I26" s="16"/>
      <c r="J26" s="16"/>
    </row>
    <row r="27" spans="1:10" ht="10.5" customHeight="1">
      <c r="A27" s="16">
        <v>7360</v>
      </c>
      <c r="B27" s="32" t="s">
        <v>561</v>
      </c>
      <c r="C27" s="27">
        <v>0</v>
      </c>
      <c r="D27" s="27">
        <v>0</v>
      </c>
      <c r="E27" s="27">
        <v>0</v>
      </c>
      <c r="F27" s="27">
        <v>0</v>
      </c>
      <c r="G27" s="16"/>
      <c r="H27" s="16"/>
      <c r="I27" s="16"/>
      <c r="J27" s="16"/>
    </row>
    <row r="28" spans="1:10" ht="10.5" customHeight="1">
      <c r="A28" s="16">
        <v>7410</v>
      </c>
      <c r="B28" s="32" t="s">
        <v>562</v>
      </c>
      <c r="C28" s="27">
        <v>0</v>
      </c>
      <c r="D28" s="27">
        <v>0</v>
      </c>
      <c r="E28" s="27">
        <v>0</v>
      </c>
      <c r="F28" s="27">
        <v>0</v>
      </c>
      <c r="G28" s="16"/>
      <c r="H28" s="16"/>
      <c r="I28" s="16"/>
      <c r="J28" s="16"/>
    </row>
    <row r="29" spans="1:10" ht="10.5" customHeight="1">
      <c r="A29" s="16">
        <v>7420</v>
      </c>
      <c r="B29" s="32" t="s">
        <v>563</v>
      </c>
      <c r="C29" s="27">
        <v>0</v>
      </c>
      <c r="D29" s="27">
        <v>0</v>
      </c>
      <c r="E29" s="27">
        <v>0</v>
      </c>
      <c r="F29" s="27">
        <v>0</v>
      </c>
      <c r="G29" s="16"/>
      <c r="H29" s="16"/>
      <c r="I29" s="16"/>
      <c r="J29" s="16"/>
    </row>
    <row r="30" spans="1:10" ht="10.5" customHeight="1">
      <c r="A30" s="16">
        <v>7510</v>
      </c>
      <c r="B30" s="32" t="s">
        <v>564</v>
      </c>
      <c r="C30" s="27">
        <v>0</v>
      </c>
      <c r="D30" s="27">
        <v>0</v>
      </c>
      <c r="E30" s="27">
        <v>0</v>
      </c>
      <c r="F30" s="27">
        <v>0</v>
      </c>
      <c r="G30" s="16"/>
      <c r="H30" s="16"/>
      <c r="I30" s="16"/>
      <c r="J30" s="16"/>
    </row>
    <row r="31" spans="1:10" ht="10.5" customHeight="1">
      <c r="A31" s="16">
        <v>7520</v>
      </c>
      <c r="B31" s="32" t="s">
        <v>565</v>
      </c>
      <c r="C31" s="27">
        <v>0</v>
      </c>
      <c r="D31" s="27">
        <v>0</v>
      </c>
      <c r="E31" s="27">
        <v>0</v>
      </c>
      <c r="F31" s="27">
        <v>0</v>
      </c>
      <c r="G31" s="16"/>
      <c r="H31" s="16"/>
      <c r="I31" s="16"/>
      <c r="J31" s="16"/>
    </row>
    <row r="32" spans="1:10" ht="10.5" customHeight="1">
      <c r="A32" s="16">
        <v>7610</v>
      </c>
      <c r="B32" s="32" t="s">
        <v>566</v>
      </c>
      <c r="C32" s="27">
        <v>0</v>
      </c>
      <c r="D32" s="27">
        <v>0</v>
      </c>
      <c r="E32" s="27">
        <v>0</v>
      </c>
      <c r="F32" s="27">
        <v>0</v>
      </c>
      <c r="G32" s="16"/>
      <c r="H32" s="16"/>
      <c r="I32" s="16"/>
      <c r="J32" s="16"/>
    </row>
    <row r="33" spans="1:10" ht="10.5" customHeight="1">
      <c r="A33" s="16">
        <v>7620</v>
      </c>
      <c r="B33" s="32" t="s">
        <v>567</v>
      </c>
      <c r="C33" s="27">
        <v>0</v>
      </c>
      <c r="D33" s="27">
        <v>0</v>
      </c>
      <c r="E33" s="27">
        <v>0</v>
      </c>
      <c r="F33" s="27">
        <v>0</v>
      </c>
      <c r="G33" s="16"/>
      <c r="H33" s="16"/>
      <c r="I33" s="16"/>
      <c r="J33" s="16"/>
    </row>
    <row r="34" spans="1:10" ht="10.5" customHeight="1">
      <c r="A34" s="16">
        <v>7630</v>
      </c>
      <c r="B34" s="32" t="s">
        <v>568</v>
      </c>
      <c r="C34" s="27">
        <v>0</v>
      </c>
      <c r="D34" s="27">
        <v>0</v>
      </c>
      <c r="E34" s="27">
        <v>0</v>
      </c>
      <c r="F34" s="27">
        <v>0</v>
      </c>
      <c r="G34" s="16"/>
      <c r="H34" s="16"/>
      <c r="I34" s="16"/>
      <c r="J34" s="16"/>
    </row>
    <row r="35" spans="1:10" ht="10.5" customHeight="1">
      <c r="A35" s="16">
        <v>7640</v>
      </c>
      <c r="B35" s="32" t="s">
        <v>569</v>
      </c>
      <c r="C35" s="27">
        <v>0</v>
      </c>
      <c r="D35" s="27">
        <v>0</v>
      </c>
      <c r="E35" s="27">
        <v>0</v>
      </c>
      <c r="F35" s="27">
        <v>0</v>
      </c>
      <c r="G35" s="16"/>
      <c r="H35" s="16"/>
      <c r="I35" s="16"/>
      <c r="J35" s="16"/>
    </row>
    <row r="36" spans="1:10" ht="9.75" customHeight="1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 ht="10.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0.5" customHeight="1">
      <c r="A39" s="16"/>
      <c r="B39" s="148" t="s">
        <v>571</v>
      </c>
      <c r="C39" s="149"/>
      <c r="D39" s="16"/>
      <c r="E39" s="16"/>
      <c r="F39" s="16"/>
      <c r="G39" s="16"/>
      <c r="H39" s="16"/>
      <c r="I39" s="16"/>
      <c r="J39" s="16"/>
    </row>
    <row r="40" spans="1:10" ht="10.5" customHeight="1">
      <c r="A40" s="16"/>
      <c r="B40" s="64" t="s">
        <v>482</v>
      </c>
      <c r="C40" s="65">
        <v>2024</v>
      </c>
      <c r="D40" s="16"/>
      <c r="E40" s="16"/>
      <c r="F40" s="16"/>
      <c r="G40" s="16"/>
      <c r="H40" s="16"/>
      <c r="I40" s="16"/>
      <c r="J40" s="16"/>
    </row>
    <row r="41" spans="1:10" ht="10.5" customHeight="1">
      <c r="A41" s="16">
        <v>8110</v>
      </c>
      <c r="B41" s="66" t="s">
        <v>572</v>
      </c>
      <c r="C41" s="122">
        <v>116278642.28</v>
      </c>
      <c r="D41" s="16"/>
      <c r="E41" s="16"/>
      <c r="F41" s="16"/>
      <c r="G41" s="16"/>
      <c r="H41" s="16"/>
      <c r="I41" s="16"/>
      <c r="J41" s="16"/>
    </row>
    <row r="42" spans="1:10" ht="10.5" customHeight="1">
      <c r="A42" s="16">
        <v>8120</v>
      </c>
      <c r="B42" s="66" t="s">
        <v>573</v>
      </c>
      <c r="C42" s="122">
        <v>-75041264.519999996</v>
      </c>
      <c r="D42" s="16"/>
      <c r="E42" s="16"/>
      <c r="F42" s="16"/>
      <c r="G42" s="16"/>
      <c r="H42" s="16"/>
      <c r="I42" s="16"/>
      <c r="J42" s="16"/>
    </row>
    <row r="43" spans="1:10" ht="10.5" customHeight="1">
      <c r="A43" s="16">
        <v>8130</v>
      </c>
      <c r="B43" s="66" t="s">
        <v>574</v>
      </c>
      <c r="C43" s="122">
        <v>32062635.640000001</v>
      </c>
      <c r="D43" s="16"/>
      <c r="E43" s="16"/>
      <c r="F43" s="16"/>
      <c r="G43" s="16"/>
      <c r="H43" s="16"/>
      <c r="I43" s="16"/>
      <c r="J43" s="16"/>
    </row>
    <row r="44" spans="1:10" ht="10.5" customHeight="1">
      <c r="A44" s="16">
        <v>8140</v>
      </c>
      <c r="B44" s="66" t="s">
        <v>575</v>
      </c>
      <c r="C44" s="122">
        <v>-383190</v>
      </c>
      <c r="D44" s="16"/>
      <c r="E44" s="16"/>
      <c r="F44" s="16"/>
      <c r="G44" s="16"/>
      <c r="H44" s="16"/>
      <c r="I44" s="16"/>
      <c r="J44" s="16"/>
    </row>
    <row r="45" spans="1:10" ht="10.5" customHeight="1">
      <c r="A45" s="16">
        <v>8150</v>
      </c>
      <c r="B45" s="67" t="s">
        <v>576</v>
      </c>
      <c r="C45" s="123">
        <v>-72916823.400000006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0.5" customHeight="1">
      <c r="A48" s="16"/>
      <c r="B48" s="148" t="s">
        <v>577</v>
      </c>
      <c r="C48" s="149"/>
      <c r="D48" s="16"/>
      <c r="E48" s="16"/>
      <c r="F48" s="16"/>
      <c r="G48" s="16"/>
      <c r="H48" s="16"/>
      <c r="I48" s="16"/>
      <c r="J48" s="16"/>
    </row>
    <row r="49" spans="1:4" ht="10.5" customHeight="1">
      <c r="A49" s="16"/>
      <c r="B49" s="64" t="s">
        <v>482</v>
      </c>
      <c r="C49" s="65">
        <v>2024</v>
      </c>
    </row>
    <row r="50" spans="1:4" ht="10.5" customHeight="1">
      <c r="A50" s="16">
        <v>8210</v>
      </c>
      <c r="B50" s="66" t="s">
        <v>578</v>
      </c>
      <c r="C50" s="68">
        <v>-116278642.28</v>
      </c>
    </row>
    <row r="51" spans="1:4" ht="10.5" customHeight="1">
      <c r="A51" s="16">
        <v>8220</v>
      </c>
      <c r="B51" s="66" t="s">
        <v>579</v>
      </c>
      <c r="C51" s="68">
        <v>52302732.950000003</v>
      </c>
    </row>
    <row r="52" spans="1:4" ht="13" customHeight="1">
      <c r="A52" s="16">
        <v>8230</v>
      </c>
      <c r="B52" s="66" t="s">
        <v>580</v>
      </c>
      <c r="C52" s="68">
        <v>-29408923.640000001</v>
      </c>
      <c r="D52" s="126"/>
    </row>
    <row r="53" spans="1:4" ht="10.5" customHeight="1">
      <c r="A53" s="16">
        <v>8240</v>
      </c>
      <c r="B53" s="66" t="s">
        <v>581</v>
      </c>
      <c r="C53" s="68">
        <v>34193454.909999996</v>
      </c>
    </row>
    <row r="54" spans="1:4" ht="10.5" customHeight="1">
      <c r="A54" s="16">
        <v>8250</v>
      </c>
      <c r="B54" s="66" t="s">
        <v>582</v>
      </c>
      <c r="C54" s="68">
        <v>0</v>
      </c>
    </row>
    <row r="55" spans="1:4" ht="10.5" customHeight="1">
      <c r="A55" s="16">
        <v>8260</v>
      </c>
      <c r="B55" s="66" t="s">
        <v>583</v>
      </c>
      <c r="C55" s="68">
        <v>0</v>
      </c>
    </row>
    <row r="56" spans="1:4" ht="10.5" customHeight="1">
      <c r="A56" s="16">
        <v>8270</v>
      </c>
      <c r="B56" s="67" t="s">
        <v>584</v>
      </c>
      <c r="C56" s="69">
        <v>59191378.060000002</v>
      </c>
    </row>
    <row r="57" spans="1:4" ht="9.75" customHeight="1">
      <c r="A57" s="16"/>
      <c r="B57" s="16"/>
      <c r="C57" s="16"/>
    </row>
    <row r="58" spans="1:4" ht="9.75" customHeight="1">
      <c r="A58" s="16"/>
      <c r="B58" s="16"/>
      <c r="C58" s="16"/>
    </row>
    <row r="59" spans="1:4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Hernández Urrutia</dc:creator>
  <cp:keywords/>
  <dc:description/>
  <cp:lastModifiedBy>Manuel Hernández Urrutia</cp:lastModifiedBy>
  <cp:revision/>
  <cp:lastPrinted>2024-07-16T22:38:21Z</cp:lastPrinted>
  <dcterms:created xsi:type="dcterms:W3CDTF">2024-04-09T21:57:28Z</dcterms:created>
  <dcterms:modified xsi:type="dcterms:W3CDTF">2024-07-16T22:47:07Z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