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cuments\ANTONIETA\EDOS_FIN_2504\PAGINA WEB\Informacion Contable\"/>
    </mc:Choice>
  </mc:AlternateContent>
  <xr:revisionPtr revIDLastSave="0" documentId="13_ncr:1_{AA8ABE4A-4621-42CF-BCD6-0416AC35E99E}" xr6:coauthVersionLast="47" xr6:coauthVersionMax="47" xr10:uidLastSave="{00000000-0000-0000-0000-000000000000}"/>
  <bookViews>
    <workbookView xWindow="-110" yWindow="-110" windowWidth="19420" windowHeight="1030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ACT!$A$1:$E$221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E127" i="59" l="1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<sst xmlns="http://schemas.openxmlformats.org/spreadsheetml/2006/main" count="870" uniqueCount="601">
  <si>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</si>
  <si>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</si>
  <si>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</si>
  <si>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</si>
  <si>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</si>
  <si>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</si>
  <si>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</si>
  <si>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</si>
  <si>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</si>
  <si>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</si>
  <si>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</si>
  <si>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</si>
  <si>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</si>
  <si>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</si>
  <si>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</si>
  <si>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</si>
  <si>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</si>
  <si>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</si>
  <si>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</si>
  <si>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</si>
  <si>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</si>
  <si>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</si>
  <si>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</si>
  <si>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</si>
  <si>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</si>
  <si>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</si>
  <si>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</si>
  <si>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</si>
  <si>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</si>
  <si>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</si>
  <si>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</si>
  <si>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</si>
  <si>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</si>
  <si>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</si>
  <si>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</si>
  <si>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</si>
  <si>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</si>
  <si>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</si>
  <si>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</si>
  <si>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</si>
  <si>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</si>
  <si>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</si>
  <si>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</si>
  <si>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</si>
  <si>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</si>
  <si>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</si>
  <si>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</si>
  <si>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</si>
  <si>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</si>
  <si>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</si>
  <si>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</si>
  <si>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</si>
  <si>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</si>
  <si>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</si>
  <si>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</si>
  <si>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</si>
  <si>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</si>
  <si>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</si>
  <si>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</si>
  <si>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</si>
  <si>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</si>
  <si>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</si>
  <si>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</si>
  <si>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</si>
  <si>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</si>
  <si>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</si>
  <si>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</si>
  <si>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</si>
  <si>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</si>
  <si>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</si>
  <si>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</si>
  <si>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</si>
  <si>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</si>
  <si>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</si>
  <si>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</si>
  <si>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</si>
  <si>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</si>
  <si>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</si>
  <si>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</si>
  <si>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</si>
  <si>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</si>
  <si>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</si>
  <si>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</si>
  <si>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</si>
  <si>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</si>
  <si>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</si>
  <si>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</si>
  <si>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</si>
  <si>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</si>
  <si>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</si>
  <si>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</si>
  <si>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</si>
  <si>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</si>
  <si>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</si>
  <si>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</si>
  <si>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</si>
  <si>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</si>
  <si>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</si>
  <si>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</si>
  <si>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</si>
  <si>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</si>
  <si>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</si>
  <si>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</si>
  <si>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</si>
  <si>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</si>
  <si>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</si>
  <si>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</si>
  <si>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</si>
  <si>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</si>
  <si>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</si>
  <si>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</si>
  <si>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</si>
  <si>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</si>
  <si>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</si>
  <si>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</si>
  <si>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</si>
  <si>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</si>
  <si>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</si>
  <si>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</si>
  <si>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</si>
  <si>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</si>
  <si>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</si>
  <si>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</si>
  <si>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</si>
  <si>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</si>
  <si>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</si>
  <si>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</si>
  <si>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</si>
  <si>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</si>
  <si>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</si>
  <si>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</si>
  <si>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</si>
  <si>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</si>
  <si>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</si>
  <si>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</si>
  <si>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</si>
  <si>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</si>
  <si>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</si>
  <si>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</si>
  <si>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</si>
  <si>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</si>
  <si>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</si>
  <si>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</si>
  <si>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</si>
  <si>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</si>
  <si>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</si>
  <si>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</si>
  <si>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</si>
  <si>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</si>
  <si>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</si>
  <si>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</si>
  <si>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</si>
  <si>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</si>
  <si>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</si>
  <si>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</si>
  <si>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</si>
  <si>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</si>
  <si>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</si>
  <si>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</si>
  <si>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</si>
  <si>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</si>
  <si>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</si>
  <si>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</si>
  <si>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</si>
  <si>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</si>
  <si>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</si>
  <si>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</si>
  <si>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</si>
  <si>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</si>
  <si>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</si>
  <si>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</si>
  <si>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</si>
  <si>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</si>
  <si>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</si>
  <si>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</si>
  <si>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</si>
  <si>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</si>
  <si>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</si>
  <si>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</si>
  <si>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</si>
  <si>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</si>
  <si>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</si>
  <si>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</si>
  <si>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</si>
  <si>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</si>
  <si>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</si>
  <si>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</si>
  <si>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</si>
  <si>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</si>
  <si>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</si>
  <si>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</si>
  <si>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</si>
  <si>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</si>
  <si>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</si>
  <si>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</si>
  <si>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</si>
  <si>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</si>
  <si>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</si>
  <si>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</si>
  <si>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</si>
  <si>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</si>
  <si>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</si>
  <si>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</si>
  <si>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</si>
  <si>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</si>
  <si>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</si>
  <si>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</si>
  <si>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</si>
  <si>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</si>
  <si>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</si>
  <si>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</si>
  <si>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</si>
  <si>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</si>
  <si>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</si>
  <si>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</si>
  <si>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</si>
  <si>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</si>
  <si>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</si>
  <si>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</si>
  <si>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</si>
  <si>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</si>
  <si>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</si>
  <si>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</si>
  <si>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</si>
  <si>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</si>
  <si>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</si>
  <si>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</si>
  <si>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</si>
  <si>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</si>
  <si>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</si>
  <si>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</si>
  <si>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</si>
  <si>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</si>
  <si>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</si>
  <si>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</si>
  <si>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</si>
  <si>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</si>
  <si>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</si>
  <si>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</si>
  <si>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</si>
  <si>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</si>
  <si>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</si>
  <si>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</si>
  <si>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</si>
  <si>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</si>
  <si>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</si>
  <si>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</si>
  <si>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</si>
  <si>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</si>
  <si>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</si>
  <si>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</si>
  <si>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</si>
  <si>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</si>
  <si>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</si>
  <si>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</si>
  <si>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</si>
  <si>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</si>
  <si>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</si>
  <si>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</si>
  <si>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</si>
  <si>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</si>
  <si>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</si>
  <si>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</si>
  <si>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</si>
  <si>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</si>
  <si>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</si>
  <si>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</si>
  <si>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</si>
  <si>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</si>
  <si>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</si>
  <si>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</si>
  <si>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</si>
  <si>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</si>
  <si>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</si>
  <si>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</si>
  <si>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</si>
  <si>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</si>
  <si>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</si>
  <si>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</si>
  <si>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</si>
  <si>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</si>
  <si>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</si>
  <si>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</si>
  <si>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</si>
  <si>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</si>
  <si>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</si>
  <si>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</si>
  <si>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</si>
  <si>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</si>
  <si>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</si>
  <si>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</si>
  <si>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</si>
  <si>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</si>
  <si>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</si>
  <si>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</si>
  <si>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</si>
  <si>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</si>
  <si>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</si>
  <si>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</si>
  <si>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</si>
  <si>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</si>
  <si>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</si>
  <si>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</si>
  <si>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</si>
  <si>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</si>
  <si>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</si>
  <si>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</si>
  <si>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</si>
  <si>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</si>
  <si>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</si>
  <si>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</si>
  <si>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</si>
  <si>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</si>
  <si>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</si>
  <si>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</si>
  <si>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</si>
  <si>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</si>
  <si>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</si>
  <si>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</si>
  <si>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</si>
  <si>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</si>
  <si>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</si>
  <si>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</si>
  <si>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</si>
  <si>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</si>
  <si>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</si>
  <si>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</si>
  <si>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</si>
  <si>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</si>
  <si>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</si>
  <si>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</si>
  <si>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</si>
  <si>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</si>
  <si>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</si>
  <si>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</si>
  <si>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</si>
  <si>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</si>
  <si>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</si>
  <si>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</si>
  <si>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</si>
  <si>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</si>
  <si>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</si>
  <si>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</si>
  <si>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</si>
  <si>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</si>
  <si>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</si>
  <si>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</si>
  <si>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</si>
  <si>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</si>
  <si>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</si>
  <si>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</si>
  <si>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</si>
  <si>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</si>
  <si>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</si>
  <si>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</si>
  <si>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</si>
  <si>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</si>
  <si>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</si>
  <si>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</si>
  <si>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</si>
  <si>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</si>
  <si>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</si>
  <si>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</si>
  <si>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</si>
  <si>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</si>
  <si>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</si>
  <si>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</si>
  <si>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</si>
  <si>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</si>
  <si>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</si>
  <si>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</si>
  <si>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</si>
  <si>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</si>
  <si>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</si>
  <si>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</si>
  <si>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</si>
  <si>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</si>
  <si>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</si>
  <si>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</si>
  <si>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</si>
  <si>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</si>
  <si>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</si>
  <si>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</si>
  <si>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</si>
  <si>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</si>
  <si>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</si>
  <si>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</si>
  <si>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</si>
  <si>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</si>
  <si>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</si>
  <si>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</si>
  <si>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</si>
  <si>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</si>
  <si>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</si>
  <si>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</si>
  <si>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</si>
  <si>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</si>
  <si>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</si>
  <si>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</si>
  <si>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</si>
  <si>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</si>
  <si>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</si>
  <si>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</si>
  <si>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</si>
  <si>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</si>
  <si>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</si>
  <si>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</si>
  <si>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</si>
  <si>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</si>
  <si>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</si>
  <si>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</si>
  <si>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</si>
  <si>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</si>
  <si>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</si>
  <si>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</si>
  <si>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</si>
  <si>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</si>
  <si>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</si>
  <si>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</si>
  <si>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</si>
  <si>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</si>
  <si>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</si>
  <si>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</si>
  <si>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</si>
  <si>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</si>
  <si>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</si>
  <si>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</si>
  <si>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</si>
  <si>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</si>
  <si>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</si>
  <si>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</si>
  <si>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</si>
  <si>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</si>
  <si>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</si>
  <si>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</si>
  <si>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</si>
  <si>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</si>
  <si>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</si>
  <si>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</si>
  <si>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</si>
  <si>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</si>
  <si>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</si>
  <si>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</si>
  <si>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</si>
  <si>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</si>
  <si>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</si>
  <si>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</si>
  <si>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</si>
  <si>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</si>
  <si>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</si>
  <si>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</si>
  <si>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</si>
  <si>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</si>
  <si>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</si>
  <si>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</si>
  <si>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</si>
  <si>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</si>
  <si>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</si>
  <si>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</si>
  <si>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</si>
  <si>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</si>
  <si>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</si>
  <si>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</si>
  <si>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</si>
  <si>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</si>
  <si>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</si>
  <si>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</si>
  <si>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</si>
  <si>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</si>
  <si>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</si>
  <si>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</si>
  <si>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</si>
  <si>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</si>
  <si>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</si>
  <si>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</si>
  <si>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</si>
  <si>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</si>
  <si>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</si>
  <si>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</si>
  <si>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</si>
  <si>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</si>
  <si>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</si>
  <si>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</si>
  <si>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</si>
  <si>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</si>
  <si>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</si>
  <si>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</si>
  <si>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</si>
  <si>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</si>
  <si>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</si>
  <si>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</si>
  <si>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</si>
  <si>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</si>
  <si>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</si>
  <si>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</si>
  <si>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</si>
  <si>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</si>
  <si>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</si>
  <si>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</si>
  <si>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</si>
  <si>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</si>
  <si>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</si>
  <si>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</si>
  <si>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</si>
  <si>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</si>
  <si>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</si>
  <si>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</si>
  <si>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</si>
  <si>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</si>
  <si>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</si>
  <si>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</si>
  <si>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</si>
  <si>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</si>
  <si>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</si>
  <si>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</si>
  <si>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</si>
  <si>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</si>
  <si>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</si>
  <si>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</si>
  <si>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</si>
  <si>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</si>
  <si>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</si>
  <si>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</si>
  <si>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</si>
  <si>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</si>
  <si>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</si>
  <si>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</si>
  <si>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</si>
  <si>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</si>
  <si>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</si>
  <si>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</si>
  <si>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</si>
  <si>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</si>
  <si>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</si>
  <si>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</si>
  <si>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</si>
  <si>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</si>
  <si>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</si>
  <si>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</si>
  <si>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</si>
  <si>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</si>
  <si>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</si>
  <si>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</si>
  <si>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</si>
  <si>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</si>
  <si>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</si>
  <si>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</si>
  <si>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</si>
  <si>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</si>
  <si>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</si>
  <si>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</si>
  <si>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</si>
  <si>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</si>
  <si>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</si>
  <si>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</si>
  <si>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</si>
  <si>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</si>
  <si>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</si>
  <si>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</si>
  <si>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</si>
  <si>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</si>
  <si>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</si>
  <si>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</si>
  <si>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</si>
  <si>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</si>
  <si>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</si>
  <si>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</si>
  <si>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</si>
  <si>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</si>
  <si>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</si>
  <si>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</si>
  <si>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</si>
  <si>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</si>
  <si>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</si>
  <si>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</si>
  <si>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</si>
  <si>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</si>
  <si>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</si>
  <si>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</si>
  <si>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</si>
  <si>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</si>
  <si>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</si>
  <si>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</si>
  <si>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</si>
  <si>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</si>
  <si>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</si>
  <si>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</si>
  <si>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</si>
  <si>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</si>
  <si>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</si>
  <si>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</si>
  <si>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</si>
  <si>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</si>
  <si>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</si>
  <si>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</si>
  <si>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</si>
  <si>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FORUM CULTURAL GUANAJUATO</t>
  </si>
  <si>
    <t>Del 1 de Enero al 31 de Diciembre de 2025</t>
  </si>
  <si>
    <t>Elaboró:
C.P Roberto Reynoso Sánchez
Encargado Provisional Jefatura de Contabilidad</t>
  </si>
  <si>
    <t>Autorizó:
Lic. Hugo Laurel Mendoza
Liquidador del Forum Cultural Guanajuato</t>
  </si>
  <si>
    <t>Autorizó
Mtro. Hugo Laurel Mendoza
Liquidador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</si>
</sst>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7" formatCode="_-[$€-2]* #,##0.00_-;\-[$€-2]* #,##0.00_-;_-[$€-2]* &quot;-&quot;??_-"/>
    <numFmt numFmtId="169" formatCode="General_)"/>
  </numFmts>
  <fonts count="5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b/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0"/>
      <color theme="1"/>
      <name val="Times New Roman"/>
      <family val="2"/>
    </font>
    <font>
      <sz val="8"/>
      <color theme="1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0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90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5" fillId="0" borderId="0"/>
    <xf numFmtId="167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9" fontId="3" fillId="0" borderId="0"/>
    <xf numFmtId="0" fontId="19" fillId="0" borderId="0" applyNumberFormat="0" applyFill="0" applyBorder="0" applyAlignment="0" applyProtection="0"/>
    <xf numFmtId="2" fontId="19" fillId="0" borderId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4" fillId="0" borderId="0"/>
    <xf numFmtId="0" fontId="5" fillId="0" borderId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19" fillId="0" borderId="23" applyNumberFormat="0" applyFill="0" applyAlignment="0" applyProtection="0"/>
    <xf numFmtId="0" fontId="19" fillId="0" borderId="23" applyNumberFormat="0" applyFill="0" applyAlignment="0" applyProtection="0"/>
    <xf numFmtId="0" fontId="19" fillId="0" borderId="23" applyNumberFormat="0" applyFill="0" applyAlignment="0" applyProtection="0"/>
    <xf numFmtId="0" fontId="19" fillId="0" borderId="23" applyNumberFormat="0" applyFill="0" applyAlignment="0" applyProtection="0"/>
    <xf numFmtId="0" fontId="19" fillId="0" borderId="23" applyNumberFormat="0" applyFill="0" applyAlignment="0" applyProtection="0"/>
    <xf numFmtId="0" fontId="19" fillId="0" borderId="23" applyNumberFormat="0" applyFill="0" applyAlignment="0" applyProtection="0"/>
    <xf numFmtId="0" fontId="19" fillId="0" borderId="23" applyNumberFormat="0" applyFill="0" applyAlignment="0" applyProtection="0"/>
    <xf numFmtId="0" fontId="19" fillId="0" borderId="23" applyNumberFormat="0" applyFill="0" applyAlignment="0" applyProtection="0"/>
    <xf numFmtId="0" fontId="19" fillId="0" borderId="23" applyNumberFormat="0" applyFill="0" applyAlignment="0" applyProtection="0"/>
    <xf numFmtId="0" fontId="19" fillId="0" borderId="23" applyNumberFormat="0" applyFill="0" applyAlignment="0" applyProtection="0"/>
    <xf numFmtId="0" fontId="19" fillId="0" borderId="23" applyNumberFormat="0" applyFill="0" applyAlignment="0" applyProtection="0"/>
    <xf numFmtId="0" fontId="19" fillId="0" borderId="23" applyNumberFormat="0" applyFill="0" applyAlignment="0" applyProtection="0"/>
    <xf numFmtId="0" fontId="19" fillId="0" borderId="23" applyNumberFormat="0" applyFill="0" applyAlignment="0" applyProtection="0"/>
    <xf numFmtId="43" fontId="4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4" fontId="23" fillId="24" borderId="24" applyNumberFormat="0" applyProtection="0">
      <alignment horizontal="left" vertical="center" indent="1"/>
    </xf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24" fillId="25" borderId="0" applyNumberFormat="0" applyBorder="0" applyAlignment="0" applyProtection="0"/>
    <xf numFmtId="0" fontId="25" fillId="26" borderId="25" applyNumberFormat="0" applyAlignment="0" applyProtection="0"/>
    <xf numFmtId="0" fontId="26" fillId="27" borderId="26" applyNumberFormat="0" applyAlignment="0" applyProtection="0"/>
    <xf numFmtId="0" fontId="27" fillId="0" borderId="27" applyNumberFormat="0" applyFill="0" applyAlignment="0" applyProtection="0"/>
    <xf numFmtId="0" fontId="28" fillId="0" borderId="0" applyNumberFormat="0" applyFill="0" applyBorder="0" applyAlignment="0" applyProtection="0"/>
    <xf numFmtId="0" fontId="29" fillId="28" borderId="25" applyNumberFormat="0" applyAlignment="0" applyProtection="0"/>
    <xf numFmtId="0" fontId="30" fillId="29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1" fillId="2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3" fillId="30" borderId="28" applyNumberFormat="0" applyFont="0" applyAlignment="0" applyProtection="0"/>
    <xf numFmtId="0" fontId="3" fillId="30" borderId="28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0" fontId="4" fillId="11" borderId="21" applyNumberFormat="0" applyFont="0" applyAlignment="0" applyProtection="0"/>
    <xf numFmtId="9" fontId="3" fillId="0" borderId="0" applyFont="0" applyFill="0" applyBorder="0" applyAlignment="0" applyProtection="0"/>
    <xf numFmtId="0" fontId="32" fillId="26" borderId="29" applyNumberFormat="0" applyAlignment="0" applyProtection="0"/>
    <xf numFmtId="4" fontId="33" fillId="31" borderId="24" applyNumberFormat="0" applyProtection="0">
      <alignment vertical="center"/>
    </xf>
    <xf numFmtId="4" fontId="33" fillId="31" borderId="24" applyNumberFormat="0" applyProtection="0">
      <alignment vertical="center"/>
    </xf>
    <xf numFmtId="4" fontId="34" fillId="32" borderId="24" applyNumberFormat="0" applyProtection="0">
      <alignment horizontal="center" vertical="center" wrapText="1"/>
    </xf>
    <xf numFmtId="4" fontId="35" fillId="31" borderId="24" applyNumberFormat="0" applyProtection="0">
      <alignment vertical="center"/>
    </xf>
    <xf numFmtId="4" fontId="35" fillId="31" borderId="24" applyNumberFormat="0" applyProtection="0">
      <alignment vertical="center"/>
    </xf>
    <xf numFmtId="4" fontId="36" fillId="33" borderId="24" applyNumberFormat="0" applyProtection="0">
      <alignment horizontal="center" vertical="center" wrapText="1"/>
    </xf>
    <xf numFmtId="4" fontId="33" fillId="31" borderId="24" applyNumberFormat="0" applyProtection="0">
      <alignment horizontal="left" vertical="center" indent="1"/>
    </xf>
    <xf numFmtId="4" fontId="33" fillId="31" borderId="24" applyNumberFormat="0" applyProtection="0">
      <alignment horizontal="left" vertical="center" indent="1"/>
    </xf>
    <xf numFmtId="4" fontId="37" fillId="32" borderId="24" applyNumberFormat="0" applyProtection="0">
      <alignment horizontal="left" vertical="center" wrapText="1"/>
    </xf>
    <xf numFmtId="0" fontId="33" fillId="31" borderId="24" applyNumberFormat="0" applyProtection="0">
      <alignment horizontal="left" vertical="top" indent="1"/>
    </xf>
    <xf numFmtId="4" fontId="33" fillId="24" borderId="0" applyNumberFormat="0" applyProtection="0">
      <alignment horizontal="left" vertical="center" indent="1"/>
    </xf>
    <xf numFmtId="4" fontId="33" fillId="24" borderId="0" applyNumberFormat="0" applyProtection="0">
      <alignment horizontal="left" vertical="center" indent="1"/>
    </xf>
    <xf numFmtId="4" fontId="38" fillId="34" borderId="0" applyNumberFormat="0" applyProtection="0">
      <alignment horizontal="left" vertical="center" wrapText="1"/>
    </xf>
    <xf numFmtId="4" fontId="23" fillId="35" borderId="24" applyNumberFormat="0" applyProtection="0">
      <alignment horizontal="right" vertical="center"/>
    </xf>
    <xf numFmtId="4" fontId="23" fillId="35" borderId="24" applyNumberFormat="0" applyProtection="0">
      <alignment horizontal="right" vertical="center"/>
    </xf>
    <xf numFmtId="4" fontId="39" fillId="36" borderId="24" applyNumberFormat="0" applyProtection="0">
      <alignment horizontal="right" vertical="center"/>
    </xf>
    <xf numFmtId="4" fontId="23" fillId="37" borderId="24" applyNumberFormat="0" applyProtection="0">
      <alignment horizontal="right" vertical="center"/>
    </xf>
    <xf numFmtId="4" fontId="23" fillId="37" borderId="24" applyNumberFormat="0" applyProtection="0">
      <alignment horizontal="right" vertical="center"/>
    </xf>
    <xf numFmtId="4" fontId="39" fillId="38" borderId="24" applyNumberFormat="0" applyProtection="0">
      <alignment horizontal="right" vertical="center"/>
    </xf>
    <xf numFmtId="4" fontId="23" fillId="39" borderId="24" applyNumberFormat="0" applyProtection="0">
      <alignment horizontal="right" vertical="center"/>
    </xf>
    <xf numFmtId="4" fontId="23" fillId="39" borderId="24" applyNumberFormat="0" applyProtection="0">
      <alignment horizontal="right" vertical="center"/>
    </xf>
    <xf numFmtId="4" fontId="39" fillId="40" borderId="24" applyNumberFormat="0" applyProtection="0">
      <alignment horizontal="right" vertical="center"/>
    </xf>
    <xf numFmtId="4" fontId="23" fillId="41" borderId="24" applyNumberFormat="0" applyProtection="0">
      <alignment horizontal="right" vertical="center"/>
    </xf>
    <xf numFmtId="4" fontId="23" fillId="41" borderId="24" applyNumberFormat="0" applyProtection="0">
      <alignment horizontal="right" vertical="center"/>
    </xf>
    <xf numFmtId="4" fontId="39" fillId="42" borderId="24" applyNumberFormat="0" applyProtection="0">
      <alignment horizontal="right" vertical="center"/>
    </xf>
    <xf numFmtId="4" fontId="23" fillId="43" borderId="24" applyNumberFormat="0" applyProtection="0">
      <alignment horizontal="right" vertical="center"/>
    </xf>
    <xf numFmtId="4" fontId="23" fillId="43" borderId="24" applyNumberFormat="0" applyProtection="0">
      <alignment horizontal="right" vertical="center"/>
    </xf>
    <xf numFmtId="4" fontId="39" fillId="44" borderId="24" applyNumberFormat="0" applyProtection="0">
      <alignment horizontal="right" vertical="center"/>
    </xf>
    <xf numFmtId="4" fontId="23" fillId="32" borderId="24" applyNumberFormat="0" applyProtection="0">
      <alignment horizontal="right" vertical="center"/>
    </xf>
    <xf numFmtId="4" fontId="23" fillId="32" borderId="24" applyNumberFormat="0" applyProtection="0">
      <alignment horizontal="right" vertical="center"/>
    </xf>
    <xf numFmtId="4" fontId="39" fillId="45" borderId="24" applyNumberFormat="0" applyProtection="0">
      <alignment horizontal="right" vertical="center"/>
    </xf>
    <xf numFmtId="4" fontId="23" fillId="46" borderId="24" applyNumberFormat="0" applyProtection="0">
      <alignment horizontal="right" vertical="center"/>
    </xf>
    <xf numFmtId="4" fontId="23" fillId="46" borderId="24" applyNumberFormat="0" applyProtection="0">
      <alignment horizontal="right" vertical="center"/>
    </xf>
    <xf numFmtId="4" fontId="39" fillId="47" borderId="24" applyNumberFormat="0" applyProtection="0">
      <alignment horizontal="right" vertical="center"/>
    </xf>
    <xf numFmtId="4" fontId="23" fillId="48" borderId="24" applyNumberFormat="0" applyProtection="0">
      <alignment horizontal="right" vertical="center"/>
    </xf>
    <xf numFmtId="4" fontId="23" fillId="48" borderId="24" applyNumberFormat="0" applyProtection="0">
      <alignment horizontal="right" vertical="center"/>
    </xf>
    <xf numFmtId="4" fontId="39" fillId="49" borderId="24" applyNumberFormat="0" applyProtection="0">
      <alignment horizontal="right" vertical="center"/>
    </xf>
    <xf numFmtId="4" fontId="23" fillId="50" borderId="24" applyNumberFormat="0" applyProtection="0">
      <alignment horizontal="right" vertical="center"/>
    </xf>
    <xf numFmtId="4" fontId="23" fillId="50" borderId="24" applyNumberFormat="0" applyProtection="0">
      <alignment horizontal="right" vertical="center"/>
    </xf>
    <xf numFmtId="4" fontId="39" fillId="51" borderId="24" applyNumberFormat="0" applyProtection="0">
      <alignment horizontal="right" vertical="center"/>
    </xf>
    <xf numFmtId="4" fontId="33" fillId="52" borderId="30" applyNumberFormat="0" applyProtection="0">
      <alignment horizontal="left" vertical="center" indent="1"/>
    </xf>
    <xf numFmtId="4" fontId="33" fillId="52" borderId="30" applyNumberFormat="0" applyProtection="0">
      <alignment horizontal="left" vertical="center" indent="1"/>
    </xf>
    <xf numFmtId="4" fontId="40" fillId="52" borderId="28" applyNumberFormat="0" applyProtection="0">
      <alignment horizontal="left" vertical="center" indent="1"/>
    </xf>
    <xf numFmtId="4" fontId="23" fillId="53" borderId="0" applyNumberFormat="0" applyProtection="0">
      <alignment horizontal="left" vertical="center" indent="1"/>
    </xf>
    <xf numFmtId="4" fontId="23" fillId="53" borderId="0" applyNumberFormat="0" applyProtection="0">
      <alignment horizontal="left" vertical="center" indent="1"/>
    </xf>
    <xf numFmtId="4" fontId="40" fillId="54" borderId="0" applyNumberFormat="0" applyProtection="0">
      <alignment horizontal="left" vertical="center" indent="1"/>
    </xf>
    <xf numFmtId="4" fontId="41" fillId="55" borderId="0" applyNumberFormat="0" applyProtection="0">
      <alignment horizontal="left" vertical="center" indent="1"/>
    </xf>
    <xf numFmtId="4" fontId="41" fillId="55" borderId="0" applyNumberFormat="0" applyProtection="0">
      <alignment horizontal="left" vertical="center" indent="1"/>
    </xf>
    <xf numFmtId="4" fontId="41" fillId="55" borderId="0" applyNumberFormat="0" applyProtection="0">
      <alignment horizontal="left" vertical="center" indent="1"/>
    </xf>
    <xf numFmtId="4" fontId="41" fillId="55" borderId="0" applyNumberFormat="0" applyProtection="0">
      <alignment horizontal="left" vertical="center" indent="1"/>
    </xf>
    <xf numFmtId="4" fontId="41" fillId="55" borderId="0" applyNumberFormat="0" applyProtection="0">
      <alignment horizontal="left" vertical="center" indent="1"/>
    </xf>
    <xf numFmtId="4" fontId="23" fillId="24" borderId="24" applyNumberFormat="0" applyProtection="0">
      <alignment horizontal="right" vertical="center"/>
    </xf>
    <xf numFmtId="4" fontId="23" fillId="24" borderId="24" applyNumberFormat="0" applyProtection="0">
      <alignment horizontal="right" vertical="center"/>
    </xf>
    <xf numFmtId="4" fontId="39" fillId="56" borderId="24" applyNumberFormat="0" applyProtection="0">
      <alignment horizontal="right" vertical="center"/>
    </xf>
    <xf numFmtId="4" fontId="23" fillId="53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23" fillId="53" borderId="0" applyNumberFormat="0" applyProtection="0">
      <alignment horizontal="left" vertical="center" indent="1"/>
    </xf>
    <xf numFmtId="4" fontId="23" fillId="53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23" fillId="53" borderId="0" applyNumberFormat="0" applyProtection="0">
      <alignment horizontal="left" vertical="center" indent="1"/>
    </xf>
    <xf numFmtId="4" fontId="23" fillId="53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23" fillId="53" borderId="0" applyNumberFormat="0" applyProtection="0">
      <alignment horizontal="left" vertical="center" indent="1"/>
    </xf>
    <xf numFmtId="4" fontId="23" fillId="53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0" fontId="3" fillId="55" borderId="24" applyNumberFormat="0" applyProtection="0">
      <alignment horizontal="left" vertical="center" indent="1"/>
    </xf>
    <xf numFmtId="0" fontId="3" fillId="55" borderId="24" applyNumberFormat="0" applyProtection="0">
      <alignment horizontal="left" vertical="center" indent="1"/>
    </xf>
    <xf numFmtId="0" fontId="3" fillId="55" borderId="24" applyNumberFormat="0" applyProtection="0">
      <alignment horizontal="left" vertical="center" indent="1"/>
    </xf>
    <xf numFmtId="0" fontId="3" fillId="55" borderId="24" applyNumberFormat="0" applyProtection="0">
      <alignment horizontal="left" vertical="center" indent="1"/>
    </xf>
    <xf numFmtId="0" fontId="3" fillId="55" borderId="24" applyNumberFormat="0" applyProtection="0">
      <alignment horizontal="left" vertical="top" indent="1"/>
    </xf>
    <xf numFmtId="0" fontId="3" fillId="55" borderId="24" applyNumberFormat="0" applyProtection="0">
      <alignment horizontal="left" vertical="top" indent="1"/>
    </xf>
    <xf numFmtId="0" fontId="3" fillId="55" borderId="24" applyNumberFormat="0" applyProtection="0">
      <alignment horizontal="left" vertical="top" indent="1"/>
    </xf>
    <xf numFmtId="0" fontId="3" fillId="55" borderId="24" applyNumberFormat="0" applyProtection="0">
      <alignment horizontal="left" vertical="top" indent="1"/>
    </xf>
    <xf numFmtId="0" fontId="3" fillId="24" borderId="24" applyNumberFormat="0" applyProtection="0">
      <alignment horizontal="left" vertical="center" indent="1"/>
    </xf>
    <xf numFmtId="0" fontId="3" fillId="24" borderId="24" applyNumberFormat="0" applyProtection="0">
      <alignment horizontal="left" vertical="center" indent="1"/>
    </xf>
    <xf numFmtId="0" fontId="3" fillId="24" borderId="24" applyNumberFormat="0" applyProtection="0">
      <alignment horizontal="left" vertical="center" indent="1"/>
    </xf>
    <xf numFmtId="0" fontId="3" fillId="24" borderId="24" applyNumberFormat="0" applyProtection="0">
      <alignment horizontal="left" vertical="center" indent="1"/>
    </xf>
    <xf numFmtId="0" fontId="3" fillId="24" borderId="24" applyNumberFormat="0" applyProtection="0">
      <alignment horizontal="left" vertical="top" indent="1"/>
    </xf>
    <xf numFmtId="0" fontId="3" fillId="24" borderId="24" applyNumberFormat="0" applyProtection="0">
      <alignment horizontal="left" vertical="top" indent="1"/>
    </xf>
    <xf numFmtId="0" fontId="3" fillId="24" borderId="24" applyNumberFormat="0" applyProtection="0">
      <alignment horizontal="left" vertical="top" indent="1"/>
    </xf>
    <xf numFmtId="0" fontId="3" fillId="24" borderId="24" applyNumberFormat="0" applyProtection="0">
      <alignment horizontal="left" vertical="top" indent="1"/>
    </xf>
    <xf numFmtId="0" fontId="3" fillId="57" borderId="24" applyNumberFormat="0" applyProtection="0">
      <alignment horizontal="left" vertical="center" indent="1"/>
    </xf>
    <xf numFmtId="0" fontId="3" fillId="57" borderId="24" applyNumberFormat="0" applyProtection="0">
      <alignment horizontal="left" vertical="center" indent="1"/>
    </xf>
    <xf numFmtId="0" fontId="3" fillId="57" borderId="24" applyNumberFormat="0" applyProtection="0">
      <alignment horizontal="left" vertical="center" indent="1"/>
    </xf>
    <xf numFmtId="0" fontId="3" fillId="57" borderId="24" applyNumberFormat="0" applyProtection="0">
      <alignment horizontal="left" vertical="center" indent="1"/>
    </xf>
    <xf numFmtId="0" fontId="3" fillId="57" borderId="24" applyNumberFormat="0" applyProtection="0">
      <alignment horizontal="left" vertical="top" indent="1"/>
    </xf>
    <xf numFmtId="0" fontId="3" fillId="57" borderId="24" applyNumberFormat="0" applyProtection="0">
      <alignment horizontal="left" vertical="top" indent="1"/>
    </xf>
    <xf numFmtId="0" fontId="3" fillId="57" borderId="24" applyNumberFormat="0" applyProtection="0">
      <alignment horizontal="left" vertical="top" indent="1"/>
    </xf>
    <xf numFmtId="0" fontId="3" fillId="57" borderId="24" applyNumberFormat="0" applyProtection="0">
      <alignment horizontal="left" vertical="top" indent="1"/>
    </xf>
    <xf numFmtId="0" fontId="3" fillId="53" borderId="24" applyNumberFormat="0" applyProtection="0">
      <alignment horizontal="left" vertical="center" indent="1"/>
    </xf>
    <xf numFmtId="0" fontId="3" fillId="53" borderId="24" applyNumberFormat="0" applyProtection="0">
      <alignment horizontal="left" vertical="center" indent="1"/>
    </xf>
    <xf numFmtId="0" fontId="3" fillId="53" borderId="24" applyNumberFormat="0" applyProtection="0">
      <alignment horizontal="left" vertical="center" indent="1"/>
    </xf>
    <xf numFmtId="0" fontId="3" fillId="53" borderId="24" applyNumberFormat="0" applyProtection="0">
      <alignment horizontal="left" vertical="center" indent="1"/>
    </xf>
    <xf numFmtId="0" fontId="3" fillId="53" borderId="24" applyNumberFormat="0" applyProtection="0">
      <alignment horizontal="left" vertical="top" indent="1"/>
    </xf>
    <xf numFmtId="0" fontId="3" fillId="53" borderId="24" applyNumberFormat="0" applyProtection="0">
      <alignment horizontal="left" vertical="top" indent="1"/>
    </xf>
    <xf numFmtId="0" fontId="3" fillId="53" borderId="24" applyNumberFormat="0" applyProtection="0">
      <alignment horizontal="left" vertical="top" indent="1"/>
    </xf>
    <xf numFmtId="0" fontId="3" fillId="53" borderId="24" applyNumberFormat="0" applyProtection="0">
      <alignment horizontal="left" vertical="top" indent="1"/>
    </xf>
    <xf numFmtId="0" fontId="3" fillId="34" borderId="1" applyNumberFormat="0">
      <protection locked="0"/>
    </xf>
    <xf numFmtId="0" fontId="3" fillId="34" borderId="1" applyNumberFormat="0">
      <protection locked="0"/>
    </xf>
    <xf numFmtId="0" fontId="3" fillId="34" borderId="1" applyNumberFormat="0">
      <protection locked="0"/>
    </xf>
    <xf numFmtId="0" fontId="3" fillId="34" borderId="1" applyNumberFormat="0">
      <protection locked="0"/>
    </xf>
    <xf numFmtId="4" fontId="23" fillId="58" borderId="24" applyNumberFormat="0" applyProtection="0">
      <alignment vertical="center"/>
    </xf>
    <xf numFmtId="4" fontId="23" fillId="58" borderId="24" applyNumberFormat="0" applyProtection="0">
      <alignment vertical="center"/>
    </xf>
    <xf numFmtId="4" fontId="39" fillId="59" borderId="24" applyNumberFormat="0" applyProtection="0">
      <alignment vertical="center"/>
    </xf>
    <xf numFmtId="4" fontId="42" fillId="58" borderId="24" applyNumberFormat="0" applyProtection="0">
      <alignment vertical="center"/>
    </xf>
    <xf numFmtId="4" fontId="42" fillId="58" borderId="24" applyNumberFormat="0" applyProtection="0">
      <alignment vertical="center"/>
    </xf>
    <xf numFmtId="4" fontId="43" fillId="59" borderId="24" applyNumberFormat="0" applyProtection="0">
      <alignment vertical="center"/>
    </xf>
    <xf numFmtId="4" fontId="23" fillId="58" borderId="24" applyNumberFormat="0" applyProtection="0">
      <alignment horizontal="left" vertical="center" indent="1"/>
    </xf>
    <xf numFmtId="4" fontId="23" fillId="58" borderId="24" applyNumberFormat="0" applyProtection="0">
      <alignment horizontal="left" vertical="center" indent="1"/>
    </xf>
    <xf numFmtId="4" fontId="41" fillId="56" borderId="31" applyNumberFormat="0" applyProtection="0">
      <alignment horizontal="left" vertical="center" indent="1"/>
    </xf>
    <xf numFmtId="0" fontId="23" fillId="58" borderId="24" applyNumberFormat="0" applyProtection="0">
      <alignment horizontal="left" vertical="top" indent="1"/>
    </xf>
    <xf numFmtId="4" fontId="23" fillId="53" borderId="24" applyNumberFormat="0" applyProtection="0">
      <alignment horizontal="right" vertical="center"/>
    </xf>
    <xf numFmtId="4" fontId="23" fillId="53" borderId="24" applyNumberFormat="0" applyProtection="0">
      <alignment horizontal="right" vertical="center"/>
    </xf>
    <xf numFmtId="4" fontId="44" fillId="34" borderId="32" applyNumberFormat="0" applyProtection="0">
      <alignment horizontal="center" vertical="center" wrapText="1"/>
    </xf>
    <xf numFmtId="4" fontId="42" fillId="53" borderId="24" applyNumberFormat="0" applyProtection="0">
      <alignment horizontal="right" vertical="center"/>
    </xf>
    <xf numFmtId="4" fontId="42" fillId="53" borderId="24" applyNumberFormat="0" applyProtection="0">
      <alignment horizontal="right" vertical="center"/>
    </xf>
    <xf numFmtId="4" fontId="43" fillId="59" borderId="24" applyNumberFormat="0" applyProtection="0">
      <alignment horizontal="center" vertical="center" wrapText="1"/>
    </xf>
    <xf numFmtId="4" fontId="23" fillId="24" borderId="24" applyNumberFormat="0" applyProtection="0">
      <alignment horizontal="left" vertical="center" indent="1"/>
    </xf>
    <xf numFmtId="4" fontId="45" fillId="60" borderId="32" applyNumberFormat="0" applyProtection="0">
      <alignment horizontal="left" vertical="center" wrapText="1"/>
    </xf>
    <xf numFmtId="0" fontId="23" fillId="24" borderId="24" applyNumberFormat="0" applyProtection="0">
      <alignment horizontal="left" vertical="top" indent="1"/>
    </xf>
    <xf numFmtId="4" fontId="46" fillId="61" borderId="0" applyNumberFormat="0" applyProtection="0">
      <alignment horizontal="left" vertical="center" indent="1"/>
    </xf>
    <xf numFmtId="4" fontId="46" fillId="61" borderId="0" applyNumberFormat="0" applyProtection="0">
      <alignment horizontal="left" vertical="center" indent="1"/>
    </xf>
    <xf numFmtId="4" fontId="46" fillId="61" borderId="0" applyNumberFormat="0" applyProtection="0">
      <alignment horizontal="left" vertical="center" indent="1"/>
    </xf>
    <xf numFmtId="4" fontId="46" fillId="61" borderId="0" applyNumberFormat="0" applyProtection="0">
      <alignment horizontal="left" vertical="center" indent="1"/>
    </xf>
    <xf numFmtId="4" fontId="46" fillId="61" borderId="0" applyNumberFormat="0" applyProtection="0">
      <alignment horizontal="left" vertical="center" indent="1"/>
    </xf>
    <xf numFmtId="4" fontId="47" fillId="53" borderId="24" applyNumberFormat="0" applyProtection="0">
      <alignment horizontal="right" vertical="center"/>
    </xf>
    <xf numFmtId="4" fontId="47" fillId="53" borderId="24" applyNumberFormat="0" applyProtection="0">
      <alignment horizontal="right" vertical="center"/>
    </xf>
    <xf numFmtId="4" fontId="48" fillId="59" borderId="24" applyNumberFormat="0" applyProtection="0">
      <alignment horizontal="right" vertical="center"/>
    </xf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33" applyNumberFormat="0" applyFill="0" applyAlignment="0" applyProtection="0"/>
    <xf numFmtId="0" fontId="53" fillId="0" borderId="34" applyNumberFormat="0" applyFill="0" applyAlignment="0" applyProtection="0"/>
    <xf numFmtId="0" fontId="28" fillId="0" borderId="35" applyNumberFormat="0" applyFill="0" applyAlignment="0" applyProtection="0"/>
    <xf numFmtId="0" fontId="22" fillId="0" borderId="0" applyNumberFormat="0" applyFill="0" applyBorder="0" applyAlignment="0" applyProtection="0"/>
    <xf numFmtId="0" fontId="54" fillId="0" borderId="36" applyNumberFormat="0" applyFill="0" applyAlignment="0" applyProtection="0"/>
    <xf numFmtId="0" fontId="19" fillId="0" borderId="23" applyNumberFormat="0" applyFill="0" applyAlignment="0" applyProtection="0"/>
    <xf numFmtId="0" fontId="17" fillId="0" borderId="22" applyNumberFormat="0" applyFill="0" applyAlignment="0" applyProtection="0"/>
    <xf numFmtId="0" fontId="55" fillId="0" borderId="0"/>
    <xf numFmtId="43" fontId="3" fillId="0" borderId="0" applyFont="0" applyFill="0" applyBorder="0" applyAlignment="0" applyProtection="0"/>
    <xf numFmtId="0" fontId="55" fillId="0" borderId="0"/>
    <xf numFmtId="0" fontId="4" fillId="0" borderId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6" fillId="0" borderId="0"/>
    <xf numFmtId="0" fontId="4" fillId="0" borderId="0"/>
    <xf numFmtId="0" fontId="13" fillId="0" borderId="0" applyNumberForma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8" fillId="0" borderId="0" xfId="8" applyFont="1"/>
    <xf numFmtId="0" fontId="9" fillId="0" borderId="0" xfId="8" applyFont="1" applyAlignment="1">
      <alignment wrapText="1"/>
    </xf>
    <xf numFmtId="0" fontId="0" fillId="0" borderId="0" xfId="0"/>
    <xf numFmtId="0" fontId="9" fillId="0" borderId="0" xfId="8" applyFont="1"/>
    <xf numFmtId="0" fontId="9" fillId="0" borderId="0" xfId="8" applyFont="1" applyAlignment="1">
      <alignment horizontal="center"/>
    </xf>
    <xf numFmtId="0" fontId="9" fillId="0" borderId="0" xfId="9" applyFont="1"/>
    <xf numFmtId="0" fontId="5" fillId="0" borderId="0" xfId="10" applyFont="1"/>
    <xf numFmtId="0" fontId="7" fillId="0" borderId="0" xfId="10" applyFont="1"/>
    <xf numFmtId="0" fontId="8" fillId="0" borderId="0" xfId="9" applyFont="1"/>
    <xf numFmtId="0" fontId="12" fillId="5" borderId="0" xfId="12" applyFont="1" applyFill="1" applyAlignment="1">
      <alignment horizontal="center" vertical="center"/>
    </xf>
    <xf numFmtId="0" fontId="9" fillId="0" borderId="0" xfId="8" applyFont="1" applyAlignment="1">
      <alignment horizontal="center" wrapText="1"/>
    </xf>
    <xf numFmtId="0" fontId="9" fillId="0" borderId="0" xfId="8" applyFont="1" applyAlignment="1">
      <alignment vertical="center" wrapTex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9" fillId="0" borderId="0" xfId="8" applyFont="1" applyAlignment="1">
      <alignment horizontal="center" vertical="center" wrapText="1"/>
    </xf>
    <xf numFmtId="0" fontId="9" fillId="0" borderId="0" xfId="8" applyFont="1" applyAlignment="1">
      <alignment horizontal="center" wrapText="1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9" fillId="0" borderId="0" xfId="8" applyFont="1" applyAlignment="1">
      <alignment horizontal="center"/>
    </xf>
    <xf numFmtId="0" fontId="2" fillId="0" borderId="0" xfId="3" applyFont="1" applyAlignment="1" applyProtection="1">
      <alignment horizontal="center" vertical="top" wrapText="1"/>
      <protection locked="0"/>
    </xf>
    <xf numFmtId="0" fontId="2" fillId="0" borderId="0" xfId="3" applyFont="1" applyAlignment="1" applyProtection="1">
      <alignment horizontal="center" vertical="top"/>
      <protection locked="0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5" fillId="0" borderId="0" xfId="10" applyFont="1" applyAlignment="1">
      <alignment horizontal="center" wrapText="1"/>
    </xf>
    <xf numFmtId="0" fontId="5" fillId="0" borderId="0" xfId="10" applyFont="1" applyAlignment="1">
      <alignment horizont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9" fillId="0" borderId="0" xfId="9" applyFont="1" applyAlignment="1">
      <alignment horizontal="center" wrapText="1"/>
    </xf>
    <xf numFmtId="0" fontId="9" fillId="0" borderId="0" xfId="9" applyFont="1" applyAlignment="1">
      <alignment horizont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3" fontId="2" fillId="0" borderId="1" xfId="13" applyNumberFormat="1" applyFont="1" applyBorder="1" applyAlignment="1">
      <alignment horizontal="right" vertical="center" indent="1"/>
    </xf>
  </cellXfs>
  <cellStyles count="906">
    <cellStyle name="=C:\WINNT\SYSTEM32\COMMAND.COM" xfId="54" xr:uid="{19D6E263-E731-4477-ABC6-8A7635B5FD77}"/>
    <cellStyle name="20% - Énfasis1 2" xfId="208" xr:uid="{C53CFD00-A19A-4120-AD65-9383DBFD0403}"/>
    <cellStyle name="20% - Énfasis1 2 2" xfId="209" xr:uid="{F1B86D56-446B-41BB-8C39-6AB5ABAD7391}"/>
    <cellStyle name="20% - Énfasis1 2 2 2" xfId="210" xr:uid="{CBCCBE8C-ABF2-485A-A2ED-9EB6F184DAEC}"/>
    <cellStyle name="20% - Énfasis1 2 3" xfId="211" xr:uid="{17EA770E-2ECD-46DE-8389-AD31D45A717F}"/>
    <cellStyle name="20% - Énfasis1 3" xfId="212" xr:uid="{FA12839F-F46A-4B23-823B-163EFF8632CC}"/>
    <cellStyle name="20% - Énfasis1 3 2" xfId="213" xr:uid="{BDDA9BB4-1B71-4CC0-ADAA-D834EB6DCDAE}"/>
    <cellStyle name="20% - Énfasis1 4" xfId="214" xr:uid="{6C675216-B42F-4067-85D7-67EC9653C0EE}"/>
    <cellStyle name="20% - Énfasis1 4 2" xfId="215" xr:uid="{70028812-1EB9-4699-A007-DC8CA34AE636}"/>
    <cellStyle name="20% - Énfasis1 5" xfId="216" xr:uid="{FF3F9A25-8628-4CA9-BBF4-BE07D151A993}"/>
    <cellStyle name="20% - Énfasis2 2" xfId="217" xr:uid="{9309022D-9FC5-456E-9067-EFF1EE36FFC6}"/>
    <cellStyle name="20% - Énfasis2 2 2" xfId="218" xr:uid="{C7430B4A-0B2B-43A9-8FA4-1EBF893D2826}"/>
    <cellStyle name="20% - Énfasis2 2 2 2" xfId="219" xr:uid="{824E7383-222A-4EA4-B544-B93FFC617B3C}"/>
    <cellStyle name="20% - Énfasis2 2 3" xfId="220" xr:uid="{A7E5F85A-3557-4BFB-AA73-474F3D478B3A}"/>
    <cellStyle name="20% - Énfasis2 3" xfId="221" xr:uid="{A38DBCD3-A607-4381-8725-6B6287281C4A}"/>
    <cellStyle name="20% - Énfasis2 3 2" xfId="222" xr:uid="{3AA211B2-768B-4DF9-B333-F576B49D3A4A}"/>
    <cellStyle name="20% - Énfasis2 4" xfId="223" xr:uid="{7EB2E940-BF69-4B64-8320-778FC9215FCF}"/>
    <cellStyle name="20% - Énfasis2 4 2" xfId="224" xr:uid="{9A880E4C-12CC-46D6-A3EA-64D23DD23888}"/>
    <cellStyle name="20% - Énfasis2 5" xfId="225" xr:uid="{A9E8E704-F400-4E42-B555-6EF29EFB7B72}"/>
    <cellStyle name="20% - Énfasis3 2" xfId="226" xr:uid="{9E96730E-7FBB-4A4B-B091-42B48A0BA56C}"/>
    <cellStyle name="20% - Énfasis3 2 2" xfId="227" xr:uid="{26D081E8-63D2-4ADB-BEBC-0FCE8E23058D}"/>
    <cellStyle name="20% - Énfasis3 2 2 2" xfId="228" xr:uid="{89915D9F-3E20-40F0-814D-4DB32FFF9C5E}"/>
    <cellStyle name="20% - Énfasis3 2 3" xfId="229" xr:uid="{C6500C57-34DF-4F14-987F-1D7DA126AB86}"/>
    <cellStyle name="20% - Énfasis3 3" xfId="230" xr:uid="{3372C2C6-2E54-4307-919D-DDE44EDB3EC3}"/>
    <cellStyle name="20% - Énfasis3 3 2" xfId="231" xr:uid="{8629CA6F-0213-4BD7-B71F-585ED9DF268A}"/>
    <cellStyle name="20% - Énfasis3 4" xfId="232" xr:uid="{0D1F4C95-E574-4E12-9399-9146BB055C72}"/>
    <cellStyle name="20% - Énfasis3 4 2" xfId="233" xr:uid="{6B09C215-69F2-42E8-A3C4-45D958685596}"/>
    <cellStyle name="20% - Énfasis3 5" xfId="234" xr:uid="{633AC2DA-3DD0-4A35-B1AA-E3E807700769}"/>
    <cellStyle name="20% - Énfasis4 2" xfId="235" xr:uid="{2B7ED45C-354C-49E9-B3FD-F144E477E9AC}"/>
    <cellStyle name="20% - Énfasis4 2 2" xfId="236" xr:uid="{0AB20451-E068-40D9-A029-FCE9A63C0205}"/>
    <cellStyle name="20% - Énfasis4 2 2 2" xfId="237" xr:uid="{D55C8AFD-B320-4F05-8EA9-63E9BB798474}"/>
    <cellStyle name="20% - Énfasis4 2 3" xfId="238" xr:uid="{29347423-6695-4EAA-9E93-F14DBF01391A}"/>
    <cellStyle name="20% - Énfasis4 3" xfId="239" xr:uid="{B0397E17-37A7-4134-B782-BD2F46904F48}"/>
    <cellStyle name="20% - Énfasis4 3 2" xfId="240" xr:uid="{C2C9564C-B75B-4EA7-8FFF-D35F9AB3E0A9}"/>
    <cellStyle name="20% - Énfasis4 4" xfId="241" xr:uid="{75226842-9FE3-477C-978D-D0D2EF2605F4}"/>
    <cellStyle name="20% - Énfasis4 4 2" xfId="242" xr:uid="{A52D3E12-8926-45D3-9E92-BD1008074674}"/>
    <cellStyle name="20% - Énfasis4 5" xfId="243" xr:uid="{550CED0C-A593-4F10-B14B-020B1FDFB8D8}"/>
    <cellStyle name="20% - Énfasis5 2" xfId="244" xr:uid="{AFDE6BAC-C2E3-4F65-A95F-B49BA25C322F}"/>
    <cellStyle name="20% - Énfasis5 2 2" xfId="245" xr:uid="{C6D7BD58-BAF7-4611-BB79-5A629D28FA69}"/>
    <cellStyle name="20% - Énfasis5 2 2 2" xfId="246" xr:uid="{329E707A-FDBD-4715-A087-8B65D844D90F}"/>
    <cellStyle name="20% - Énfasis5 2 3" xfId="247" xr:uid="{0CF6E4EE-82E7-438F-ADD5-A2DAB5F1125E}"/>
    <cellStyle name="20% - Énfasis5 3" xfId="248" xr:uid="{365DA642-3EC7-4CB5-A136-44FCC2E88FCC}"/>
    <cellStyle name="20% - Énfasis5 3 2" xfId="249" xr:uid="{00377ADE-3D12-4A17-9FF7-A7FAD00DFB05}"/>
    <cellStyle name="20% - Énfasis5 4" xfId="250" xr:uid="{45644218-9F58-47BC-9DE8-1ADBFCC38F0F}"/>
    <cellStyle name="20% - Énfasis5 4 2" xfId="251" xr:uid="{97C966F0-DD79-4E86-BA9F-AFC94585FDE4}"/>
    <cellStyle name="20% - Énfasis5 5" xfId="252" xr:uid="{75E7570A-854E-4564-B3EF-92C93BBE83CE}"/>
    <cellStyle name="20% - Énfasis6 2" xfId="253" xr:uid="{88FF6B45-C8A9-4C11-9102-CB6F20388497}"/>
    <cellStyle name="20% - Énfasis6 2 2" xfId="254" xr:uid="{8FB5BF9A-F9FE-41C8-BAF4-A6F10796B807}"/>
    <cellStyle name="20% - Énfasis6 2 2 2" xfId="255" xr:uid="{52B3695B-641F-4459-8355-A00404BE2ACA}"/>
    <cellStyle name="20% - Énfasis6 2 3" xfId="256" xr:uid="{FD759C29-7621-451B-AA62-F2CB6CC1E013}"/>
    <cellStyle name="20% - Énfasis6 3" xfId="257" xr:uid="{71B7CD15-60E5-4EAD-A150-48EEB438339E}"/>
    <cellStyle name="20% - Énfasis6 3 2" xfId="258" xr:uid="{8302342E-A500-4F28-BA23-F63D9CFDC544}"/>
    <cellStyle name="20% - Énfasis6 4" xfId="259" xr:uid="{6EFE5364-8E4D-441F-BA72-ADB11016B189}"/>
    <cellStyle name="20% - Énfasis6 4 2" xfId="260" xr:uid="{2C6BED69-FC2B-4A0A-8272-5763A68BB7AB}"/>
    <cellStyle name="20% - Énfasis6 5" xfId="261" xr:uid="{A09F8D22-0A6E-40B2-91D7-8B7931823DCB}"/>
    <cellStyle name="40% - Énfasis1 2" xfId="262" xr:uid="{A71FD1D3-E261-4DA7-964A-754334F9C9D8}"/>
    <cellStyle name="40% - Énfasis1 2 2" xfId="263" xr:uid="{E751710B-4004-4C6D-9F3A-47964522938E}"/>
    <cellStyle name="40% - Énfasis1 2 2 2" xfId="264" xr:uid="{55DBC903-5497-4F1D-839F-1760ECE41ECD}"/>
    <cellStyle name="40% - Énfasis1 2 3" xfId="265" xr:uid="{9A95F353-540E-4311-8AC6-9E3CF46F7A49}"/>
    <cellStyle name="40% - Énfasis1 3" xfId="266" xr:uid="{2806936D-2FED-4F0C-A386-461C44F9A766}"/>
    <cellStyle name="40% - Énfasis1 3 2" xfId="267" xr:uid="{A12B64BE-E68A-4FC6-B9C8-8D96FBE0AE79}"/>
    <cellStyle name="40% - Énfasis1 4" xfId="268" xr:uid="{CE9DC424-E866-4C2B-8B75-A3A7D30F39AE}"/>
    <cellStyle name="40% - Énfasis1 4 2" xfId="269" xr:uid="{76433B88-C1BB-464F-859D-CB3A6F2254AB}"/>
    <cellStyle name="40% - Énfasis1 5" xfId="270" xr:uid="{9C9BF88C-FC90-4BE3-8BDD-1CBC097B1DEE}"/>
    <cellStyle name="40% - Énfasis2 2" xfId="271" xr:uid="{AFB07B15-79D9-4B9D-86FC-A2E2843BBD84}"/>
    <cellStyle name="40% - Énfasis2 2 2" xfId="272" xr:uid="{B80E4DF9-E48C-4314-896B-A11FD83E0814}"/>
    <cellStyle name="40% - Énfasis2 2 2 2" xfId="273" xr:uid="{E9056360-B7E4-4A1D-920B-CB338310FEF7}"/>
    <cellStyle name="40% - Énfasis2 2 3" xfId="274" xr:uid="{2F155670-32B7-45D8-B61A-250E2585AC52}"/>
    <cellStyle name="40% - Énfasis2 3" xfId="275" xr:uid="{DD37FE57-B583-407B-BCB3-14BECF27084B}"/>
    <cellStyle name="40% - Énfasis2 3 2" xfId="276" xr:uid="{A25EE7EB-A80A-461D-AEC4-B9E188C9859D}"/>
    <cellStyle name="40% - Énfasis2 4" xfId="277" xr:uid="{613E5A61-1DFF-43B0-AC75-98C28D62F365}"/>
    <cellStyle name="40% - Énfasis2 4 2" xfId="278" xr:uid="{9A27B815-CEAB-451D-AE2D-31DAB09ACE7B}"/>
    <cellStyle name="40% - Énfasis2 5" xfId="279" xr:uid="{6F6F92BD-B042-4694-A435-41A8E6D7DB8B}"/>
    <cellStyle name="40% - Énfasis3 2" xfId="280" xr:uid="{D765D631-ADB1-4045-92F2-E19C330809F5}"/>
    <cellStyle name="40% - Énfasis3 2 2" xfId="281" xr:uid="{2F237658-8E43-4964-A66F-0D1F683C4FA4}"/>
    <cellStyle name="40% - Énfasis3 2 2 2" xfId="282" xr:uid="{572652E5-626F-47C8-9098-77D8D52A120A}"/>
    <cellStyle name="40% - Énfasis3 2 3" xfId="283" xr:uid="{EA9DDCD7-91FD-423A-9973-3B903ADE90A1}"/>
    <cellStyle name="40% - Énfasis3 3" xfId="284" xr:uid="{EFEF2574-98F5-43F2-91C6-E1281629FF0F}"/>
    <cellStyle name="40% - Énfasis3 3 2" xfId="285" xr:uid="{5E157942-AD1F-4EE1-A8CB-138A7E5FDFC7}"/>
    <cellStyle name="40% - Énfasis3 4" xfId="286" xr:uid="{12060240-1630-43A1-BD4B-AFD402F13A81}"/>
    <cellStyle name="40% - Énfasis3 4 2" xfId="287" xr:uid="{B45818DD-68AE-44AB-9055-32D719C3215D}"/>
    <cellStyle name="40% - Énfasis3 5" xfId="288" xr:uid="{30BB6B80-BCB1-4C54-B267-3E3904608C75}"/>
    <cellStyle name="40% - Énfasis4 2" xfId="289" xr:uid="{4C892BC0-D16F-4801-9BCD-1F9B8AB0C1CD}"/>
    <cellStyle name="40% - Énfasis4 2 2" xfId="290" xr:uid="{3CB8EA6E-3900-4DBA-861A-9A4CA968A785}"/>
    <cellStyle name="40% - Énfasis4 2 2 2" xfId="291" xr:uid="{4A4D11FA-62C6-4E09-B4B5-98ACCEAB42C1}"/>
    <cellStyle name="40% - Énfasis4 2 3" xfId="292" xr:uid="{5B215CFC-3DB0-4545-9493-63FA509A3082}"/>
    <cellStyle name="40% - Énfasis4 3" xfId="293" xr:uid="{D7DA09EE-D239-4312-B3F3-647302980386}"/>
    <cellStyle name="40% - Énfasis4 3 2" xfId="294" xr:uid="{7B31AA9D-01D1-48AE-8707-2BEFA6B7B707}"/>
    <cellStyle name="40% - Énfasis4 4" xfId="295" xr:uid="{AAF16AD3-C0F3-4357-99AD-10856C4DE979}"/>
    <cellStyle name="40% - Énfasis4 4 2" xfId="296" xr:uid="{C4925586-D2BF-470F-8BC2-6DC290C8A9DE}"/>
    <cellStyle name="40% - Énfasis4 5" xfId="297" xr:uid="{E2DB96FB-9FE1-447C-89AB-E6678EB0121B}"/>
    <cellStyle name="40% - Énfasis5 2" xfId="298" xr:uid="{E22BAC60-CD4A-4913-B9F5-50B59507142A}"/>
    <cellStyle name="40% - Énfasis5 2 2" xfId="299" xr:uid="{AF706BB8-54B4-42A1-BA3F-99BB4CFD7CC2}"/>
    <cellStyle name="40% - Énfasis5 2 2 2" xfId="300" xr:uid="{7868FB23-70A6-4363-A245-5EA54365A18A}"/>
    <cellStyle name="40% - Énfasis5 2 3" xfId="301" xr:uid="{AADD4120-985C-429F-BE2A-1A03815F9CA3}"/>
    <cellStyle name="40% - Énfasis5 3" xfId="302" xr:uid="{5C3D4D30-68C8-4210-B456-7B835CD15C5D}"/>
    <cellStyle name="40% - Énfasis5 3 2" xfId="303" xr:uid="{467BD60E-BEF3-4DE4-836F-BA56CD6ACE33}"/>
    <cellStyle name="40% - Énfasis5 4" xfId="304" xr:uid="{0A97B0C8-1441-4F5E-A576-6EB1A4C57E93}"/>
    <cellStyle name="40% - Énfasis5 4 2" xfId="305" xr:uid="{2B88FDC3-678C-4BD0-BF1D-E98D24B7F02C}"/>
    <cellStyle name="40% - Énfasis5 5" xfId="306" xr:uid="{257F7BBE-DCF0-45C0-B2E0-E13FFFB75C5A}"/>
    <cellStyle name="40% - Énfasis6 2" xfId="307" xr:uid="{88821D01-D8D4-48FA-BD9E-2A36951FC539}"/>
    <cellStyle name="40% - Énfasis6 2 2" xfId="308" xr:uid="{FB8C4856-E9E6-430C-A13C-CF76771E032A}"/>
    <cellStyle name="40% - Énfasis6 2 2 2" xfId="309" xr:uid="{87949959-66EE-4989-B2A4-8DBBE5B74D36}"/>
    <cellStyle name="40% - Énfasis6 2 3" xfId="310" xr:uid="{4C414F18-9165-4D95-A919-CD9BA60C50A1}"/>
    <cellStyle name="40% - Énfasis6 3" xfId="311" xr:uid="{01BF713F-4E57-4E1D-81CF-8A8EB9F680F5}"/>
    <cellStyle name="40% - Énfasis6 3 2" xfId="312" xr:uid="{12FD84BC-CF61-4D83-B9E6-19D74FAE9983}"/>
    <cellStyle name="40% - Énfasis6 4" xfId="313" xr:uid="{58EDA2D0-2CDA-4D94-8E2A-BD8973F902D6}"/>
    <cellStyle name="40% - Énfasis6 4 2" xfId="314" xr:uid="{79DED500-760B-4478-B0A6-869461ACC980}"/>
    <cellStyle name="40% - Énfasis6 5" xfId="315" xr:uid="{2307AA93-C0D4-447A-8576-DDD17E77EAC9}"/>
    <cellStyle name="Buena 2" xfId="316" xr:uid="{63F5C22D-28E7-45D1-8798-F65446258D91}"/>
    <cellStyle name="Cálculo 2" xfId="317" xr:uid="{23DCD244-3630-43F1-ACAA-80CADC6CF94C}"/>
    <cellStyle name="Celda de comprobación 2" xfId="318" xr:uid="{A1EE4434-5DE8-4DBD-BAE0-C009AC3C3F48}"/>
    <cellStyle name="Celda vinculada 2" xfId="319" xr:uid="{A5F15A30-DBB2-413F-8625-01DD666DCF85}"/>
    <cellStyle name="Encabezado 4 2" xfId="320" xr:uid="{D5C53CCF-7539-4822-A538-F3CED810D90E}"/>
    <cellStyle name="Entrada 2" xfId="321" xr:uid="{5C5EB720-5A96-4F0C-8A0E-41EDBC70D134}"/>
    <cellStyle name="Euro" xfId="40" xr:uid="{D8AD1F3B-6FDE-4956-AE11-03F60942F3AD}"/>
    <cellStyle name="Fecha" xfId="55" xr:uid="{7E038420-ADB5-4F5E-89C7-F65CCD1F45D9}"/>
    <cellStyle name="Fijo" xfId="56" xr:uid="{965205F5-C5B3-464C-9CC0-E6CB6C6B0A50}"/>
    <cellStyle name="HEADING1" xfId="57" xr:uid="{5E97E145-928E-4805-87A0-1A53E5D9C82A}"/>
    <cellStyle name="HEADING2" xfId="58" xr:uid="{075F1941-1779-4DA8-BB07-29034475F31B}"/>
    <cellStyle name="Hipervínculo" xfId="11" builtinId="8"/>
    <cellStyle name="Hipervínculo 2" xfId="886" xr:uid="{B8370A20-6D66-459E-8834-18B7DE604E10}"/>
    <cellStyle name="Incorrecto 2" xfId="322" xr:uid="{98A01D4E-C8AC-49A6-9215-DEABE7F97BB7}"/>
    <cellStyle name="Millares" xfId="18" builtinId="3"/>
    <cellStyle name="Millares 10" xfId="205" xr:uid="{4D0F2E19-853F-40D6-8C21-E447F22DDDD9}"/>
    <cellStyle name="Millares 11" xfId="889" xr:uid="{B36D2F1F-0CB7-4D6B-8D41-FFCE16C5C07A}"/>
    <cellStyle name="Millares 12" xfId="59" xr:uid="{AE07B209-68FB-432A-AF58-1C20E40B84BD}"/>
    <cellStyle name="Millares 13" xfId="60" xr:uid="{58C44FD1-ECA8-4F9C-BEED-D5425257BC11}"/>
    <cellStyle name="Millares 14" xfId="61" xr:uid="{75F16EC3-0416-489D-9AAD-492CBA881EBB}"/>
    <cellStyle name="Millares 15" xfId="62" xr:uid="{1B8172B9-DAF7-49CF-A614-1728DDE6EFAA}"/>
    <cellStyle name="Millares 15 2" xfId="323" xr:uid="{5846ED66-7FD4-4AF8-B614-8D8208D55D5C}"/>
    <cellStyle name="Millares 15 2 2" xfId="324" xr:uid="{39B4762B-E783-4AD8-9EB9-B2AB4A42E90F}"/>
    <cellStyle name="Millares 15 3" xfId="325" xr:uid="{1135D6E3-D09F-45F7-8480-2BDE1C4087D5}"/>
    <cellStyle name="Millares 2" xfId="1" xr:uid="{00000000-0005-0000-0000-000002000000}"/>
    <cellStyle name="Millares 2 10" xfId="63" xr:uid="{F8C5EECD-518B-46F0-9549-1E01D72047C1}"/>
    <cellStyle name="Millares 2 11" xfId="64" xr:uid="{DEF1CA90-D0CC-4A12-AC30-250AF98141AA}"/>
    <cellStyle name="Millares 2 12" xfId="65" xr:uid="{E61FF772-2A2F-480A-A908-25A256AC95A2}"/>
    <cellStyle name="Millares 2 13" xfId="66" xr:uid="{45DA8163-C2A3-40F9-9847-C2AB4F567109}"/>
    <cellStyle name="Millares 2 14" xfId="67" xr:uid="{59C7D146-0B8D-4C4A-8D48-23D45B203E69}"/>
    <cellStyle name="Millares 2 15" xfId="68" xr:uid="{73EE692D-1FD2-45C2-8A0D-A7855D4299E0}"/>
    <cellStyle name="Millares 2 16" xfId="69" xr:uid="{51B43911-2B91-4B59-8C3C-EB5681D1C263}"/>
    <cellStyle name="Millares 2 16 2" xfId="70" xr:uid="{FB261EB3-B827-4FF4-933D-F7E8D5393C8C}"/>
    <cellStyle name="Millares 2 17" xfId="71" xr:uid="{6B513353-7DE6-48C7-9F25-D40CECAA424B}"/>
    <cellStyle name="Millares 2 18" xfId="72" xr:uid="{B30906B5-4E80-4D82-99D2-CDF84276C07B}"/>
    <cellStyle name="Millares 2 18 2" xfId="73" xr:uid="{F4A55496-CCA5-4CBA-BD6D-6610D1317E31}"/>
    <cellStyle name="Millares 2 19" xfId="74" xr:uid="{F56BC177-DE7C-4227-876A-D315CFD6C900}"/>
    <cellStyle name="Millares 2 2" xfId="15" xr:uid="{00000000-0005-0000-0000-000003000000}"/>
    <cellStyle name="Millares 2 2 2" xfId="33" xr:uid="{B21D312D-F424-4C6D-8F5E-019F9DB0FFC6}"/>
    <cellStyle name="Millares 2 2 2 2" xfId="207" xr:uid="{C1CCEAB6-B7BD-422E-9AA8-405BB4ABE9F7}"/>
    <cellStyle name="Millares 2 2 2 3" xfId="75" xr:uid="{4D7FACD7-8E60-411A-AF72-9A30D7FDF4D5}"/>
    <cellStyle name="Millares 2 2 3" xfId="27" xr:uid="{D4FBC755-9E7B-412E-8ABF-D2B12EA330F5}"/>
    <cellStyle name="Millares 2 2 3 2" xfId="76" xr:uid="{C4363137-3AA8-49C4-AEB0-836D7113C15D}"/>
    <cellStyle name="Millares 2 2 4" xfId="21" xr:uid="{8B642CD1-AC92-43F4-BBC3-430E8604F880}"/>
    <cellStyle name="Millares 2 2 4 2" xfId="77" xr:uid="{9251B68F-93C0-46D8-B152-74B885122DEA}"/>
    <cellStyle name="Millares 2 2 5" xfId="78" xr:uid="{C7B25ED5-A135-4F53-99F0-C25E4283E505}"/>
    <cellStyle name="Millares 2 2 6" xfId="203" xr:uid="{3655D8C4-4104-4203-8AB9-C67B0A088D97}"/>
    <cellStyle name="Millares 2 2 7" xfId="875" xr:uid="{21516CC4-A2D4-4A47-B865-0C7681C31996}"/>
    <cellStyle name="Millares 2 2 8" xfId="897" xr:uid="{2E96CE5D-6651-418D-B752-D11DFA8BF774}"/>
    <cellStyle name="Millares 2 2 9" xfId="41" xr:uid="{62F090E1-07E1-4566-B9F9-28CA27C4714F}"/>
    <cellStyle name="Millares 2 20" xfId="79" xr:uid="{BF69A3B2-3547-4500-ACA4-833428D24B4D}"/>
    <cellStyle name="Millares 2 21" xfId="80" xr:uid="{37DBB7FC-FAB2-4D84-9CDF-8BF3A0CC69D0}"/>
    <cellStyle name="Millares 2 22" xfId="861" xr:uid="{1C43A1C1-BFBE-489E-96A0-AF10DCC44B9B}"/>
    <cellStyle name="Millares 2 23" xfId="868" xr:uid="{81DB21A2-517E-49F0-84CC-46F42BFD1F0E}"/>
    <cellStyle name="Millares 2 24" xfId="874" xr:uid="{759F52A9-E970-42A4-9D9B-535755DFC118}"/>
    <cellStyle name="Millares 2 25" xfId="896" xr:uid="{25990332-200B-485E-9CF8-EECDCFD67FD7}"/>
    <cellStyle name="Millares 2 3" xfId="16" xr:uid="{00000000-0005-0000-0000-000004000000}"/>
    <cellStyle name="Millares 2 3 2" xfId="34" xr:uid="{CD036A26-9C2D-47E4-B64D-2EBD35E8DA27}"/>
    <cellStyle name="Millares 2 3 2 2" xfId="81" xr:uid="{3BA3E10E-0204-405C-A1FB-1BE7FF28626B}"/>
    <cellStyle name="Millares 2 3 3" xfId="28" xr:uid="{DFDFA011-C807-442E-9B86-90A8E77CFCB3}"/>
    <cellStyle name="Millares 2 3 3 2" xfId="82" xr:uid="{6AEA5EA7-7D23-4932-8EEB-1C1BA2889F6E}"/>
    <cellStyle name="Millares 2 3 4" xfId="22" xr:uid="{C8921A31-BBB7-4FB1-94CF-FC9922BE1B55}"/>
    <cellStyle name="Millares 2 3 4 2" xfId="83" xr:uid="{DBC66D48-E5A9-45AB-9753-15CA7AF89E75}"/>
    <cellStyle name="Millares 2 3 5" xfId="84" xr:uid="{92A897F7-8AD8-4ABD-ACD6-B8CFFC65365A}"/>
    <cellStyle name="Millares 2 3 6" xfId="876" xr:uid="{19A11367-8086-426B-8228-76AF0C046509}"/>
    <cellStyle name="Millares 2 3 7" xfId="898" xr:uid="{4F9D526E-E635-457A-8467-FA8AB06A519C}"/>
    <cellStyle name="Millares 2 3 8" xfId="42" xr:uid="{B15CF5C7-3EFB-487F-B000-0D85C5FA6DEC}"/>
    <cellStyle name="Millares 2 4" xfId="32" xr:uid="{3C0ABE92-E308-4706-BAEA-5A39D2FFB2E7}"/>
    <cellStyle name="Millares 2 4 2" xfId="85" xr:uid="{548FB6D2-6B6C-4B54-8AF6-FFD7B7260BE8}"/>
    <cellStyle name="Millares 2 4 2 2" xfId="86" xr:uid="{E45285C8-11CC-4770-9720-829569F29400}"/>
    <cellStyle name="Millares 2 4 2 3" xfId="848" xr:uid="{F3BA6366-B127-4186-909E-713F6FC324A5}"/>
    <cellStyle name="Millares 2 4 3" xfId="847" xr:uid="{53CDD4B1-795E-4B74-B915-FD1BBC7EFAF7}"/>
    <cellStyle name="Millares 2 4 4" xfId="867" xr:uid="{40822851-1886-4277-BE1B-112C0E1ADB9F}"/>
    <cellStyle name="Millares 2 5" xfId="26" xr:uid="{A7435CD0-1E61-49C2-94EB-D174764DB648}"/>
    <cellStyle name="Millares 2 6" xfId="20" xr:uid="{2E11589C-9626-42FF-A279-7EE9BAC0EE63}"/>
    <cellStyle name="Millares 2 6 2" xfId="87" xr:uid="{D89358B3-6615-4910-8891-0EA5DE708174}"/>
    <cellStyle name="Millares 2 7" xfId="88" xr:uid="{C1C323BD-121B-40F0-AB04-7E5525ADDD21}"/>
    <cellStyle name="Millares 2 8" xfId="89" xr:uid="{F56169FE-75E4-416B-A4EC-289CD42151F1}"/>
    <cellStyle name="Millares 2 9" xfId="90" xr:uid="{574FA1FA-7887-40EF-9809-3BEE772E4952}"/>
    <cellStyle name="Millares 3" xfId="19" xr:uid="{00000000-0005-0000-0000-000005000000}"/>
    <cellStyle name="Millares 3 10" xfId="849" xr:uid="{9D629BB4-373E-4D4A-AB5F-C248F5115428}"/>
    <cellStyle name="Millares 3 11" xfId="862" xr:uid="{BC53D27F-4104-49C3-96EE-8676D9A0833D}"/>
    <cellStyle name="Millares 3 12" xfId="869" xr:uid="{EB331E5D-91FC-4ABC-A6B8-D58F07663D5B}"/>
    <cellStyle name="Millares 3 13" xfId="877" xr:uid="{C2C7DB4C-EF73-4A60-87D0-6B97AD5734D8}"/>
    <cellStyle name="Millares 3 14" xfId="888" xr:uid="{25C7E613-E647-4E51-8706-5EE95B215264}"/>
    <cellStyle name="Millares 3 15" xfId="899" xr:uid="{C49139D3-AF61-4856-9871-B8312C3E97AA}"/>
    <cellStyle name="Millares 3 16" xfId="43" xr:uid="{C6FFD0CF-CF53-48EE-9294-D0F955A29399}"/>
    <cellStyle name="Millares 3 2" xfId="37" xr:uid="{804133BD-8ABB-4EAE-95D0-D12FE178366A}"/>
    <cellStyle name="Millares 3 2 2" xfId="91" xr:uid="{F05AA9AC-2BCF-466A-95DF-AA70604AD46E}"/>
    <cellStyle name="Millares 3 2 2 2" xfId="92" xr:uid="{FDE3454C-398F-4F3A-8550-0DAC03758533}"/>
    <cellStyle name="Millares 3 2 3" xfId="44" xr:uid="{87CC359A-5E84-4A49-A24A-CAD6E02776D3}"/>
    <cellStyle name="Millares 3 3" xfId="31" xr:uid="{5B8F2366-3F2D-496F-AF45-E4686F9566BA}"/>
    <cellStyle name="Millares 3 3 2" xfId="841" xr:uid="{8EA29C84-268F-4718-B92A-118302575F81}"/>
    <cellStyle name="Millares 3 3 3" xfId="93" xr:uid="{57458F73-D1A0-4588-ACF6-40A65BF24244}"/>
    <cellStyle name="Millares 3 4" xfId="25" xr:uid="{58B7FA96-355A-4263-BE15-4D3DE41F12CE}"/>
    <cellStyle name="Millares 3 4 2" xfId="94" xr:uid="{F1289699-0792-441C-BC32-A51E2EF15152}"/>
    <cellStyle name="Millares 3 5" xfId="95" xr:uid="{2D26CAB1-FB47-4C1F-813C-D659B696860E}"/>
    <cellStyle name="Millares 3 6" xfId="96" xr:uid="{89179743-BE64-4FE5-835D-5855C430A18B}"/>
    <cellStyle name="Millares 3 6 2" xfId="97" xr:uid="{9658C365-B8FE-4551-87A7-AD609C048745}"/>
    <cellStyle name="Millares 3 7" xfId="98" xr:uid="{4AE39DBC-323E-44BE-84D4-A2F8431ABD3D}"/>
    <cellStyle name="Millares 3 8" xfId="99" xr:uid="{C17615A6-A69F-4B9B-9F08-F706771C1165}"/>
    <cellStyle name="Millares 3 9" xfId="100" xr:uid="{F322EBA8-80D8-410A-8C7E-C24498358A4B}"/>
    <cellStyle name="Millares 4" xfId="17" xr:uid="{00000000-0005-0000-0000-000006000000}"/>
    <cellStyle name="Millares 4 2" xfId="35" xr:uid="{792B9036-74C6-47BF-BFD9-4AAA02FA8C4C}"/>
    <cellStyle name="Millares 4 2 2" xfId="199" xr:uid="{B4BF53CE-0F14-4253-90B5-C7EA0941388E}"/>
    <cellStyle name="Millares 4 2 2 2" xfId="326" xr:uid="{1517A015-9B33-48D7-9079-515AE2E05FC1}"/>
    <cellStyle name="Millares 4 2 3" xfId="327" xr:uid="{BD5143A9-C649-4294-861C-AC92AD195AE9}"/>
    <cellStyle name="Millares 4 2 4" xfId="101" xr:uid="{15C837EE-CECE-44F7-B271-16ABE2CFD49A}"/>
    <cellStyle name="Millares 4 3" xfId="29" xr:uid="{B04B86D4-6F82-4FC1-9C21-0F542C2C359C}"/>
    <cellStyle name="Millares 4 3 2" xfId="329" xr:uid="{565CA3E3-69BD-4FCB-969D-5FF7831E431A}"/>
    <cellStyle name="Millares 4 3 3" xfId="328" xr:uid="{C1A23797-6012-4545-86E8-59DFDCE68CC9}"/>
    <cellStyle name="Millares 4 4" xfId="23" xr:uid="{24908FC4-BDDB-45E2-BC3F-B0022193DEA4}"/>
    <cellStyle name="Millares 4 4 2" xfId="330" xr:uid="{1D139148-3D7C-428C-BA13-E637F635D349}"/>
    <cellStyle name="Millares 5" xfId="36" xr:uid="{BA39FB97-B15B-4122-8A3B-0192C096CBBA}"/>
    <cellStyle name="Millares 5 2" xfId="102" xr:uid="{2EB11A8B-0EF5-4702-8D8A-C4F1A3C3C8EE}"/>
    <cellStyle name="Millares 5 2 2" xfId="331" xr:uid="{C7B62D46-BCB5-4642-950C-F1328FEB23C7}"/>
    <cellStyle name="Millares 5 3" xfId="332" xr:uid="{C79A7BCF-BA6B-455B-9A2A-13769AA82E06}"/>
    <cellStyle name="Millares 6" xfId="30" xr:uid="{B3684E54-64BD-4E07-8C92-79F5051DA060}"/>
    <cellStyle name="Millares 6 2" xfId="103" xr:uid="{0BB25A3E-8C5E-4D01-B48E-B76EC0E6B81B}"/>
    <cellStyle name="Millares 7" xfId="24" xr:uid="{182FAD7A-7657-4A67-A04E-404F4B5B4777}"/>
    <cellStyle name="Millares 7 2" xfId="104" xr:uid="{5632E376-49B4-451D-98ED-8B8CBC8B8D9F}"/>
    <cellStyle name="Millares 8" xfId="105" xr:uid="{7D98CDC1-4C69-4960-B84F-D57146C56A11}"/>
    <cellStyle name="Millares 9" xfId="333" xr:uid="{D88A94A5-30DD-45AE-A5C9-66C5D7D65F32}"/>
    <cellStyle name="Moneda 2" xfId="45" xr:uid="{1D4C38E6-6667-4B1A-A800-9AFFE85F708C}"/>
    <cellStyle name="Moneda 2 2" xfId="106" xr:uid="{C25B9954-19E1-485A-887A-5FE3ED456B4F}"/>
    <cellStyle name="Moneda 2 3" xfId="107" xr:uid="{8CB17F78-DD0C-4262-863E-30BDE69E54D4}"/>
    <cellStyle name="Moneda 2 4" xfId="108" xr:uid="{CC2E2CE4-E7AB-4A45-BD6A-30B0BFD7C1D1}"/>
    <cellStyle name="Moneda 2 5" xfId="878" xr:uid="{6D6DCA59-27CE-47B8-870F-694EB1CB7CF5}"/>
    <cellStyle name="Moneda 2 6" xfId="900" xr:uid="{C80E53DA-2C37-4EBE-BA4A-8103C814CFFE}"/>
    <cellStyle name="Neutral 2" xfId="334" xr:uid="{9B31F075-A957-4D3D-B4AB-87A294B840C8}"/>
    <cellStyle name="Normal" xfId="0" builtinId="0"/>
    <cellStyle name="Normal 10" xfId="109" xr:uid="{98D2B677-8088-492B-8AEF-8D560C96580E}"/>
    <cellStyle name="Normal 10 2" xfId="110" xr:uid="{F59848C0-A079-458D-A7E1-F11745B117AE}"/>
    <cellStyle name="Normal 10 2 2" xfId="335" xr:uid="{E6FC1006-B9C7-43A7-BDEA-402D5FBFF66E}"/>
    <cellStyle name="Normal 10 2 2 2" xfId="336" xr:uid="{D29413FB-DF19-4ACC-ADB4-1D3CC933F2AF}"/>
    <cellStyle name="Normal 10 2 3" xfId="337" xr:uid="{8D9923C8-39CD-4BA7-A052-AEFB84581EDF}"/>
    <cellStyle name="Normal 10 3" xfId="111" xr:uid="{F16AACA6-8587-46D2-9597-59787FED6668}"/>
    <cellStyle name="Normal 10 3 2" xfId="338" xr:uid="{F67A00E7-FAAC-4535-9299-95215B6BA0CD}"/>
    <cellStyle name="Normal 10 3 2 2" xfId="339" xr:uid="{1F99D139-B462-4ACE-8DDD-A3FD6C05F4A9}"/>
    <cellStyle name="Normal 10 3 3" xfId="340" xr:uid="{53B22B4E-6424-48FD-B5F2-F7AAC589D81C}"/>
    <cellStyle name="Normal 10 4" xfId="112" xr:uid="{3B7F33FA-1539-489E-9432-2FE9A37D5DD8}"/>
    <cellStyle name="Normal 10 4 2" xfId="341" xr:uid="{FB05AE6D-39C1-4FE8-820C-F4583750598D}"/>
    <cellStyle name="Normal 10 4 2 2" xfId="342" xr:uid="{BE77244F-FF7B-408E-9517-0D086B9D2604}"/>
    <cellStyle name="Normal 10 4 3" xfId="343" xr:uid="{7BC22FDE-4090-41D8-A720-2BB7AF99CF68}"/>
    <cellStyle name="Normal 10 5" xfId="113" xr:uid="{8C4F39E2-BE5B-454F-BE03-E74FD1658C4E}"/>
    <cellStyle name="Normal 10 5 2" xfId="344" xr:uid="{D60E0A3F-9279-4748-A139-81CCFD1C91D3}"/>
    <cellStyle name="Normal 10 6" xfId="114" xr:uid="{BAE1FF1A-9283-4B14-BB40-9EB0F08AEDC2}"/>
    <cellStyle name="Normal 10 7" xfId="206" xr:uid="{ACD8078D-721B-4CD9-9D5D-888B6CBBC0DA}"/>
    <cellStyle name="Normal 11" xfId="345" xr:uid="{75B63787-E062-45BB-84C3-AFCC82AAB4B9}"/>
    <cellStyle name="Normal 11 2" xfId="346" xr:uid="{5F50275E-FE00-4C72-837C-83B98D39458A}"/>
    <cellStyle name="Normal 11 2 2" xfId="347" xr:uid="{8DD0474A-7E6C-4184-A9AC-116C4C7C3C11}"/>
    <cellStyle name="Normal 11 2 2 2" xfId="348" xr:uid="{72BB0FB8-8CE2-4C7F-B246-02676EB2AA09}"/>
    <cellStyle name="Normal 11 2 3" xfId="349" xr:uid="{6C51FDC2-DBD2-4543-8BB9-518DB509823B}"/>
    <cellStyle name="Normal 11 3" xfId="350" xr:uid="{DBB010BF-093D-4899-809C-70BC5EDA6203}"/>
    <cellStyle name="Normal 11 3 2" xfId="351" xr:uid="{EFE436A6-AFA7-4409-BAF2-99392D383396}"/>
    <cellStyle name="Normal 11 3 2 2" xfId="352" xr:uid="{0E962806-9198-4810-8201-0D4BF387900F}"/>
    <cellStyle name="Normal 11 3 3" xfId="353" xr:uid="{0E898A5C-E3B1-41FA-BF47-B3B678FD0088}"/>
    <cellStyle name="Normal 11 4" xfId="354" xr:uid="{03490B4E-FA2E-4774-B53A-722ECC51783E}"/>
    <cellStyle name="Normal 11 4 2" xfId="355" xr:uid="{02733214-645A-4E62-B166-28A64F78C3E9}"/>
    <cellStyle name="Normal 11 4 2 2" xfId="356" xr:uid="{9AAB454A-3706-456D-B68A-E94A9D2FEF77}"/>
    <cellStyle name="Normal 11 4 3" xfId="357" xr:uid="{C1C2E63C-3F55-438E-9B2E-A7D44CAC97AE}"/>
    <cellStyle name="Normal 11 5" xfId="358" xr:uid="{1E445CF2-832A-4BC5-86C6-C5143112BC94}"/>
    <cellStyle name="Normal 11 5 2" xfId="359" xr:uid="{C90AA9FB-8C31-45C7-960D-43EB8E8CD99A}"/>
    <cellStyle name="Normal 11 5 2 2" xfId="360" xr:uid="{7BB90894-7574-47CD-9A47-7291C514B90C}"/>
    <cellStyle name="Normal 11 5 3" xfId="361" xr:uid="{B1ADB3B2-EFC0-4F9D-96C0-60C8168F3FB4}"/>
    <cellStyle name="Normal 11 6" xfId="362" xr:uid="{1F62197F-99DB-46AF-9AD3-743D3865DA44}"/>
    <cellStyle name="Normal 11 6 2" xfId="363" xr:uid="{B02588D9-6070-48A3-9EEA-BFA7E6DD6B1F}"/>
    <cellStyle name="Normal 11 7" xfId="364" xr:uid="{214E98D7-283E-4A77-B407-037B2BE239C7}"/>
    <cellStyle name="Normal 12" xfId="115" xr:uid="{80BA4A77-FDB2-4AE6-9842-472B66175EDE}"/>
    <cellStyle name="Normal 12 2" xfId="365" xr:uid="{7ABCE273-0603-4898-A669-E9216BBA3AA8}"/>
    <cellStyle name="Normal 12 2 2" xfId="366" xr:uid="{0B2C393B-6AF0-4CF0-88ED-D4A8A869BD4E}"/>
    <cellStyle name="Normal 12 2 2 2" xfId="367" xr:uid="{AB170F3B-A758-4882-9324-A0649F4A7724}"/>
    <cellStyle name="Normal 12 2 3" xfId="368" xr:uid="{37043819-23C8-4885-BA4D-E8B1CF62FFF6}"/>
    <cellStyle name="Normal 12 3" xfId="369" xr:uid="{758EBE44-71F7-425D-80AA-9A644ADD5ABE}"/>
    <cellStyle name="Normal 12 3 2" xfId="370" xr:uid="{415905EE-84E5-4A3A-B17D-5C43B90B00C6}"/>
    <cellStyle name="Normal 12 3 2 2" xfId="371" xr:uid="{EFB39417-5D89-490F-8103-7AEBF5DCF978}"/>
    <cellStyle name="Normal 12 3 3" xfId="372" xr:uid="{053FF1C3-B3BB-41CD-B416-74B6A20C02E9}"/>
    <cellStyle name="Normal 12 4" xfId="373" xr:uid="{B4922C14-E6D4-495E-9019-1BE4773428E6}"/>
    <cellStyle name="Normal 12 4 2" xfId="374" xr:uid="{7678E3EE-9BE8-4794-87C4-EAAD9A396303}"/>
    <cellStyle name="Normal 12 4 2 2" xfId="375" xr:uid="{09805A2F-EE2C-4A1E-B764-E5E4500E5B49}"/>
    <cellStyle name="Normal 12 4 3" xfId="376" xr:uid="{8D27687E-A69A-4F14-BF86-8F697C7500E6}"/>
    <cellStyle name="Normal 12 5" xfId="377" xr:uid="{0D8D87D9-2AC4-4304-811A-CE4C24557261}"/>
    <cellStyle name="Normal 12 5 2" xfId="378" xr:uid="{60EEBF84-EB61-4F36-AA40-0C566ECAFD68}"/>
    <cellStyle name="Normal 12 5 2 2" xfId="379" xr:uid="{60DB12B1-AB5F-416B-A958-AD2F8474F950}"/>
    <cellStyle name="Normal 12 5 3" xfId="380" xr:uid="{EB3E1A1B-C21F-4ABA-90D9-4D2DD1BDEC40}"/>
    <cellStyle name="Normal 12 6" xfId="381" xr:uid="{2C3FA849-CA76-4FC4-A673-FDA4C38F6096}"/>
    <cellStyle name="Normal 12 6 2" xfId="382" xr:uid="{7BE962B1-79AA-4969-A7D1-D05AEACA28E3}"/>
    <cellStyle name="Normal 12 7" xfId="383" xr:uid="{A7944395-12FB-436E-A006-7EB52CE98234}"/>
    <cellStyle name="Normal 13" xfId="384" xr:uid="{403BC0CD-3351-4C9B-A883-B68CCFCB6A3F}"/>
    <cellStyle name="Normal 13 2" xfId="385" xr:uid="{011B15FB-B5F1-428F-B611-F630ECDD01E8}"/>
    <cellStyle name="Normal 13 2 2" xfId="386" xr:uid="{D8210DDE-3B71-4C6D-9037-4DB3BA602C26}"/>
    <cellStyle name="Normal 13 2 2 2" xfId="387" xr:uid="{E66D7247-2BB2-4EAB-9E32-CC045DED4A0F}"/>
    <cellStyle name="Normal 13 2 3" xfId="388" xr:uid="{94E1D2F9-4555-4560-85C7-D23EE7BABA17}"/>
    <cellStyle name="Normal 13 3" xfId="389" xr:uid="{71D3DC7A-A829-4BEC-B7EE-369C23A5B429}"/>
    <cellStyle name="Normal 13 3 2" xfId="390" xr:uid="{D298882D-15BF-4D3C-B80C-299961D873D4}"/>
    <cellStyle name="Normal 13 3 2 2" xfId="391" xr:uid="{5E4C411C-51BD-4455-8526-8DD2EC72E23E}"/>
    <cellStyle name="Normal 13 3 3" xfId="392" xr:uid="{DA91841F-9063-444E-BF8B-9B6E42546FFF}"/>
    <cellStyle name="Normal 13 4" xfId="393" xr:uid="{C3DCFD3B-37E5-4C7F-AFAA-BD45DA14ECFF}"/>
    <cellStyle name="Normal 13 4 2" xfId="394" xr:uid="{8F9276EF-F471-4BDC-8450-AA07F792C0E7}"/>
    <cellStyle name="Normal 13 4 2 2" xfId="395" xr:uid="{AC8DAF40-E94C-4825-A024-DA56917DB7B9}"/>
    <cellStyle name="Normal 13 4 3" xfId="396" xr:uid="{475E8D67-6CF0-41A5-A496-CAB1E7DACB5A}"/>
    <cellStyle name="Normal 13 5" xfId="397" xr:uid="{ABB27DEC-8B8E-45BD-939F-333468DCC1E4}"/>
    <cellStyle name="Normal 13 5 2" xfId="398" xr:uid="{21127BAD-8C88-4B08-98C5-F9A79189188D}"/>
    <cellStyle name="Normal 13 5 2 2" xfId="399" xr:uid="{F1194D0E-3FB1-40C7-BFE5-74C90235093B}"/>
    <cellStyle name="Normal 13 5 3" xfId="400" xr:uid="{9347166E-C02A-4ACB-A832-44141F7FD2C0}"/>
    <cellStyle name="Normal 13 6" xfId="401" xr:uid="{82C9F96E-0E93-4728-B515-E084628537C9}"/>
    <cellStyle name="Normal 13 6 2" xfId="402" xr:uid="{D0C650E0-A3B5-4E7B-9705-40081BBE3EAA}"/>
    <cellStyle name="Normal 13 7" xfId="403" xr:uid="{873830E4-12F0-435F-82C4-DFA5FF50FD7A}"/>
    <cellStyle name="Normal 14" xfId="116" xr:uid="{B0738BA2-116F-4D87-A593-FBE35BB7B106}"/>
    <cellStyle name="Normal 14 2" xfId="404" xr:uid="{85BDC3A7-4C40-45CF-9A5C-E7F3C1BBFFC0}"/>
    <cellStyle name="Normal 14 2 2" xfId="405" xr:uid="{F1AD122F-B428-47AD-8963-540D3C213E0E}"/>
    <cellStyle name="Normal 14 2 2 2" xfId="406" xr:uid="{7C67360F-281B-4BB3-BFCC-619F6A9BB602}"/>
    <cellStyle name="Normal 14 2 3" xfId="407" xr:uid="{9CB78497-DB01-4957-945A-4009E676CAC2}"/>
    <cellStyle name="Normal 14 3" xfId="408" xr:uid="{3EBC056C-B21B-4FFE-B5EB-C8AC24CA8A58}"/>
    <cellStyle name="Normal 14 3 2" xfId="409" xr:uid="{B057EA76-63A2-494A-AD9A-490281F9512D}"/>
    <cellStyle name="Normal 14 3 2 2" xfId="410" xr:uid="{90B2B742-C0C5-4AB4-9B84-9105350F3C1F}"/>
    <cellStyle name="Normal 14 3 3" xfId="411" xr:uid="{8511A58D-D8ED-413A-BCA5-76D5CE214DFF}"/>
    <cellStyle name="Normal 14 4" xfId="412" xr:uid="{EECC98D5-CCD8-4FA5-AFB4-3C008349E88B}"/>
    <cellStyle name="Normal 14 4 2" xfId="413" xr:uid="{56F58422-3C50-4618-B635-79752BEE90E7}"/>
    <cellStyle name="Normal 14 4 2 2" xfId="414" xr:uid="{8A64432A-2DD4-4E22-926F-177D0E760AC7}"/>
    <cellStyle name="Normal 14 4 3" xfId="415" xr:uid="{AC5F752C-77E7-4AD9-9D5B-4D3A6A4A9671}"/>
    <cellStyle name="Normal 14 5" xfId="416" xr:uid="{387EE77E-F6A9-4904-B8B9-B47A0571D55F}"/>
    <cellStyle name="Normal 14 5 2" xfId="417" xr:uid="{C73D1ADF-3C13-44B9-AC30-FAF2C0E79814}"/>
    <cellStyle name="Normal 14 5 2 2" xfId="418" xr:uid="{E920C68E-A2E4-45B7-8CE6-90A06B5CDC31}"/>
    <cellStyle name="Normal 14 5 3" xfId="419" xr:uid="{66097CEB-E787-4C24-9C20-54E6047D8864}"/>
    <cellStyle name="Normal 14 6" xfId="420" xr:uid="{C55E9485-98EF-4779-BBDA-6CFD607FBCC5}"/>
    <cellStyle name="Normal 14 6 2" xfId="421" xr:uid="{B40CA2D4-E001-4193-AB90-A24E846A858D}"/>
    <cellStyle name="Normal 14 7" xfId="422" xr:uid="{89F66E25-36DF-4EE0-9073-2B7E79CB4B8B}"/>
    <cellStyle name="Normal 15" xfId="423" xr:uid="{1CD8C4EA-AE03-4876-8CFC-CD89C97886DE}"/>
    <cellStyle name="Normal 15 2" xfId="424" xr:uid="{CD064D24-749C-461E-9AE2-02F02B35B494}"/>
    <cellStyle name="Normal 15 2 2" xfId="425" xr:uid="{A94F2B76-3DF7-48F8-BBCD-9C70657A9DE6}"/>
    <cellStyle name="Normal 15 2 2 2" xfId="426" xr:uid="{BA69214C-73E6-42AA-AA27-4BCB81A1A27D}"/>
    <cellStyle name="Normal 15 2 3" xfId="427" xr:uid="{E6823C71-5AAC-47DE-9CD1-E6F9F290B437}"/>
    <cellStyle name="Normal 15 3" xfId="428" xr:uid="{27E40180-9393-4BA4-B3EF-1CE2D0DB35C0}"/>
    <cellStyle name="Normal 15 3 2" xfId="429" xr:uid="{E539A846-5F83-496F-A240-05D65D0523A0}"/>
    <cellStyle name="Normal 15 3 2 2" xfId="430" xr:uid="{A7202636-319A-4626-8225-A96D1368BDB6}"/>
    <cellStyle name="Normal 15 3 3" xfId="431" xr:uid="{078A5767-5DD5-409C-8A0B-1E2BE8E3F92A}"/>
    <cellStyle name="Normal 15 4" xfId="432" xr:uid="{CB97B705-2504-4892-9ADE-3FCCDC64B47B}"/>
    <cellStyle name="Normal 15 4 2" xfId="433" xr:uid="{EA41C54B-2CCA-4783-BA37-F02BE77A577B}"/>
    <cellStyle name="Normal 15 5" xfId="434" xr:uid="{7A929C5E-AEFF-4BED-8AA8-FFA0C932144A}"/>
    <cellStyle name="Normal 16" xfId="435" xr:uid="{179403AE-9ECC-408E-9983-F491739B49C8}"/>
    <cellStyle name="Normal 16 2" xfId="436" xr:uid="{CE016C7B-CBCB-49EA-9AE0-BB604FC6C556}"/>
    <cellStyle name="Normal 16 2 2" xfId="437" xr:uid="{BC735C37-C4E4-45EB-9FD7-FABC39701BB1}"/>
    <cellStyle name="Normal 16 2 2 2" xfId="438" xr:uid="{D88CF030-74C9-433F-9602-5E15B07C22BC}"/>
    <cellStyle name="Normal 16 2 3" xfId="439" xr:uid="{EE477D61-6810-40E9-8B38-A1E0F11984F0}"/>
    <cellStyle name="Normal 16 3" xfId="440" xr:uid="{76CB7897-DE24-47F0-A388-D1FB5B3A9AC9}"/>
    <cellStyle name="Normal 16 3 2" xfId="441" xr:uid="{91F8CECA-127A-43D4-B6CE-C43746F35A7D}"/>
    <cellStyle name="Normal 16 3 2 2" xfId="442" xr:uid="{FA34F571-0716-4A48-B7F3-83A9F2A89974}"/>
    <cellStyle name="Normal 16 3 3" xfId="443" xr:uid="{06776241-2E06-417B-8F41-BB4A63235FD9}"/>
    <cellStyle name="Normal 16 4" xfId="444" xr:uid="{62F31980-1234-487C-A4E4-843C933D8A9B}"/>
    <cellStyle name="Normal 16 4 2" xfId="445" xr:uid="{733701E6-FB3F-4E3F-9249-0C0902587245}"/>
    <cellStyle name="Normal 16 5" xfId="446" xr:uid="{AB03A7C4-C1EB-4281-995C-3E2FD185AC39}"/>
    <cellStyle name="Normal 17" xfId="447" xr:uid="{83CCBBAB-C734-4193-9F3E-A620470FD386}"/>
    <cellStyle name="Normal 17 2" xfId="448" xr:uid="{702A2F99-E76B-40AD-A88F-9B63261E2AAC}"/>
    <cellStyle name="Normal 17 2 2" xfId="449" xr:uid="{B5870A98-BF65-4BFC-B8BF-FB79FEAC56C2}"/>
    <cellStyle name="Normal 17 2 2 2" xfId="450" xr:uid="{8FD26514-2569-4AA3-81BF-DC583AFFE77B}"/>
    <cellStyle name="Normal 17 2 3" xfId="451" xr:uid="{D2442FE9-ABB5-4E67-98F1-128237055004}"/>
    <cellStyle name="Normal 17 3" xfId="452" xr:uid="{916FCF04-B48A-45F9-9555-8E66A1775280}"/>
    <cellStyle name="Normal 17 3 2" xfId="453" xr:uid="{F7389E3C-BCE5-4476-B072-D4A1AA72F41A}"/>
    <cellStyle name="Normal 17 3 2 2" xfId="454" xr:uid="{946B3A65-AD4B-4697-995B-28797FF4A5E7}"/>
    <cellStyle name="Normal 17 3 3" xfId="455" xr:uid="{7BC080F1-CB7C-4FEF-9E36-F1D9B33FE004}"/>
    <cellStyle name="Normal 17 4" xfId="456" xr:uid="{19938283-6C19-43AE-A126-1B15607D6990}"/>
    <cellStyle name="Normal 17 4 2" xfId="457" xr:uid="{614EF328-3BC0-4C1D-8C79-4107A2A9C667}"/>
    <cellStyle name="Normal 17 5" xfId="458" xr:uid="{FF6F6C7A-D6FE-44D0-8818-6A64A0E933F1}"/>
    <cellStyle name="Normal 18" xfId="459" xr:uid="{3BF0CF98-3897-4900-B4E7-DD7C25247D51}"/>
    <cellStyle name="Normal 18 2" xfId="460" xr:uid="{BBF11D03-51C0-48FF-BE31-335CFBDA7E9A}"/>
    <cellStyle name="Normal 18 2 2" xfId="461" xr:uid="{61961A76-2B92-4E76-8B61-EF41F98F60FA}"/>
    <cellStyle name="Normal 18 2 2 2" xfId="462" xr:uid="{633D877A-5F48-47A8-B6A7-4DDD4723DE09}"/>
    <cellStyle name="Normal 18 2 3" xfId="463" xr:uid="{E670031B-711B-4D0B-8E8B-FB2E14CE1B87}"/>
    <cellStyle name="Normal 18 3" xfId="464" xr:uid="{9FD73B35-A1CA-44E8-9820-2F1512271187}"/>
    <cellStyle name="Normal 18 3 2" xfId="465" xr:uid="{D891CAEC-E9B2-4C38-9CDC-741323D0F153}"/>
    <cellStyle name="Normal 18 3 2 2" xfId="466" xr:uid="{FBF8C270-DC53-4023-828D-0A203AA80878}"/>
    <cellStyle name="Normal 18 3 3" xfId="467" xr:uid="{22C766DA-E0E5-4F82-8005-E2F9FC96CDC0}"/>
    <cellStyle name="Normal 18 4" xfId="468" xr:uid="{BAB29FD9-1ED9-48B9-810B-27673C138EC9}"/>
    <cellStyle name="Normal 18 4 2" xfId="469" xr:uid="{0D0A351A-8AA2-48AF-A303-1DEA1AEBFA13}"/>
    <cellStyle name="Normal 18 5" xfId="470" xr:uid="{FBBC50D4-4470-4C62-ADC6-278FD2993A71}"/>
    <cellStyle name="Normal 19" xfId="471" xr:uid="{577A4A1A-B8F6-48DC-BF08-17E3EEE155B5}"/>
    <cellStyle name="Normal 2" xfId="2" xr:uid="{00000000-0005-0000-0000-000008000000}"/>
    <cellStyle name="Normal 2 10" xfId="117" xr:uid="{729756B9-AF7B-47CB-9967-05DA3D7F99E5}"/>
    <cellStyle name="Normal 2 10 2" xfId="472" xr:uid="{CBED2DD6-736E-4F8B-A894-6216FC7A8A41}"/>
    <cellStyle name="Normal 2 11" xfId="118" xr:uid="{8EFEA0EB-6535-4989-8CCC-AF6BB96FB084}"/>
    <cellStyle name="Normal 2 11 2" xfId="473" xr:uid="{1ADDC6DC-75F4-47C0-9953-0E03CC46FB50}"/>
    <cellStyle name="Normal 2 12" xfId="119" xr:uid="{935E17F5-01F4-464A-BAC3-7C217C340D25}"/>
    <cellStyle name="Normal 2 12 2" xfId="474" xr:uid="{2D3FE35B-B345-437B-B1D7-6EF787C56A68}"/>
    <cellStyle name="Normal 2 13" xfId="120" xr:uid="{3F7EC7B0-4023-4E89-81FB-22F2E2385700}"/>
    <cellStyle name="Normal 2 14" xfId="121" xr:uid="{F3440362-EF4F-4D92-9A2F-9B2821D28051}"/>
    <cellStyle name="Normal 2 15" xfId="122" xr:uid="{A9B1FBA0-76D5-4F64-83B1-85432FADC01A}"/>
    <cellStyle name="Normal 2 16" xfId="123" xr:uid="{A652F98B-BE9F-4019-845C-F13C0BA6A0C8}"/>
    <cellStyle name="Normal 2 17" xfId="124" xr:uid="{51C69425-CAA7-4F97-9E26-752ACE72F4D1}"/>
    <cellStyle name="Normal 2 18" xfId="125" xr:uid="{C8A98F0F-0350-4E60-972F-5EF3581B1A3A}"/>
    <cellStyle name="Normal 2 19" xfId="126" xr:uid="{B9C75A25-CAA7-4B77-80D2-11E1B9C64796}"/>
    <cellStyle name="Normal 2 19 2" xfId="127" xr:uid="{882D5C35-A728-4C63-8214-365BA0A746F0}"/>
    <cellStyle name="Normal 2 2" xfId="3" xr:uid="{00000000-0005-0000-0000-000009000000}"/>
    <cellStyle name="Normal 2 2 2" xfId="475" xr:uid="{371CD28D-26D7-4B7D-8181-FF9173EAA3E2}"/>
    <cellStyle name="Normal 2 20" xfId="128" xr:uid="{CDB457DE-22B0-4787-B7A0-608EE3500872}"/>
    <cellStyle name="Normal 2 20 2" xfId="129" xr:uid="{81B57E9C-7BD2-49BF-9610-D66F6715ABC0}"/>
    <cellStyle name="Normal 2 21" xfId="130" xr:uid="{30A7EF59-51DC-4BC0-A5EC-13AA7AA5DE57}"/>
    <cellStyle name="Normal 2 22" xfId="131" xr:uid="{41313C40-3586-40FC-A6A5-54A28B46625C}"/>
    <cellStyle name="Normal 2 23" xfId="132" xr:uid="{B22B6254-202C-4088-8C19-8624038FCF3E}"/>
    <cellStyle name="Normal 2 24" xfId="200" xr:uid="{BDEBE9DD-6D1F-4F96-9B97-F1AEC04C433B}"/>
    <cellStyle name="Normal 2 25" xfId="846" xr:uid="{1EE3984C-C81D-417C-937C-16573C4633DE}"/>
    <cellStyle name="Normal 2 26" xfId="850" xr:uid="{98280E86-E4DC-4C43-B768-E2A5EB7D6DF7}"/>
    <cellStyle name="Normal 2 27" xfId="855" xr:uid="{C4C36438-B2D5-4F48-84FE-8B1578171BFC}"/>
    <cellStyle name="Normal 2 28" xfId="863" xr:uid="{8AED4FD5-7779-48BC-A456-4F680904E58D}"/>
    <cellStyle name="Normal 2 29" xfId="870" xr:uid="{1CA68642-7D65-4BDB-B0D1-26F7DB73DD06}"/>
    <cellStyle name="Normal 2 3" xfId="9" xr:uid="{00000000-0005-0000-0000-00000A000000}"/>
    <cellStyle name="Normal 2 3 2" xfId="38" xr:uid="{585F8EBB-5936-4BE8-8E2E-A7666D4E4CD2}"/>
    <cellStyle name="Normal 2 3 2 2" xfId="133" xr:uid="{CB3D5014-504A-422B-9957-AC5EB432C71F}"/>
    <cellStyle name="Normal 2 3 3" xfId="843" xr:uid="{6FA6A04E-6347-440D-827B-1247B7ED38F1}"/>
    <cellStyle name="Normal 2 3 4" xfId="859" xr:uid="{D6D52A8B-1F7B-4218-AA65-BFD9459AE539}"/>
    <cellStyle name="Normal 2 3 5" xfId="904" xr:uid="{5D8B3D04-EA68-4345-8D30-9B14929C8B10}"/>
    <cellStyle name="Normal 2 30" xfId="879" xr:uid="{65ED4F3F-1F17-4B68-846D-55E35E8B6509}"/>
    <cellStyle name="Normal 2 31" xfId="887" xr:uid="{1A97ED3B-8B7C-4F5A-AE71-274A7D8925BA}"/>
    <cellStyle name="Normal 2 32" xfId="901" xr:uid="{3072FD36-588F-42CE-875D-208C712F8DB5}"/>
    <cellStyle name="Normal 2 4" xfId="134" xr:uid="{2F58EE2D-4CA6-44C0-9D41-11B5B0CBA78E}"/>
    <cellStyle name="Normal 2 4 2" xfId="476" xr:uid="{D906CDED-DFC8-4982-B0F1-10FFB0E368AB}"/>
    <cellStyle name="Normal 2 4 2 2" xfId="892" xr:uid="{BAD0BB16-3A8D-44C7-865F-DE41530F2F8D}"/>
    <cellStyle name="Normal 2 4 2 2 2" xfId="893" xr:uid="{5E0CF6F5-D6E6-472B-9CF9-C96A818EC8AD}"/>
    <cellStyle name="Normal 2 4 3" xfId="844" xr:uid="{19BF232E-B5A3-4B7C-8B41-69A3B1F017D3}"/>
    <cellStyle name="Normal 2 4 3 2" xfId="895" xr:uid="{29887FEA-2B36-4C27-88D9-10BE3B9A23ED}"/>
    <cellStyle name="Normal 2 5" xfId="135" xr:uid="{45A830EE-60E0-477B-BFAE-414A30E3B1D4}"/>
    <cellStyle name="Normal 2 5 2" xfId="477" xr:uid="{86A962F5-BDBA-4015-8AFF-1602D6A61A97}"/>
    <cellStyle name="Normal 2 5 3" xfId="845" xr:uid="{12A2AE81-B3F9-4CC0-90C4-194F5C905275}"/>
    <cellStyle name="Normal 2 6" xfId="136" xr:uid="{80FEDA78-51FD-4230-8EB4-8C08B8F3C1B5}"/>
    <cellStyle name="Normal 2 6 2" xfId="478" xr:uid="{399DD966-38DE-4EC8-8235-5A5699A0DF82}"/>
    <cellStyle name="Normal 2 7" xfId="137" xr:uid="{3F3C2C8F-8EE8-46DF-A268-2A01523CC4A3}"/>
    <cellStyle name="Normal 2 7 2" xfId="479" xr:uid="{2D17E744-5946-488B-AC72-E42B4B44435E}"/>
    <cellStyle name="Normal 2 8" xfId="138" xr:uid="{7DBAE66D-E8FE-490D-A183-DF83DD87DA87}"/>
    <cellStyle name="Normal 2 8 2" xfId="480" xr:uid="{BEB0F8EC-DAFE-45AB-9C21-1B6217C51CC6}"/>
    <cellStyle name="Normal 2 9" xfId="139" xr:uid="{34E6A90D-68B1-4936-8E12-1C0E9D2E79AF}"/>
    <cellStyle name="Normal 2 9 2" xfId="481" xr:uid="{897EA6AF-EBA3-4867-96E0-ECDFC0154D91}"/>
    <cellStyle name="Normal 2_EFE" xfId="140" xr:uid="{983C78A4-0DBD-4FFE-8CFD-82A9C50940EB}"/>
    <cellStyle name="Normal 20" xfId="482" xr:uid="{039CC60E-6C71-4472-9314-51C9D3DCFC31}"/>
    <cellStyle name="Normal 20 2" xfId="483" xr:uid="{97D21E4E-01A3-4316-BAEB-2C113EF03E72}"/>
    <cellStyle name="Normal 21" xfId="484" xr:uid="{7BE85111-A035-4418-B9C4-04B00D558AE6}"/>
    <cellStyle name="Normal 22" xfId="854" xr:uid="{3558347E-2DF0-4530-8035-529B6D049D40}"/>
    <cellStyle name="Normal 23" xfId="857" xr:uid="{D6E780A1-C70E-4806-B15A-8AF46329C7C4}"/>
    <cellStyle name="Normal 24" xfId="883" xr:uid="{014F2CD4-6D7F-496C-8FE3-B4CE58BA2C0B}"/>
    <cellStyle name="Normal 25" xfId="884" xr:uid="{C7D73BAF-4C27-44C2-945B-1081129667C6}"/>
    <cellStyle name="Normal 26" xfId="885" xr:uid="{8C5A9242-61CE-435A-B406-AF9325343972}"/>
    <cellStyle name="Normal 27" xfId="894" xr:uid="{F21CA556-AC31-407E-ADC6-25B96CA68E2A}"/>
    <cellStyle name="Normal 28" xfId="39" xr:uid="{75A4236E-12E8-423B-8713-9B57089795A3}"/>
    <cellStyle name="Normal 3" xfId="8" xr:uid="{00000000-0005-0000-0000-00000B000000}"/>
    <cellStyle name="Normal 3 10" xfId="141" xr:uid="{AA90650E-F564-4311-94EE-79CCC5724D34}"/>
    <cellStyle name="Normal 3 11" xfId="142" xr:uid="{B319B9DF-61F7-4B25-B6F6-EAAC8D685CDC}"/>
    <cellStyle name="Normal 3 12" xfId="143" xr:uid="{D1545777-26C3-4EFB-8BD6-54677F6BFDBA}"/>
    <cellStyle name="Normal 3 13" xfId="840" xr:uid="{82AF0A15-FB79-4CB1-9C4F-404038B0CECB}"/>
    <cellStyle name="Normal 3 14" xfId="851" xr:uid="{6C294C93-D116-4D1C-A8FE-16B7F0D0B55F}"/>
    <cellStyle name="Normal 3 15" xfId="856" xr:uid="{EA41BB61-D575-4D08-A4B2-07D475C849A7}"/>
    <cellStyle name="Normal 3 16" xfId="864" xr:uid="{A1A44DC7-AB56-4D26-BDD2-6579A734F0A5}"/>
    <cellStyle name="Normal 3 17" xfId="871" xr:uid="{43BB7DAE-40C5-4AFE-8C95-7D9EC824E5FF}"/>
    <cellStyle name="Normal 3 18" xfId="880" xr:uid="{A979C195-3B4A-4B33-9F67-E87BDBED6846}"/>
    <cellStyle name="Normal 3 2" xfId="10" xr:uid="{00000000-0005-0000-0000-00000C000000}"/>
    <cellStyle name="Normal 3 2 2" xfId="13" xr:uid="{00000000-0005-0000-0000-00000D000000}"/>
    <cellStyle name="Normal 3 2 2 2" xfId="144" xr:uid="{EC3BA756-8216-47CB-9FEB-2F85C0CDB4F6}"/>
    <cellStyle name="Normal 3 2 2 3" xfId="860" xr:uid="{17E5C713-AB19-49FD-87DA-94C25A918F25}"/>
    <cellStyle name="Normal 3 2 2 4" xfId="890" xr:uid="{4B483ADD-EE0A-4A15-A337-4F062D7D5651}"/>
    <cellStyle name="Normal 3 2 3" xfId="842" xr:uid="{ECEB35DF-90FA-462C-8593-30F4414869D2}"/>
    <cellStyle name="Normal 3 3" xfId="12" xr:uid="{00000000-0005-0000-0000-00000E000000}"/>
    <cellStyle name="Normal 3 3 2" xfId="485" xr:uid="{2E8FC88E-93F2-4ABC-ADAE-C656A3481B0F}"/>
    <cellStyle name="Normal 3 3 2 2" xfId="486" xr:uid="{3759A7E0-D3E2-4376-8CAC-667233D07F10}"/>
    <cellStyle name="Normal 3 3 3" xfId="858" xr:uid="{D30A8CEA-D04B-4792-A258-D5A1AD904135}"/>
    <cellStyle name="Normal 3 3 4" xfId="145" xr:uid="{137E47FE-F283-4829-AA40-E4D121829BED}"/>
    <cellStyle name="Normal 3 4" xfId="146" xr:uid="{CFA54057-7967-434F-96CB-56DE0B3E1C5B}"/>
    <cellStyle name="Normal 3 4 2" xfId="487" xr:uid="{968D8633-2A93-499E-A3F8-2E073134E462}"/>
    <cellStyle name="Normal 3 4 2 2" xfId="488" xr:uid="{584654A8-7EC0-470E-9A90-9452215DC3F0}"/>
    <cellStyle name="Normal 3 5" xfId="147" xr:uid="{D1FE1EAF-8429-423F-83E2-24D41AD358B2}"/>
    <cellStyle name="Normal 3 5 2" xfId="489" xr:uid="{B0D03BCE-AB2F-4C59-AEC5-4594FFBB3298}"/>
    <cellStyle name="Normal 3 6" xfId="148" xr:uid="{D2CDEE1B-0C80-4C11-883E-B74CB814D831}"/>
    <cellStyle name="Normal 3 7" xfId="149" xr:uid="{A0A0A078-6BD5-4A97-980B-CF34FCB54CD1}"/>
    <cellStyle name="Normal 3 8" xfId="150" xr:uid="{E0938FF2-B1FD-4B18-9DDB-02877F054683}"/>
    <cellStyle name="Normal 3 9" xfId="151" xr:uid="{77940C68-95F6-4B85-AD41-4B758B5AABBD}"/>
    <cellStyle name="Normal 3 9 2" xfId="152" xr:uid="{364F6585-BC6B-4BC7-9F84-A96179BBC4AB}"/>
    <cellStyle name="Normal 3_EFE" xfId="153" xr:uid="{54B5505E-2931-4044-BFE5-C6E20A30BF52}"/>
    <cellStyle name="Normal 4" xfId="4" xr:uid="{00000000-0005-0000-0000-00000F000000}"/>
    <cellStyle name="Normal 4 2" xfId="47" xr:uid="{60BAA893-838E-486D-A7B5-37C2D02C5E20}"/>
    <cellStyle name="Normal 4 2 2" xfId="490" xr:uid="{12F859C4-86E5-42D7-9DFE-16BA170E4F0E}"/>
    <cellStyle name="Normal 4 3" xfId="154" xr:uid="{E8307D10-E61A-416E-A51A-D44EEDA037DC}"/>
    <cellStyle name="Normal 4 3 2" xfId="491" xr:uid="{7A34E6FD-CE39-46C5-A272-D5F971922D01}"/>
    <cellStyle name="Normal 4 4" xfId="155" xr:uid="{BF08878D-8FB9-4AD8-B683-8DAC0D418048}"/>
    <cellStyle name="Normal 4 4 2" xfId="156" xr:uid="{E71598E5-D1B5-44A0-A426-CB18DE56B847}"/>
    <cellStyle name="Normal 4 5" xfId="46" xr:uid="{F57D5A78-804D-4A6A-B01A-7F396CF55B2E}"/>
    <cellStyle name="Normal 5" xfId="5" xr:uid="{00000000-0005-0000-0000-000010000000}"/>
    <cellStyle name="Normal 5 2" xfId="49" xr:uid="{3EEDBDA9-6C58-446C-9057-986359E898AD}"/>
    <cellStyle name="Normal 5 2 2" xfId="492" xr:uid="{8B741A5A-F0BC-42C7-9C44-0828299CB89B}"/>
    <cellStyle name="Normal 5 2 2 2" xfId="493" xr:uid="{B6B345BD-6807-4096-A78C-74204E3FA2A4}"/>
    <cellStyle name="Normal 5 2 3" xfId="494" xr:uid="{846A1944-9257-4ECB-A280-E3DD49EA9321}"/>
    <cellStyle name="Normal 5 3" xfId="157" xr:uid="{825C2654-A8A9-4E80-9D65-4EBE15F0EBB9}"/>
    <cellStyle name="Normal 5 3 2" xfId="495" xr:uid="{D5C74F0E-4638-4EA0-B75B-C4E107922F58}"/>
    <cellStyle name="Normal 5 3 2 2" xfId="496" xr:uid="{E3858787-EDCC-41F2-909C-841AB915DE7E}"/>
    <cellStyle name="Normal 5 3 3" xfId="497" xr:uid="{4F6724A7-7B21-4467-A911-419EEA942D50}"/>
    <cellStyle name="Normal 5 4" xfId="158" xr:uid="{331CE713-5775-44B0-A445-5D8C263DD047}"/>
    <cellStyle name="Normal 5 4 2" xfId="498" xr:uid="{1B6FFD09-08C7-4A06-B0C8-1A0729DCD75B}"/>
    <cellStyle name="Normal 5 4 2 2" xfId="499" xr:uid="{5F0BF087-DB57-41A1-BBFC-BF3CA616FE9C}"/>
    <cellStyle name="Normal 5 4 3" xfId="500" xr:uid="{A03ED269-5859-43E6-9B16-A3E27AB01B94}"/>
    <cellStyle name="Normal 5 5" xfId="159" xr:uid="{DB11644C-3C62-4E18-A5D3-4A4D1968BC16}"/>
    <cellStyle name="Normal 5 5 2" xfId="501" xr:uid="{D6C360C0-B689-4401-A166-76863BC95011}"/>
    <cellStyle name="Normal 5 6" xfId="204" xr:uid="{285BEF43-88C7-49B6-8422-3B07FFFBE938}"/>
    <cellStyle name="Normal 5 7" xfId="48" xr:uid="{B9FD6090-4598-4F56-9418-B6E7AE58A443}"/>
    <cellStyle name="Normal 56" xfId="6" xr:uid="{00000000-0005-0000-0000-000011000000}"/>
    <cellStyle name="Normal 6" xfId="50" xr:uid="{7A50BDB1-D53A-4DD2-BF88-CF0FC439AE7C}"/>
    <cellStyle name="Normal 6 10" xfId="865" xr:uid="{DBE6E6F2-ED90-4F81-B6DE-7DCF2988982D}"/>
    <cellStyle name="Normal 6 11" xfId="872" xr:uid="{A8918F74-4028-430C-B150-124D353D6F12}"/>
    <cellStyle name="Normal 6 12" xfId="881" xr:uid="{3038483A-4237-4BDF-83AE-2C01C8B762BF}"/>
    <cellStyle name="Normal 6 13" xfId="902" xr:uid="{21F9714B-E5BC-4B5B-BFEA-8FA3C1A7B2C3}"/>
    <cellStyle name="Normal 6 2" xfId="51" xr:uid="{4C876212-0A73-45F1-8422-D59166FC9212}"/>
    <cellStyle name="Normal 6 2 10" xfId="882" xr:uid="{70037755-5C74-4E42-933F-B6D1126D35D5}"/>
    <cellStyle name="Normal 6 2 11" xfId="903" xr:uid="{5F3F5AC3-7072-4F53-8194-88FFFE4AA0CC}"/>
    <cellStyle name="Normal 6 2 2" xfId="52" xr:uid="{00825338-D3CA-4EDE-94C7-E0C6EA6D5E38}"/>
    <cellStyle name="Normal 6 2 2 2" xfId="160" xr:uid="{17B19242-CABA-4C3F-8563-DF74ACC81CCA}"/>
    <cellStyle name="Normal 6 2 3" xfId="161" xr:uid="{71CDD613-F6AE-42FF-AB65-F27A76BF63C9}"/>
    <cellStyle name="Normal 6 2 3 2" xfId="162" xr:uid="{2708416F-C491-453B-B532-1C833B918812}"/>
    <cellStyle name="Normal 6 2 4" xfId="163" xr:uid="{BA800620-01E2-41FD-A482-E406B9F55C3F}"/>
    <cellStyle name="Normal 6 2 5" xfId="164" xr:uid="{52AF0A95-FC17-412C-8875-464E61FE7E01}"/>
    <cellStyle name="Normal 6 2 6" xfId="165" xr:uid="{668AA62B-189E-42B5-9C32-877D9B94C449}"/>
    <cellStyle name="Normal 6 2 7" xfId="853" xr:uid="{ADF81452-E452-4329-BEA2-3F1D94B6C9FB}"/>
    <cellStyle name="Normal 6 2 8" xfId="866" xr:uid="{E6E0C0AE-6B7F-41A3-993E-CDD8F2966D6B}"/>
    <cellStyle name="Normal 6 2 9" xfId="873" xr:uid="{B798FAA3-E68E-4C6C-B195-1E253605EFE0}"/>
    <cellStyle name="Normal 6 2_EFE" xfId="166" xr:uid="{27A13157-687E-4765-B0E8-FF2B1788C7BA}"/>
    <cellStyle name="Normal 6 3" xfId="53" xr:uid="{2022ACD7-A711-404A-A5E9-33BEE49426F8}"/>
    <cellStyle name="Normal 6 3 2" xfId="167" xr:uid="{9B3E77DA-C371-44BD-AD3F-573F10AB7DEA}"/>
    <cellStyle name="Normal 6 3 2 2" xfId="502" xr:uid="{3EB35AC2-F1C2-4221-BE74-AD1E6D938A70}"/>
    <cellStyle name="Normal 6 3 3" xfId="503" xr:uid="{269CC0D9-30B6-47A2-BCD1-5772DCD13FF7}"/>
    <cellStyle name="Normal 6 4" xfId="168" xr:uid="{71F92ECE-1A9D-4DBD-BF0D-F147048D2934}"/>
    <cellStyle name="Normal 6 4 2" xfId="504" xr:uid="{ADB97CB7-45D8-4AEA-BC49-D9C94A487DEB}"/>
    <cellStyle name="Normal 6 4 2 2" xfId="505" xr:uid="{EA97911D-83EF-4964-9B4F-CEAC7940E6A8}"/>
    <cellStyle name="Normal 6 4 3" xfId="506" xr:uid="{7F4A8900-6858-4167-82FB-7E98C0E26CFA}"/>
    <cellStyle name="Normal 6 5" xfId="169" xr:uid="{5E009965-48D0-4BC9-8DF1-F69857E8D2DE}"/>
    <cellStyle name="Normal 6 5 2" xfId="170" xr:uid="{8FA488DD-D68A-4DD6-BEA3-A2C31E599D87}"/>
    <cellStyle name="Normal 6 5 2 2" xfId="507" xr:uid="{1486DB0A-F6A2-4B7B-9222-2837133102FE}"/>
    <cellStyle name="Normal 6 5 3" xfId="508" xr:uid="{C094CEC8-0573-441F-89CA-F35B36C99004}"/>
    <cellStyle name="Normal 6 6" xfId="171" xr:uid="{725B2619-477B-4E50-AC63-917829D19F33}"/>
    <cellStyle name="Normal 6 6 2" xfId="509" xr:uid="{85FBDDFA-B43F-4D10-AE08-47DCC46D9160}"/>
    <cellStyle name="Normal 6 7" xfId="172" xr:uid="{13ED3741-6AA0-4363-93C9-EA3F68612424}"/>
    <cellStyle name="Normal 6 8" xfId="173" xr:uid="{C495ABB4-82BC-430C-8E80-539E65A1AA91}"/>
    <cellStyle name="Normal 6 9" xfId="852" xr:uid="{A3B30C06-CA9D-4918-B177-6AF1C590D040}"/>
    <cellStyle name="Normal 6_EFE" xfId="174" xr:uid="{B68428DA-60A4-4B3B-924C-654FDBBE9CC9}"/>
    <cellStyle name="Normal 7" xfId="175" xr:uid="{20643D00-744C-436E-8CC5-FA8D5FFB9578}"/>
    <cellStyle name="Normal 7 2" xfId="176" xr:uid="{846DBE19-7FA3-48FC-9DF1-FF6763CD0B24}"/>
    <cellStyle name="Normal 7 2 2" xfId="510" xr:uid="{950B0B35-EA9F-468D-A37F-FB447D8EA7B6}"/>
    <cellStyle name="Normal 7 2 2 2" xfId="511" xr:uid="{BD207C75-3E9F-455C-BE51-C67DAD725A02}"/>
    <cellStyle name="Normal 7 2 3" xfId="512" xr:uid="{2D451FF8-D89E-4A19-A098-CF2ADAE537EC}"/>
    <cellStyle name="Normal 7 3" xfId="177" xr:uid="{69835047-D22E-4161-8DEF-B292644C8B10}"/>
    <cellStyle name="Normal 7 3 2" xfId="513" xr:uid="{78FB5C75-336C-480A-BBDE-40C521BAE433}"/>
    <cellStyle name="Normal 7 3 2 2" xfId="514" xr:uid="{DBA11DF6-6C86-46FA-8CBD-309899C765D4}"/>
    <cellStyle name="Normal 7 3 3" xfId="515" xr:uid="{3FF1DF24-CDA2-440D-A433-0D2E51821EBB}"/>
    <cellStyle name="Normal 7 4" xfId="516" xr:uid="{2CEC4CF9-4CB0-402E-9EAB-0910BF3A882B}"/>
    <cellStyle name="Normal 7 4 2" xfId="517" xr:uid="{8C1EF4FC-C8A9-44F5-B3C7-3D96B401D3D7}"/>
    <cellStyle name="Normal 7 4 2 2" xfId="518" xr:uid="{9A57A2FE-1BB3-4652-9562-ED89D943AA15}"/>
    <cellStyle name="Normal 7 4 3" xfId="519" xr:uid="{0FDE4637-6541-4D19-A65C-11E2FCA15727}"/>
    <cellStyle name="Normal 7 5" xfId="520" xr:uid="{0FFB89B5-B322-4BD6-9BE3-EEA63C5DDBA0}"/>
    <cellStyle name="Normal 7 5 2" xfId="521" xr:uid="{B5E9FE2B-8586-4398-B9FE-593CF37C37B5}"/>
    <cellStyle name="Normal 7 6" xfId="522" xr:uid="{51110B0A-F989-4D93-9C62-B25FAD491E22}"/>
    <cellStyle name="Normal 7 7" xfId="891" xr:uid="{DA740EEC-3009-4A6B-9D36-1B46D351B0F1}"/>
    <cellStyle name="Normal 7_EFE" xfId="178" xr:uid="{CC0F7DDA-BF19-436F-9542-5B224FD655FF}"/>
    <cellStyle name="Normal 8" xfId="179" xr:uid="{A5C15930-F102-4CF5-9823-3BF2A9415B39}"/>
    <cellStyle name="Normal 8 2" xfId="523" xr:uid="{53797FC4-9A2C-4D90-AD10-8EF9F8824926}"/>
    <cellStyle name="Normal 8 2 2" xfId="524" xr:uid="{B5EACBB9-E91E-4AF3-BFAE-D6B80D359D43}"/>
    <cellStyle name="Normal 8 2 2 2" xfId="525" xr:uid="{82C14773-8650-44C9-94FC-4A58DCEF4748}"/>
    <cellStyle name="Normal 8 2 3" xfId="526" xr:uid="{40C8F00C-2E3F-4F2B-A908-AA42B7F43174}"/>
    <cellStyle name="Normal 8 3" xfId="527" xr:uid="{F49E6E1F-867B-4B9E-8228-A0C4CDC6A3E1}"/>
    <cellStyle name="Normal 8 3 2" xfId="528" xr:uid="{4EE31305-0BBE-4C2A-8873-123827522008}"/>
    <cellStyle name="Normal 8 3 2 2" xfId="529" xr:uid="{D87E1E17-8C79-4BA8-A95F-AB319ADCA60C}"/>
    <cellStyle name="Normal 8 3 3" xfId="530" xr:uid="{9FA37507-5EAF-4619-B03F-11C14C76C7DF}"/>
    <cellStyle name="Normal 8 4" xfId="531" xr:uid="{F4D248E4-CDB7-4E38-B4EC-0F76C1C3609F}"/>
    <cellStyle name="Normal 8 4 2" xfId="532" xr:uid="{E035CC0E-58B5-4EFB-A584-1F9EE234ED72}"/>
    <cellStyle name="Normal 8 4 2 2" xfId="533" xr:uid="{9F4EB86A-4B11-49CF-A01D-753E2411F006}"/>
    <cellStyle name="Normal 8 4 3" xfId="534" xr:uid="{BA242129-DC36-40C5-9F9C-0B157E174A3A}"/>
    <cellStyle name="Normal 8 5" xfId="535" xr:uid="{4B782BF3-931E-4396-8D30-37838A984D7E}"/>
    <cellStyle name="Normal 8 5 2" xfId="536" xr:uid="{4E0456B8-B1AC-47CD-B3CA-8707E474BFDB}"/>
    <cellStyle name="Normal 8 5 2 2" xfId="537" xr:uid="{4EC82012-4A99-47F9-8657-5C949E28FA48}"/>
    <cellStyle name="Normal 8 5 3" xfId="538" xr:uid="{F4021935-B4D1-4ACD-866C-158EB3993EC2}"/>
    <cellStyle name="Normal 8 6" xfId="539" xr:uid="{C5CDD7BB-8773-4AA7-8406-B2641FAB38D7}"/>
    <cellStyle name="Normal 8 6 2" xfId="540" xr:uid="{AE03874E-388E-4C8A-890E-E1FFEABE1D69}"/>
    <cellStyle name="Normal 8 7" xfId="541" xr:uid="{D5FE43C9-77F6-4D8E-983E-652F005F89F7}"/>
    <cellStyle name="Normal 9" xfId="180" xr:uid="{3AC82595-1DA2-46A3-BECB-A67430534772}"/>
    <cellStyle name="Normal 9 2" xfId="181" xr:uid="{C204791D-02FE-40C8-8CFE-76EE52B7AB25}"/>
    <cellStyle name="Normal 9 2 2" xfId="542" xr:uid="{DC2AA4ED-297A-4FC9-801B-EECE1D7F1A7F}"/>
    <cellStyle name="Normal 9 2 2 2" xfId="543" xr:uid="{10EF13DC-EC19-4FED-82A1-CDF1C39E6D48}"/>
    <cellStyle name="Normal 9 2 3" xfId="544" xr:uid="{23B46F8F-6FE9-4F34-8A22-0691C68F783B}"/>
    <cellStyle name="Normal 9 3" xfId="545" xr:uid="{E6532886-AAF1-4466-A4D8-E6DC56EB14F4}"/>
    <cellStyle name="Normal 9 3 2" xfId="546" xr:uid="{B2672F0A-2352-4545-A646-E0A4B982CD44}"/>
    <cellStyle name="Normal 9 3 2 2" xfId="547" xr:uid="{0FBEE5E3-9F1D-4D98-A761-AF6EB368D329}"/>
    <cellStyle name="Normal 9 3 3" xfId="548" xr:uid="{D035F61E-E09F-48B2-892D-30DEDF12C782}"/>
    <cellStyle name="Normal 9 4" xfId="549" xr:uid="{730A3009-E7CF-4204-9D90-8863476004C0}"/>
    <cellStyle name="Normal 9 4 2" xfId="550" xr:uid="{9EF291DD-A8BC-4205-A894-A51986D2BFFA}"/>
    <cellStyle name="Normal 9 4 2 2" xfId="551" xr:uid="{A9EEB004-094B-49A4-BD8F-11344238E98A}"/>
    <cellStyle name="Normal 9 4 3" xfId="552" xr:uid="{710D3321-44E4-48C3-A69C-3C4FE8048B27}"/>
    <cellStyle name="Normal 9 5" xfId="553" xr:uid="{66CF140F-9720-4BCF-9655-906F17A8DBEA}"/>
    <cellStyle name="Normal 9 5 2" xfId="554" xr:uid="{2A53DA5B-76FA-4E6A-9F0A-74EAE8CB0F21}"/>
    <cellStyle name="Normal 9 6" xfId="555" xr:uid="{08A3A5BA-9DD7-4624-BC07-82CA391F16D1}"/>
    <cellStyle name="Normal 9 7" xfId="556" xr:uid="{DE4E209D-EEDA-4377-8B7B-302A74245B48}"/>
    <cellStyle name="Notas 10" xfId="557" xr:uid="{C6E3DF20-50A4-46B3-AAAB-5EABD167241D}"/>
    <cellStyle name="Notas 10 2" xfId="558" xr:uid="{6438D976-FAAB-4ABA-BE55-5967A361FAD8}"/>
    <cellStyle name="Notas 10 2 2" xfId="559" xr:uid="{FE67B431-74D6-4ADA-BB6E-6A64F8094DDF}"/>
    <cellStyle name="Notas 10 3" xfId="560" xr:uid="{4AD70839-4745-455B-AEEE-C666C4C6F95A}"/>
    <cellStyle name="Notas 10 3 2" xfId="561" xr:uid="{665E5876-FC8E-4554-A83F-5D9AF69D9869}"/>
    <cellStyle name="Notas 10 4" xfId="562" xr:uid="{2DF96DEE-727D-4224-8D17-4B7AF4412936}"/>
    <cellStyle name="Notas 11" xfId="563" xr:uid="{C3E971D6-EC4F-4137-B5CB-D6CFAB971FA6}"/>
    <cellStyle name="Notas 11 2" xfId="564" xr:uid="{F240E56B-23D3-4220-A575-AC4E90989AAC}"/>
    <cellStyle name="Notas 11 2 2" xfId="565" xr:uid="{960BD225-9F8B-4268-9C4F-30A2CFEFF5DD}"/>
    <cellStyle name="Notas 11 3" xfId="566" xr:uid="{79BB9F8A-6BFE-4F45-B3B8-8E8784F4DD8E}"/>
    <cellStyle name="Notas 11 3 2" xfId="567" xr:uid="{D823009D-4372-4A47-A924-B622EECAC27A}"/>
    <cellStyle name="Notas 11 4" xfId="568" xr:uid="{4828618C-2D50-4C86-A2AE-62B161BCF141}"/>
    <cellStyle name="Notas 12" xfId="569" xr:uid="{A1B2A2A8-3426-47F7-A691-6F8855BEE204}"/>
    <cellStyle name="Notas 12 2" xfId="570" xr:uid="{7FC0A548-E8F9-4CD6-8231-A79AD0DED54B}"/>
    <cellStyle name="Notas 12 2 2" xfId="571" xr:uid="{B849E93F-DCFB-4573-899C-EEA52BB56431}"/>
    <cellStyle name="Notas 12 3" xfId="572" xr:uid="{6EDF6010-23EC-43E7-8F78-D3EF0D863D05}"/>
    <cellStyle name="Notas 12 3 2" xfId="573" xr:uid="{161CB93B-692A-44B0-8DBE-9DE0CB1AB950}"/>
    <cellStyle name="Notas 12 4" xfId="574" xr:uid="{C20F4B0D-7E42-4651-99DA-D886F6D3E95A}"/>
    <cellStyle name="Notas 13" xfId="575" xr:uid="{F32F5DF5-6C80-4F16-8618-7CFF0DA85346}"/>
    <cellStyle name="Notas 14" xfId="576" xr:uid="{C5D2EBA5-495C-4DE5-A501-8FCE6353F1DB}"/>
    <cellStyle name="Notas 2" xfId="182" xr:uid="{4AFCF970-22D6-440E-B233-EA6841191029}"/>
    <cellStyle name="Notas 2 2" xfId="183" xr:uid="{0125807B-D6A4-461A-A151-ADB5C2F1D855}"/>
    <cellStyle name="Notas 2 2 2" xfId="577" xr:uid="{07FCD87B-6D7E-4452-ABA8-26BCCAE45589}"/>
    <cellStyle name="Notas 2 2 2 2" xfId="578" xr:uid="{758A116F-2D1B-4479-B234-10211501146E}"/>
    <cellStyle name="Notas 2 2 3" xfId="579" xr:uid="{93504FA9-70A6-46F5-A62F-B7D4703767DA}"/>
    <cellStyle name="Notas 2 3" xfId="580" xr:uid="{65EC4F9E-EDF2-46A6-8026-8EDE086996B1}"/>
    <cellStyle name="Notas 2 3 2" xfId="581" xr:uid="{636AB761-0225-405D-95A8-FEB7D113C810}"/>
    <cellStyle name="Notas 2 4" xfId="582" xr:uid="{6015BEE6-1742-4B9E-A456-DAD7265478A1}"/>
    <cellStyle name="Notas 2 4 2" xfId="583" xr:uid="{8233128A-71CE-4E02-9113-92DFEDC73BDD}"/>
    <cellStyle name="Notas 2 5" xfId="584" xr:uid="{EDC16598-B5FE-46CD-A503-1DBDF3B6220E}"/>
    <cellStyle name="Notas 3" xfId="184" xr:uid="{87ABD4C5-98A2-41E2-ACE6-CA238D437D56}"/>
    <cellStyle name="Notas 3 2" xfId="185" xr:uid="{CF8EE96B-EFE8-41A7-9137-274707B77E2B}"/>
    <cellStyle name="Notas 3 2 2" xfId="585" xr:uid="{DAE643B7-4DC2-4182-BC28-96B6E6613782}"/>
    <cellStyle name="Notas 3 3" xfId="586" xr:uid="{4ACD3EBE-0A51-454F-AE5D-FE7A484AA92C}"/>
    <cellStyle name="Notas 3 3 2" xfId="587" xr:uid="{FE6E8826-BF3D-487B-BA68-4A955FDC5FAB}"/>
    <cellStyle name="Notas 3 4" xfId="588" xr:uid="{CC56C4DC-E088-4AD8-8C4F-36B058775585}"/>
    <cellStyle name="Notas 4" xfId="589" xr:uid="{3B243F82-5DFA-4143-96EC-4E602348E63E}"/>
    <cellStyle name="Notas 4 2" xfId="590" xr:uid="{4A3EAF94-60EC-46B2-A811-9BD894A2441F}"/>
    <cellStyle name="Notas 4 2 2" xfId="591" xr:uid="{49B64AD8-A29B-40D9-999F-7156F7AF953B}"/>
    <cellStyle name="Notas 4 3" xfId="592" xr:uid="{CD7BA27B-2BA8-454C-877B-6712A731EBBA}"/>
    <cellStyle name="Notas 4 3 2" xfId="593" xr:uid="{F3D94A2E-0590-4551-880E-2878AEADBBB1}"/>
    <cellStyle name="Notas 4 4" xfId="594" xr:uid="{924015AF-FC29-4EB7-B8D3-CCCDE2538FCF}"/>
    <cellStyle name="Notas 5" xfId="595" xr:uid="{8948035C-468A-474F-B41B-C2EA69F52B3A}"/>
    <cellStyle name="Notas 5 2" xfId="596" xr:uid="{2D5D1256-567E-49D7-896C-7A0218D2B1C6}"/>
    <cellStyle name="Notas 5 2 2" xfId="597" xr:uid="{96585A39-54C8-4B24-BC0E-55812445D042}"/>
    <cellStyle name="Notas 5 3" xfId="598" xr:uid="{C21526EA-5E29-4A66-B907-4E8D8CD3BAD6}"/>
    <cellStyle name="Notas 5 3 2" xfId="599" xr:uid="{782FF905-233B-49FD-B5BB-A26766B038E1}"/>
    <cellStyle name="Notas 5 4" xfId="600" xr:uid="{467A3033-8460-4F19-BB3C-AF04F997EB89}"/>
    <cellStyle name="Notas 6" xfId="601" xr:uid="{61BFC0DD-595E-467A-8C68-FAB5709A878F}"/>
    <cellStyle name="Notas 6 2" xfId="602" xr:uid="{DA195380-C9EA-4903-9C4A-0E14FB26BA83}"/>
    <cellStyle name="Notas 6 2 2" xfId="603" xr:uid="{C61CB650-1B76-4589-AF45-9FD852A85ED7}"/>
    <cellStyle name="Notas 6 3" xfId="604" xr:uid="{3CD07805-B2E4-4AC6-A5CB-466C8F021279}"/>
    <cellStyle name="Notas 6 3 2" xfId="605" xr:uid="{5FC557DE-4009-4BF2-9054-5E6E909ADD7D}"/>
    <cellStyle name="Notas 6 4" xfId="606" xr:uid="{5FC8AC06-52AE-4C78-8DC2-E93F5AC6A2B3}"/>
    <cellStyle name="Notas 7" xfId="607" xr:uid="{3380D3A5-B10C-4259-BBCE-3915F0FBFAB5}"/>
    <cellStyle name="Notas 7 2" xfId="608" xr:uid="{FB621522-FDB4-446E-95E0-0190B875F047}"/>
    <cellStyle name="Notas 7 2 2" xfId="609" xr:uid="{11F5B033-74BD-460B-AF47-B602E082DB4E}"/>
    <cellStyle name="Notas 7 3" xfId="610" xr:uid="{07FC0B6A-82D9-44C2-B1C9-8A00E48F82B5}"/>
    <cellStyle name="Notas 7 3 2" xfId="611" xr:uid="{E217EAB7-411C-4FDE-83CA-11AA8B2BA261}"/>
    <cellStyle name="Notas 7 4" xfId="612" xr:uid="{33AE2D88-0702-4B03-ABC2-D9FCA8E128AF}"/>
    <cellStyle name="Notas 8" xfId="613" xr:uid="{D2C98481-43EE-41CD-A4AC-7533002D8E71}"/>
    <cellStyle name="Notas 8 2" xfId="614" xr:uid="{175CFF0C-FDE1-49E2-98C9-FC0A218F5306}"/>
    <cellStyle name="Notas 8 2 2" xfId="615" xr:uid="{297D5B07-7D89-4E97-B1CB-9BC3B5BFF367}"/>
    <cellStyle name="Notas 8 3" xfId="616" xr:uid="{5118D47A-C881-4488-A523-650734315E81}"/>
    <cellStyle name="Notas 8 3 2" xfId="617" xr:uid="{898D28D9-E0EE-43C4-ADE6-4A9958654DA0}"/>
    <cellStyle name="Notas 8 4" xfId="618" xr:uid="{D3440D05-144F-49E5-9C31-7FC8252F220C}"/>
    <cellStyle name="Notas 9" xfId="619" xr:uid="{92B127F6-8837-498C-855E-C6D2A7CBAFFC}"/>
    <cellStyle name="Notas 9 2" xfId="620" xr:uid="{567E4D9D-5A58-4F0E-8363-F1FE61E918DD}"/>
    <cellStyle name="Notas 9 2 2" xfId="621" xr:uid="{BBBA9407-AA40-45B9-BDA1-5C953287CF4D}"/>
    <cellStyle name="Notas 9 3" xfId="622" xr:uid="{CAE10CDB-62C5-46DB-8D33-41101BB90AA8}"/>
    <cellStyle name="Notas 9 3 2" xfId="623" xr:uid="{8916B0F8-E186-4CFB-B87A-06D59BF279A0}"/>
    <cellStyle name="Notas 9 4" xfId="624" xr:uid="{82F9C4B6-1D79-4FA0-9B99-B7FB75D1670F}"/>
    <cellStyle name="Porcentaje" xfId="14" builtinId="5"/>
    <cellStyle name="Porcentaje 2" xfId="7" xr:uid="{00000000-0005-0000-0000-000013000000}"/>
    <cellStyle name="Porcentaje 2 2" xfId="625" xr:uid="{8C42E68F-0DAA-4F23-B5BD-4D7EEE886AB0}"/>
    <cellStyle name="Porcentaje 3" xfId="905" xr:uid="{C5912384-08DE-4196-B7D6-9A31857DDC6A}"/>
    <cellStyle name="Porcentual 2" xfId="201" xr:uid="{A372A9EE-9867-46B2-A97B-3411F06340AC}"/>
    <cellStyle name="Salida 2" xfId="626" xr:uid="{32684082-7AA6-4667-AA74-831B73B83EE3}"/>
    <cellStyle name="SAPBEXaggData" xfId="627" xr:uid="{50C68DF0-1CDB-4109-893F-C7D48C7B473F}"/>
    <cellStyle name="SAPBEXaggData 2" xfId="628" xr:uid="{87BFD9F8-4A71-437F-98E3-381FD687DA53}"/>
    <cellStyle name="SAPBEXaggData 3" xfId="629" xr:uid="{EA646905-2CF3-4756-B8F5-A4FB73B05FAE}"/>
    <cellStyle name="SAPBEXaggDataEmph" xfId="630" xr:uid="{82802FE9-F51A-4B80-B236-186035DB3308}"/>
    <cellStyle name="SAPBEXaggDataEmph 2" xfId="631" xr:uid="{2C03CBE2-7297-4BA9-B5EA-7DF07310C39D}"/>
    <cellStyle name="SAPBEXaggDataEmph 3" xfId="632" xr:uid="{D8D203F6-CD31-4A15-A382-EFBD0CF04FA1}"/>
    <cellStyle name="SAPBEXaggItem" xfId="633" xr:uid="{0CAA0FA8-6470-4C72-BEA7-7BF970800D53}"/>
    <cellStyle name="SAPBEXaggItem 2" xfId="634" xr:uid="{AC95B475-3444-453E-8980-7612F3876FEA}"/>
    <cellStyle name="SAPBEXaggItem 3" xfId="635" xr:uid="{FC171266-0F9A-43FB-8A50-1D39EE0CCB4E}"/>
    <cellStyle name="SAPBEXaggItemX" xfId="636" xr:uid="{ECA53348-3359-4757-8D04-38D950006082}"/>
    <cellStyle name="SAPBEXchaText" xfId="637" xr:uid="{2ADEB424-C87E-41C0-842A-E9A7FE34A5A1}"/>
    <cellStyle name="SAPBEXchaText 2" xfId="638" xr:uid="{CBCC6EDB-F4A7-48E1-A2C4-CA4037D770DA}"/>
    <cellStyle name="SAPBEXchaText 3" xfId="639" xr:uid="{2C5F8E0F-232D-47E6-8A54-A539DCDAA975}"/>
    <cellStyle name="SAPBEXexcBad7" xfId="640" xr:uid="{5FB4C643-59BF-4C54-AB5F-3CBFE8B6C36C}"/>
    <cellStyle name="SAPBEXexcBad7 2" xfId="641" xr:uid="{6E267265-A0EE-4600-A783-ED8BA60E9DF5}"/>
    <cellStyle name="SAPBEXexcBad7 3" xfId="642" xr:uid="{E4149AF0-B56E-4BC0-9F10-2C37E70EC837}"/>
    <cellStyle name="SAPBEXexcBad8" xfId="643" xr:uid="{E055432C-8A5C-4E39-9547-AEB8FF96DFC1}"/>
    <cellStyle name="SAPBEXexcBad8 2" xfId="644" xr:uid="{5C6AFE9B-2CF2-472E-9D60-32ADFC003DE7}"/>
    <cellStyle name="SAPBEXexcBad8 3" xfId="645" xr:uid="{93F5D332-086C-4986-B133-E18175E2441A}"/>
    <cellStyle name="SAPBEXexcBad9" xfId="646" xr:uid="{0C96A453-12E2-47F0-8299-2F5DC8248713}"/>
    <cellStyle name="SAPBEXexcBad9 2" xfId="647" xr:uid="{182C0C4E-AD46-4396-A61A-225993FEE659}"/>
    <cellStyle name="SAPBEXexcBad9 3" xfId="648" xr:uid="{44CBFBA4-2A97-427E-B3E5-189BE0613DC7}"/>
    <cellStyle name="SAPBEXexcCritical4" xfId="649" xr:uid="{0E7E9D45-7B2B-4FD5-8C9C-5E0525013D53}"/>
    <cellStyle name="SAPBEXexcCritical4 2" xfId="650" xr:uid="{122D3259-B988-4158-81D6-AA578D39A075}"/>
    <cellStyle name="SAPBEXexcCritical4 3" xfId="651" xr:uid="{0B42BD22-8488-447F-8A04-77FE998C50FC}"/>
    <cellStyle name="SAPBEXexcCritical5" xfId="652" xr:uid="{BDA26EBA-D3A6-45C3-BCE2-4EFA832C3775}"/>
    <cellStyle name="SAPBEXexcCritical5 2" xfId="653" xr:uid="{D83305EA-906D-41AF-9646-CE3D39DCD0DA}"/>
    <cellStyle name="SAPBEXexcCritical5 3" xfId="654" xr:uid="{30FA2AD3-13F9-4F54-8269-7DEF0DA6B666}"/>
    <cellStyle name="SAPBEXexcCritical6" xfId="655" xr:uid="{7D216ECB-8EA7-4799-A7AD-4B596DBE0FB1}"/>
    <cellStyle name="SAPBEXexcCritical6 2" xfId="656" xr:uid="{20C0B95B-F2F9-40DE-A587-777D1D5EF972}"/>
    <cellStyle name="SAPBEXexcCritical6 3" xfId="657" xr:uid="{396410C8-8C06-48DB-AC9B-9B1906C5094B}"/>
    <cellStyle name="SAPBEXexcGood1" xfId="658" xr:uid="{8EB3B94C-32C0-484F-BA18-072E015A2E8C}"/>
    <cellStyle name="SAPBEXexcGood1 2" xfId="659" xr:uid="{DDAC473A-CD94-452A-85E1-0C667728574A}"/>
    <cellStyle name="SAPBEXexcGood1 3" xfId="660" xr:uid="{DF87CB93-C94E-4FCD-9C98-01EE4E6B20A7}"/>
    <cellStyle name="SAPBEXexcGood2" xfId="661" xr:uid="{3C90D89E-B54E-4C3E-98F5-C919E17F9EDA}"/>
    <cellStyle name="SAPBEXexcGood2 2" xfId="662" xr:uid="{4D356041-06C5-45AE-B991-7CA14B97B43D}"/>
    <cellStyle name="SAPBEXexcGood2 3" xfId="663" xr:uid="{A30985E7-023F-4470-98CF-EA0F1DC9D908}"/>
    <cellStyle name="SAPBEXexcGood3" xfId="664" xr:uid="{214B725D-BE0C-45AF-8EEB-1B321C0B5994}"/>
    <cellStyle name="SAPBEXexcGood3 2" xfId="665" xr:uid="{6F7E46A1-0A56-419F-BD44-4BCFA5DD5E23}"/>
    <cellStyle name="SAPBEXexcGood3 3" xfId="666" xr:uid="{572D6373-34CF-40FD-AD3E-3807BC27C89D}"/>
    <cellStyle name="SAPBEXfilterDrill" xfId="667" xr:uid="{C5DADD82-B35B-4C55-90D7-63578720A737}"/>
    <cellStyle name="SAPBEXfilterDrill 2" xfId="668" xr:uid="{71177D23-A03E-4E1B-9897-B8C41F4FD251}"/>
    <cellStyle name="SAPBEXfilterDrill 3" xfId="669" xr:uid="{18256103-3BDD-4093-BA5E-017FCBBD746C}"/>
    <cellStyle name="SAPBEXfilterItem" xfId="670" xr:uid="{43609494-5EA4-4230-9FA8-0EDEAC3E6182}"/>
    <cellStyle name="SAPBEXfilterItem 2" xfId="671" xr:uid="{CCB79E45-0A2F-4487-B273-F0F79BB83BA1}"/>
    <cellStyle name="SAPBEXfilterItem 3" xfId="672" xr:uid="{1F01631B-643E-4047-972A-21E479C3F23F}"/>
    <cellStyle name="SAPBEXfilterText" xfId="673" xr:uid="{3A6F360C-AC0D-47EC-A25C-3632D9606541}"/>
    <cellStyle name="SAPBEXfilterText 2" xfId="674" xr:uid="{2AC72C7D-26A2-4516-BC16-D86E3F1A7EC5}"/>
    <cellStyle name="SAPBEXfilterText 3" xfId="675" xr:uid="{F1EC247E-AC90-415A-9A29-F1FF96858E54}"/>
    <cellStyle name="SAPBEXfilterText 3 2" xfId="676" xr:uid="{0A27C506-C5FA-43F2-87B1-BF763B0DD7E1}"/>
    <cellStyle name="SAPBEXfilterText 4" xfId="677" xr:uid="{DF1BC2CC-6DFB-4C3C-9374-9EF6F30189B3}"/>
    <cellStyle name="SAPBEXformats" xfId="678" xr:uid="{0500EA47-BE9C-4749-B6EA-58D3CDB20686}"/>
    <cellStyle name="SAPBEXformats 2" xfId="679" xr:uid="{8B00EA60-2F19-4953-9C64-276B9666BB5E}"/>
    <cellStyle name="SAPBEXformats 3" xfId="680" xr:uid="{7B1F86CA-D5CD-4F50-95DC-37EADB4B091A}"/>
    <cellStyle name="SAPBEXheaderItem" xfId="681" xr:uid="{0AE6518D-E054-45CA-8E46-6AE20B6AA8FD}"/>
    <cellStyle name="SAPBEXheaderItem 10" xfId="682" xr:uid="{158EDB5F-A4A1-4727-8B01-6E1D7C07877A}"/>
    <cellStyle name="SAPBEXheaderItem 11" xfId="683" xr:uid="{505B74A8-55FF-446A-93AF-45D38BF4291F}"/>
    <cellStyle name="SAPBEXheaderItem 12" xfId="684" xr:uid="{096B9DAF-0620-459E-86DE-DCAA3932ECAB}"/>
    <cellStyle name="SAPBEXheaderItem 13" xfId="685" xr:uid="{1074C97A-9494-4AD8-9C3B-16A74E662084}"/>
    <cellStyle name="SAPBEXheaderItem 14" xfId="686" xr:uid="{9670435D-96A3-4B30-B0DD-86EFD7F97359}"/>
    <cellStyle name="SAPBEXheaderItem 15" xfId="687" xr:uid="{045818C8-A47D-4E1C-9BA9-98533487C200}"/>
    <cellStyle name="SAPBEXheaderItem 16" xfId="688" xr:uid="{A29B845C-0B9E-48A1-8A1B-BC263EC04568}"/>
    <cellStyle name="SAPBEXheaderItem 17" xfId="689" xr:uid="{921BD14F-1229-4F8A-B478-6B242946136B}"/>
    <cellStyle name="SAPBEXheaderItem 17 2" xfId="690" xr:uid="{0C953333-1982-4142-9719-12CC8823A792}"/>
    <cellStyle name="SAPBEXheaderItem 18" xfId="691" xr:uid="{C9853C3A-A72B-4AD9-A4F0-1B4097317F41}"/>
    <cellStyle name="SAPBEXheaderItem 18 2" xfId="692" xr:uid="{47BDF5C8-A6C4-4A43-9019-B73A32007A86}"/>
    <cellStyle name="SAPBEXheaderItem 19" xfId="693" xr:uid="{68BAE0EF-9875-4326-9434-88C968351C3C}"/>
    <cellStyle name="SAPBEXheaderItem 2" xfId="694" xr:uid="{8FB64659-27E1-411C-A10A-A1CFEA9D9FFB}"/>
    <cellStyle name="SAPBEXheaderItem 2 2" xfId="695" xr:uid="{3AD5CFE5-6020-45BC-81DC-76943C3BA672}"/>
    <cellStyle name="SAPBEXheaderItem 20" xfId="696" xr:uid="{ED3F1463-CBDB-4F68-80A9-4FF6FED83D3D}"/>
    <cellStyle name="SAPBEXheaderItem 21" xfId="697" xr:uid="{D0A0439C-100F-42A7-950E-53087F3C66B9}"/>
    <cellStyle name="SAPBEXheaderItem 3" xfId="698" xr:uid="{3BBAB449-0AD8-4FF7-B2E3-534EECE152C3}"/>
    <cellStyle name="SAPBEXheaderItem 3 10" xfId="699" xr:uid="{ABC22886-FD5F-4D5E-8F0B-7C761A9435FB}"/>
    <cellStyle name="SAPBEXheaderItem 3 10 2" xfId="700" xr:uid="{FC5A5F02-ECF4-41A9-B11E-238E65C29AF4}"/>
    <cellStyle name="SAPBEXheaderItem 3 2" xfId="701" xr:uid="{F781F2DF-8C14-4D21-B8A2-C897EBAD2955}"/>
    <cellStyle name="SAPBEXheaderItem 3 2 2" xfId="702" xr:uid="{9631FE66-88AC-40A4-BAF2-8124475455F4}"/>
    <cellStyle name="SAPBEXheaderItem 3 3" xfId="703" xr:uid="{193445CE-06A6-4FA9-93B5-9D1437F472CF}"/>
    <cellStyle name="SAPBEXheaderItem 3 3 2" xfId="704" xr:uid="{56C2389A-4A47-4702-B349-1E061B529982}"/>
    <cellStyle name="SAPBEXheaderItem 3 4" xfId="705" xr:uid="{86817BD9-4427-4124-8E0F-92CF796C33E3}"/>
    <cellStyle name="SAPBEXheaderItem 3 4 2" xfId="706" xr:uid="{92FD9091-EFA2-4E57-B1C2-B8D759804E7B}"/>
    <cellStyle name="SAPBEXheaderItem 3 5" xfId="707" xr:uid="{9B5DC638-92BB-47E5-9CF3-B86D2B7BA130}"/>
    <cellStyle name="SAPBEXheaderItem 3 5 2" xfId="708" xr:uid="{E21FF38A-A2F9-46C3-BC56-871B04E25C2E}"/>
    <cellStyle name="SAPBEXheaderItem 3 6" xfId="709" xr:uid="{8D8CBB15-E25B-4F67-93C6-3B6982E3E73C}"/>
    <cellStyle name="SAPBEXheaderItem 3 6 2" xfId="710" xr:uid="{E60868F8-566D-45F4-ABFE-DBBB6688F60E}"/>
    <cellStyle name="SAPBEXheaderItem 3 7" xfId="711" xr:uid="{EF135045-4089-46E2-8FF2-02DC6446A492}"/>
    <cellStyle name="SAPBEXheaderItem 3 7 2" xfId="712" xr:uid="{49293571-462F-414D-B5A4-1D0974A2FD45}"/>
    <cellStyle name="SAPBEXheaderItem 3 8" xfId="713" xr:uid="{654F9A04-BDA2-4269-ACF8-D9FEAED93E47}"/>
    <cellStyle name="SAPBEXheaderItem 3 8 2" xfId="714" xr:uid="{5EE3DB5F-BE21-4F85-AB9B-E543B423E525}"/>
    <cellStyle name="SAPBEXheaderItem 3 9" xfId="715" xr:uid="{BFABBFB8-D192-41EF-AA80-EBF31697BC45}"/>
    <cellStyle name="SAPBEXheaderItem 3 9 2" xfId="716" xr:uid="{3F20B5F4-C823-48BF-88DF-14B58083EFB9}"/>
    <cellStyle name="SAPBEXheaderItem 4" xfId="717" xr:uid="{E1B16C36-2D48-4495-90A7-B2F54C32A966}"/>
    <cellStyle name="SAPBEXheaderItem 4 2" xfId="718" xr:uid="{CC343309-BEB3-481A-8E6A-60CECB1BA515}"/>
    <cellStyle name="SAPBEXheaderItem 5" xfId="719" xr:uid="{FB0ADACF-FAF5-4A13-BD67-EE8736F79E60}"/>
    <cellStyle name="SAPBEXheaderItem 6" xfId="720" xr:uid="{BAE6CECC-F99C-41B2-8782-0404653B233B}"/>
    <cellStyle name="SAPBEXheaderItem 7" xfId="721" xr:uid="{44424580-3EA6-4B9F-8FE2-76B388CF5FC9}"/>
    <cellStyle name="SAPBEXheaderItem 8" xfId="722" xr:uid="{03E47D8B-5597-428C-B6B2-B5548D7E66F5}"/>
    <cellStyle name="SAPBEXheaderItem 9" xfId="723" xr:uid="{F5040B20-31A3-4BBD-A024-EEEAA5F69B13}"/>
    <cellStyle name="SAPBEXheaderText" xfId="724" xr:uid="{7DF3992D-8EA8-4556-ABA8-1BB03BA03C5F}"/>
    <cellStyle name="SAPBEXheaderText 10" xfId="725" xr:uid="{4E15A8A2-92BD-4F93-A845-CE66414A3B9D}"/>
    <cellStyle name="SAPBEXheaderText 11" xfId="726" xr:uid="{06590C92-2F74-4620-B8BA-A8660FB27410}"/>
    <cellStyle name="SAPBEXheaderText 12" xfId="727" xr:uid="{5FECCB48-2ED5-4621-B433-8ED5A0676F0C}"/>
    <cellStyle name="SAPBEXheaderText 13" xfId="728" xr:uid="{820AB780-A202-4B16-9D8B-24621FC562A4}"/>
    <cellStyle name="SAPBEXheaderText 14" xfId="729" xr:uid="{8D4A99E1-2299-4A41-91C8-02DE4A1170F5}"/>
    <cellStyle name="SAPBEXheaderText 15" xfId="730" xr:uid="{36BA71B8-1B57-4A45-A5E3-54DBA34D7CA7}"/>
    <cellStyle name="SAPBEXheaderText 16" xfId="731" xr:uid="{00595657-AE77-483C-B1C2-9C838A778046}"/>
    <cellStyle name="SAPBEXheaderText 17" xfId="732" xr:uid="{086BC07E-33CB-4C9D-9D55-E6DFBEB6021B}"/>
    <cellStyle name="SAPBEXheaderText 17 2" xfId="733" xr:uid="{42F82CBA-9C33-461E-B3F3-B5ADD7F3FDFA}"/>
    <cellStyle name="SAPBEXheaderText 18" xfId="734" xr:uid="{3E740232-224F-4EA5-84E9-C5D37F4416EC}"/>
    <cellStyle name="SAPBEXheaderText 18 2" xfId="735" xr:uid="{C5DEA52D-7126-4CF5-8F7C-5BF10DC31AEE}"/>
    <cellStyle name="SAPBEXheaderText 19" xfId="736" xr:uid="{0F06B82C-0923-443F-AA06-995392271953}"/>
    <cellStyle name="SAPBEXheaderText 2" xfId="737" xr:uid="{4EB0B8DF-67D6-4EC6-BC64-CED70FF4C9D2}"/>
    <cellStyle name="SAPBEXheaderText 2 2" xfId="738" xr:uid="{C96D838C-5109-4181-967E-29CCD7ED07DB}"/>
    <cellStyle name="SAPBEXheaderText 20" xfId="739" xr:uid="{A06A6B18-2A85-4280-973D-18D5D03E63FD}"/>
    <cellStyle name="SAPBEXheaderText 21" xfId="740" xr:uid="{1FF2C3BA-9B74-4D9D-B540-4A80AB9B4D2D}"/>
    <cellStyle name="SAPBEXheaderText 3" xfId="741" xr:uid="{B84351E1-E993-419D-85FD-3402544DE104}"/>
    <cellStyle name="SAPBEXheaderText 3 10" xfId="742" xr:uid="{82841488-3E0F-4091-B3AA-9ADA0BAF5E16}"/>
    <cellStyle name="SAPBEXheaderText 3 10 2" xfId="743" xr:uid="{A8393EF8-EB74-436F-83DE-7670C2FB00FA}"/>
    <cellStyle name="SAPBEXheaderText 3 2" xfId="744" xr:uid="{37D7ADD5-D502-4C94-9094-E90DA9710D31}"/>
    <cellStyle name="SAPBEXheaderText 3 2 2" xfId="745" xr:uid="{66D2D0C1-19D0-4852-8389-2C9ED62F983F}"/>
    <cellStyle name="SAPBEXheaderText 3 3" xfId="746" xr:uid="{64ED4D46-84D8-4166-8A09-E3A653871BA2}"/>
    <cellStyle name="SAPBEXheaderText 3 3 2" xfId="747" xr:uid="{F94B95A3-E965-4FF1-B86A-226C2288A275}"/>
    <cellStyle name="SAPBEXheaderText 3 4" xfId="748" xr:uid="{9897FA96-ECEE-4D7B-A891-350AAB7BC740}"/>
    <cellStyle name="SAPBEXheaderText 3 4 2" xfId="749" xr:uid="{B773759C-2C15-4EB0-B4D0-3C55EAB07F72}"/>
    <cellStyle name="SAPBEXheaderText 3 5" xfId="750" xr:uid="{A404AF03-C40B-4097-9A72-475E67A7DCDA}"/>
    <cellStyle name="SAPBEXheaderText 3 5 2" xfId="751" xr:uid="{A9FEB02A-14AD-4BEA-A95D-F9F606DFBBEF}"/>
    <cellStyle name="SAPBEXheaderText 3 6" xfId="752" xr:uid="{4D99F68B-4EFA-4048-B36A-0DFB97E15D87}"/>
    <cellStyle name="SAPBEXheaderText 3 6 2" xfId="753" xr:uid="{5C192BD0-CB75-46E0-84A7-532F596BDCAB}"/>
    <cellStyle name="SAPBEXheaderText 3 7" xfId="754" xr:uid="{DF3C9CAF-D6DE-486D-B1E9-46A34796AC8D}"/>
    <cellStyle name="SAPBEXheaderText 3 7 2" xfId="755" xr:uid="{C4A302B4-30A8-46E9-9ACB-83BEB6FFD071}"/>
    <cellStyle name="SAPBEXheaderText 3 8" xfId="756" xr:uid="{719EF14E-12E2-4F07-A30E-CA56B78B683C}"/>
    <cellStyle name="SAPBEXheaderText 3 8 2" xfId="757" xr:uid="{71AC421B-89B8-46BB-94E6-01E352523FF8}"/>
    <cellStyle name="SAPBEXheaderText 3 9" xfId="758" xr:uid="{1F0DD68A-9D71-4D3D-B3B9-064BE0279DFA}"/>
    <cellStyle name="SAPBEXheaderText 3 9 2" xfId="759" xr:uid="{9E6A6DBF-49D4-4266-B16D-6D92B218AA0F}"/>
    <cellStyle name="SAPBEXheaderText 4" xfId="760" xr:uid="{35E4D0E6-FBCA-4ECB-AC4A-FB8EEA09F735}"/>
    <cellStyle name="SAPBEXheaderText 4 2" xfId="761" xr:uid="{AE4EF74A-B912-4B42-BFF8-21B5D9787C20}"/>
    <cellStyle name="SAPBEXheaderText 5" xfId="762" xr:uid="{81053E0A-3A1F-44D0-974F-AC77C91E4E84}"/>
    <cellStyle name="SAPBEXheaderText 6" xfId="763" xr:uid="{78837D28-9FA5-4FD0-8286-B73870ABDD40}"/>
    <cellStyle name="SAPBEXheaderText 7" xfId="764" xr:uid="{FA3E6F4C-AF76-43BD-A730-C8C6895E702C}"/>
    <cellStyle name="SAPBEXheaderText 8" xfId="765" xr:uid="{14C15E47-66C2-4C6D-A684-0A37F69A55F3}"/>
    <cellStyle name="SAPBEXheaderText 9" xfId="766" xr:uid="{C36D3897-743E-4A03-A21B-47836DBF3908}"/>
    <cellStyle name="SAPBEXHLevel0" xfId="767" xr:uid="{E4D5E47F-0E5E-41B0-828D-C9A412071B2A}"/>
    <cellStyle name="SAPBEXHLevel0 2" xfId="768" xr:uid="{F11C9180-2277-4F55-B5E4-E0035CB25FE3}"/>
    <cellStyle name="SAPBEXHLevel0 3" xfId="769" xr:uid="{EC82D2A5-3C5F-48BF-A321-16CC162C5C18}"/>
    <cellStyle name="SAPBEXHLevel0 3 2" xfId="770" xr:uid="{970B2302-FF21-472D-B0A5-42591E62101B}"/>
    <cellStyle name="SAPBEXHLevel0X" xfId="771" xr:uid="{17A983B4-60F4-4AE6-AE09-9AC87F9556DB}"/>
    <cellStyle name="SAPBEXHLevel0X 2" xfId="772" xr:uid="{F333EF8F-9498-4EEF-86F0-9835C9BC2DE3}"/>
    <cellStyle name="SAPBEXHLevel0X 3" xfId="773" xr:uid="{ADA546B1-A5D1-4D8E-BB31-B60F1FC55B0A}"/>
    <cellStyle name="SAPBEXHLevel0X 3 2" xfId="774" xr:uid="{C2700B42-FAB2-45DC-811B-C8F6F4AEA80E}"/>
    <cellStyle name="SAPBEXHLevel1" xfId="775" xr:uid="{5D638DA5-3463-4596-8D73-DCB5C9CAF004}"/>
    <cellStyle name="SAPBEXHLevel1 2" xfId="776" xr:uid="{A92B6E5B-EF91-4266-9E39-C9026DBA5969}"/>
    <cellStyle name="SAPBEXHLevel1 3" xfId="777" xr:uid="{99BE27E6-84A2-40E4-A34C-656916797136}"/>
    <cellStyle name="SAPBEXHLevel1 3 2" xfId="778" xr:uid="{790E1152-5504-4AAE-9732-70107C41CDBE}"/>
    <cellStyle name="SAPBEXHLevel1X" xfId="779" xr:uid="{DC872865-498F-4582-AE48-7BFC9D28ABBF}"/>
    <cellStyle name="SAPBEXHLevel1X 2" xfId="780" xr:uid="{A1CF9B3D-C8B0-4EF1-8DFE-43AADB3F813F}"/>
    <cellStyle name="SAPBEXHLevel1X 3" xfId="781" xr:uid="{2283B37E-26B7-4C86-B912-D87FCA671411}"/>
    <cellStyle name="SAPBEXHLevel1X 3 2" xfId="782" xr:uid="{FB6DF898-E04B-4AE6-9DAC-1D27270B114F}"/>
    <cellStyle name="SAPBEXHLevel2" xfId="783" xr:uid="{8886476A-BDA5-4C9E-B8B4-711C83C2AC92}"/>
    <cellStyle name="SAPBEXHLevel2 2" xfId="784" xr:uid="{DAEE5675-A367-44C5-BB3F-207237D31A87}"/>
    <cellStyle name="SAPBEXHLevel2 3" xfId="785" xr:uid="{6FF0EFEF-8DE0-4D22-B7E3-9004C08EDBE8}"/>
    <cellStyle name="SAPBEXHLevel2 3 2" xfId="786" xr:uid="{80BF419F-0F41-45BB-BCA6-DD7A5E92D707}"/>
    <cellStyle name="SAPBEXHLevel2X" xfId="787" xr:uid="{2EFC8FD3-5A4C-482A-877C-EE116D847DDD}"/>
    <cellStyle name="SAPBEXHLevel2X 2" xfId="788" xr:uid="{D070CDBD-040F-44E0-BEE2-5F19A64B2C03}"/>
    <cellStyle name="SAPBEXHLevel2X 3" xfId="789" xr:uid="{E8C71D35-1606-47EB-BFB1-32BB423F02E1}"/>
    <cellStyle name="SAPBEXHLevel2X 3 2" xfId="790" xr:uid="{B3DCA9C1-DDCD-49AE-AD88-1E3FE6E3F1BB}"/>
    <cellStyle name="SAPBEXHLevel3" xfId="791" xr:uid="{3E41109A-A789-4CBC-B0F0-8AD0FCE49402}"/>
    <cellStyle name="SAPBEXHLevel3 2" xfId="792" xr:uid="{62E88D7D-B615-403A-93D6-3CD616DF9789}"/>
    <cellStyle name="SAPBEXHLevel3 3" xfId="793" xr:uid="{2603D752-FFED-49BD-B68D-6E86DA0479F3}"/>
    <cellStyle name="SAPBEXHLevel3 3 2" xfId="794" xr:uid="{65210410-E3B6-4C42-835E-30942417178B}"/>
    <cellStyle name="SAPBEXHLevel3X" xfId="795" xr:uid="{8232ABB6-D036-4EBC-9F71-9CB1C8315F6B}"/>
    <cellStyle name="SAPBEXHLevel3X 2" xfId="796" xr:uid="{A911DC8C-B6E1-4D6F-921C-064D259A81C1}"/>
    <cellStyle name="SAPBEXHLevel3X 3" xfId="797" xr:uid="{AD3AA626-2463-43EC-8563-2C3698D3D354}"/>
    <cellStyle name="SAPBEXHLevel3X 3 2" xfId="798" xr:uid="{332F689F-5098-4BE7-A5F4-332302912D2C}"/>
    <cellStyle name="SAPBEXinputData" xfId="799" xr:uid="{35112A90-854D-4209-ACE6-6B4022646288}"/>
    <cellStyle name="SAPBEXinputData 2" xfId="800" xr:uid="{A40CD538-9712-4F8E-A32C-598F76B2615F}"/>
    <cellStyle name="SAPBEXinputData 3" xfId="801" xr:uid="{76ECDE1C-A8CB-4084-8CAD-14880403D8E8}"/>
    <cellStyle name="SAPBEXinputData 3 2" xfId="802" xr:uid="{865CFC27-1C8C-46FC-89B1-36136E78FF91}"/>
    <cellStyle name="SAPBEXresData" xfId="803" xr:uid="{BD51F54C-06F0-44DE-AADC-C074326DF035}"/>
    <cellStyle name="SAPBEXresData 2" xfId="804" xr:uid="{F35F8179-7355-4789-A680-445292271E11}"/>
    <cellStyle name="SAPBEXresData 3" xfId="805" xr:uid="{D43BE938-FD2D-4CE7-92FC-CEE4EE104FCF}"/>
    <cellStyle name="SAPBEXresDataEmph" xfId="806" xr:uid="{EDBC83F9-A3C7-4DA8-939C-B67711A9F0C7}"/>
    <cellStyle name="SAPBEXresDataEmph 2" xfId="807" xr:uid="{E4D95A01-124D-4B35-91C7-B0048ECCEE96}"/>
    <cellStyle name="SAPBEXresDataEmph 3" xfId="808" xr:uid="{7D931C2E-350A-4248-8AF7-0071310C2526}"/>
    <cellStyle name="SAPBEXresItem" xfId="809" xr:uid="{FE4173D9-3898-43E0-8BD2-584C19361CF9}"/>
    <cellStyle name="SAPBEXresItem 2" xfId="810" xr:uid="{79E8DF0B-DBBF-48F8-A8CB-457569162BCF}"/>
    <cellStyle name="SAPBEXresItem 3" xfId="811" xr:uid="{3687E5BA-85FA-4BD1-8116-2A6118BD0C19}"/>
    <cellStyle name="SAPBEXresItemX" xfId="812" xr:uid="{A4D7E949-097B-43B5-9798-DC5F7084545E}"/>
    <cellStyle name="SAPBEXstdData" xfId="813" xr:uid="{012B0E47-4285-46F8-B57F-9213669B0AD6}"/>
    <cellStyle name="SAPBEXstdData 2" xfId="814" xr:uid="{BD8251F0-8B87-4494-8D8F-4C3644115172}"/>
    <cellStyle name="SAPBEXstdData 3" xfId="815" xr:uid="{869BA665-AA25-4787-8B79-B308D9A47E8C}"/>
    <cellStyle name="SAPBEXstdDataEmph" xfId="816" xr:uid="{BFCFF21D-7815-43F3-B6C1-81CC73BE53FE}"/>
    <cellStyle name="SAPBEXstdDataEmph 2" xfId="817" xr:uid="{4DDDD1AB-1D45-4566-BDD6-E2AC357D47C9}"/>
    <cellStyle name="SAPBEXstdDataEmph 3" xfId="818" xr:uid="{7B754524-2DD0-4AC5-B953-8C770DF0D08B}"/>
    <cellStyle name="SAPBEXstdItem" xfId="202" xr:uid="{B43D58DC-7B94-4595-8698-398E2C918789}"/>
    <cellStyle name="SAPBEXstdItem 2" xfId="819" xr:uid="{DE9E6692-457B-4413-8ACB-09CEB1EEE607}"/>
    <cellStyle name="SAPBEXstdItem 3" xfId="820" xr:uid="{0A6B0DD5-3A3B-4611-B3C0-A3E6C7FE10B2}"/>
    <cellStyle name="SAPBEXstdItemX" xfId="821" xr:uid="{7FC0796C-01E5-4ADE-9E95-DED515CC8BBF}"/>
    <cellStyle name="SAPBEXtitle" xfId="822" xr:uid="{90EE6E54-3B37-4568-8EA1-B8BC04B363FA}"/>
    <cellStyle name="SAPBEXtitle 2" xfId="823" xr:uid="{A789A193-A210-46B3-B68B-FF6DCB858CC4}"/>
    <cellStyle name="SAPBEXtitle 3" xfId="824" xr:uid="{9D562814-2B0E-4D32-BC93-466FA5CE399C}"/>
    <cellStyle name="SAPBEXtitle 3 2" xfId="825" xr:uid="{FEDC56E8-51F3-4A0D-A36F-1D0AD0E25FFC}"/>
    <cellStyle name="SAPBEXtitle 4" xfId="826" xr:uid="{FDFEE330-77D3-41AA-AA4A-F28C33DF8373}"/>
    <cellStyle name="SAPBEXundefined" xfId="827" xr:uid="{D4819C7A-4F67-4701-8A39-86A9BBBA0318}"/>
    <cellStyle name="SAPBEXundefined 2" xfId="828" xr:uid="{E5E50E5B-911F-4959-ADEA-1AE993DD00D5}"/>
    <cellStyle name="SAPBEXundefined 3" xfId="829" xr:uid="{103E9D2C-70A9-46ED-B68A-355322642BFD}"/>
    <cellStyle name="Sheet Title" xfId="830" xr:uid="{3693E7B2-8062-41E2-B3BF-9295A88CBD18}"/>
    <cellStyle name="Texto de advertencia 2" xfId="831" xr:uid="{8DC235C8-5800-4FCC-BAC6-015CA4EE44B3}"/>
    <cellStyle name="Texto explicativo 2" xfId="832" xr:uid="{B4CB8220-2D2B-4512-AB67-15D41DC407CF}"/>
    <cellStyle name="Título 1 2" xfId="833" xr:uid="{719B9F55-48E3-4BE0-B00E-211A6F1FBEF9}"/>
    <cellStyle name="Título 2 2" xfId="834" xr:uid="{16A65A70-3974-4678-87B5-B2D76C1728B6}"/>
    <cellStyle name="Título 3 2" xfId="835" xr:uid="{42D693AC-AF01-4683-8808-7710BFC58236}"/>
    <cellStyle name="Título 4" xfId="836" xr:uid="{E583E9AC-2C29-4A02-9D32-887E185EF60B}"/>
    <cellStyle name="Total 10" xfId="186" xr:uid="{9E3A5819-0FD5-47A2-A07D-0F2AEC149262}"/>
    <cellStyle name="Total 11" xfId="187" xr:uid="{804BA3F2-2BD8-4F29-B252-BDFC13088110}"/>
    <cellStyle name="Total 12" xfId="188" xr:uid="{FF4C41F7-AFFB-4E64-AF18-D0C5F744E927}"/>
    <cellStyle name="Total 13" xfId="189" xr:uid="{D351AB88-6B99-4293-BC84-A6F9EBF3F457}"/>
    <cellStyle name="Total 14" xfId="190" xr:uid="{948B8CDB-9F6B-4ADD-B92C-83E7539FF1BD}"/>
    <cellStyle name="Total 15" xfId="837" xr:uid="{79F79140-D799-44F1-9D07-0685A42B238F}"/>
    <cellStyle name="Total 16" xfId="838" xr:uid="{089A7AB0-7B75-4D8F-B083-58AF2294D419}"/>
    <cellStyle name="Total 2" xfId="191" xr:uid="{BE70E1FF-972B-4366-8516-8B216E38C2A3}"/>
    <cellStyle name="Total 3" xfId="192" xr:uid="{D503825B-D8E0-498D-922F-DDEF5E0F484B}"/>
    <cellStyle name="Total 3 2" xfId="839" xr:uid="{4BCE261A-2CC4-485C-8913-5C87BAD4F3D5}"/>
    <cellStyle name="Total 4" xfId="193" xr:uid="{5BB86410-69EA-496A-B3CB-6720F0B3BD39}"/>
    <cellStyle name="Total 5" xfId="194" xr:uid="{7463E059-D09E-4502-BF74-382D4F5C843D}"/>
    <cellStyle name="Total 6" xfId="195" xr:uid="{DC3C22B6-FE8F-4EA8-96C5-040E636997D0}"/>
    <cellStyle name="Total 7" xfId="196" xr:uid="{AAC56C28-A94A-478A-BF98-6F045F6BEA51}"/>
    <cellStyle name="Total 8" xfId="197" xr:uid="{7187B11F-249A-44EF-AF60-B1D879C3AAF8}"/>
    <cellStyle name="Total 9" xfId="198" xr:uid="{12372FD4-D63E-4C54-8DC3-87290956BF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3"/>
  <sheetViews>
    <sheetView tabSelected="1" zoomScaleNormal="100" zoomScaleSheetLayoutView="100" workbookViewId="0">
      <selection activeCell="A2" sqref="A2:B2"/>
    </sheetView>
  </sheetViews>
  <sheetFormatPr baseColWidth="10" defaultColWidth="12.90625" defaultRowHeight="10" x14ac:dyDescent="0.2"/>
  <cols>
    <col min="1" max="1" width="14.6328125" style="1" customWidth="1"/>
    <col min="2" max="2" width="73.90625" style="1" bestFit="1" customWidth="1"/>
    <col min="3" max="3" width="8" style="1" customWidth="1"/>
    <col min="4" max="16384" width="12.90625" style="1"/>
  </cols>
  <sheetData>
    <row r="1" spans="1:4" ht="16.25" customHeight="1" x14ac:dyDescent="0.2">
      <c r="A1" s="173" t="s">
        <v>596</v>
      </c>
      <c r="B1" s="174"/>
      <c r="C1" s="103" t="s">
        <v>495</v>
      </c>
      <c r="D1" s="104">
        <v>2025</v>
      </c>
    </row>
    <row r="2" spans="1:4" ht="16.25" customHeight="1" x14ac:dyDescent="0.2">
      <c r="A2" s="175" t="s">
        <v>494</v>
      </c>
      <c r="B2" s="176"/>
      <c r="C2" s="10" t="s">
        <v>496</v>
      </c>
      <c r="D2" s="105" t="s">
        <v>501</v>
      </c>
    </row>
    <row r="3" spans="1:4" ht="16.25" customHeight="1" x14ac:dyDescent="0.2">
      <c r="A3" s="177" t="s">
        <v>597</v>
      </c>
      <c r="B3" s="178"/>
      <c r="C3" s="10" t="s">
        <v>497</v>
      </c>
      <c r="D3" s="106">
        <v>4</v>
      </c>
    </row>
    <row r="4" spans="1:4" ht="16.25" customHeight="1" x14ac:dyDescent="0.2">
      <c r="A4" s="179" t="s">
        <v>516</v>
      </c>
      <c r="B4" s="180"/>
      <c r="C4" s="180"/>
      <c r="D4" s="181"/>
    </row>
    <row r="5" spans="1:4" ht="15" customHeight="1" x14ac:dyDescent="0.2">
      <c r="A5" s="84" t="s">
        <v>29</v>
      </c>
      <c r="B5" s="83" t="s">
        <v>30</v>
      </c>
    </row>
    <row r="6" spans="1:4" ht="10.5" x14ac:dyDescent="0.25">
      <c r="A6" s="2"/>
      <c r="B6" s="3"/>
    </row>
    <row r="7" spans="1:4" ht="10.5" x14ac:dyDescent="0.25">
      <c r="A7" s="4"/>
      <c r="B7" s="5" t="s">
        <v>33</v>
      </c>
    </row>
    <row r="8" spans="1:4" ht="10.5" x14ac:dyDescent="0.25">
      <c r="A8" s="4"/>
      <c r="B8" s="5"/>
    </row>
    <row r="9" spans="1:4" ht="10.5" x14ac:dyDescent="0.25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ht="10.5" x14ac:dyDescent="0.25">
      <c r="A33" s="4"/>
      <c r="B33" s="7"/>
    </row>
    <row r="34" spans="1:2" ht="10.5" x14ac:dyDescent="0.25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ht="10.5" x14ac:dyDescent="0.25">
      <c r="A37" s="4"/>
      <c r="B37" s="7"/>
    </row>
    <row r="38" spans="1:2" ht="10.5" x14ac:dyDescent="0.25">
      <c r="A38" s="4"/>
      <c r="B38" s="5" t="s">
        <v>34</v>
      </c>
    </row>
    <row r="39" spans="1:2" ht="10.5" x14ac:dyDescent="0.25">
      <c r="A39" s="4" t="s">
        <v>35</v>
      </c>
      <c r="B39" s="36" t="s">
        <v>28</v>
      </c>
    </row>
    <row r="40" spans="1:2" ht="10.5" x14ac:dyDescent="0.25">
      <c r="A40" s="4"/>
      <c r="B40" s="36" t="s">
        <v>517</v>
      </c>
    </row>
    <row r="41" spans="1:2" ht="10.5" x14ac:dyDescent="0.25">
      <c r="A41" s="4"/>
      <c r="B41" s="36" t="s">
        <v>549</v>
      </c>
    </row>
    <row r="42" spans="1:2" ht="10.5" x14ac:dyDescent="0.25">
      <c r="A42" s="4"/>
      <c r="B42" s="36" t="s">
        <v>550</v>
      </c>
    </row>
    <row r="43" spans="1:2" ht="11" thickBot="1" x14ac:dyDescent="0.3">
      <c r="A43" s="8"/>
      <c r="B43" s="9"/>
    </row>
    <row r="45" spans="1:2" x14ac:dyDescent="0.2">
      <c r="A45" s="1" t="s">
        <v>518</v>
      </c>
    </row>
    <row r="51" spans="1:4" ht="10" customHeight="1" x14ac:dyDescent="0.2">
      <c r="A51" s="182" t="s">
        <v>598</v>
      </c>
      <c r="B51" s="182"/>
      <c r="C51" s="182" t="s">
        <v>599</v>
      </c>
      <c r="D51" s="183"/>
    </row>
    <row r="52" spans="1:4" x14ac:dyDescent="0.2">
      <c r="A52" s="182"/>
      <c r="B52" s="182"/>
      <c r="C52" s="183"/>
      <c r="D52" s="183"/>
    </row>
    <row r="53" spans="1:4" x14ac:dyDescent="0.2">
      <c r="A53" s="182"/>
      <c r="B53" s="182"/>
      <c r="C53" s="183"/>
      <c r="D53" s="183"/>
    </row>
  </sheetData>
  <sheetProtection formatCells="0" formatColumns="0" formatRows="0" autoFilter="0" pivotTables="0"/>
  <mergeCells count="6">
    <mergeCell ref="A1:B1"/>
    <mergeCell ref="A2:B2"/>
    <mergeCell ref="A3:B3"/>
    <mergeCell ref="A4:D4"/>
    <mergeCell ref="C51:D53"/>
    <mergeCell ref="A51:B53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21"/>
  <sheetViews>
    <sheetView topLeftCell="A210" zoomScaleNormal="100" workbookViewId="0">
      <selection activeCell="C219" sqref="C219:E219"/>
    </sheetView>
  </sheetViews>
  <sheetFormatPr baseColWidth="10" defaultColWidth="9.08984375" defaultRowHeight="10" x14ac:dyDescent="0.2"/>
  <cols>
    <col min="1" max="1" width="10" style="14" customWidth="1"/>
    <col min="2" max="2" width="95.81640625" style="14" bestFit="1" customWidth="1"/>
    <col min="3" max="3" width="8.08984375" style="14" bestFit="1" customWidth="1"/>
    <col min="4" max="4" width="8.36328125" style="14" customWidth="1"/>
    <col min="5" max="5" width="11.7265625" style="14" customWidth="1"/>
    <col min="6" max="16384" width="9.08984375" style="14"/>
  </cols>
  <sheetData>
    <row r="1" spans="1:5" s="19" customFormat="1" ht="18.899999999999999" customHeight="1" x14ac:dyDescent="0.35">
      <c r="A1" s="176" t="s">
        <v>596</v>
      </c>
      <c r="B1" s="176"/>
      <c r="C1" s="176"/>
      <c r="D1" s="10" t="s">
        <v>498</v>
      </c>
      <c r="E1" s="18">
        <v>2025</v>
      </c>
    </row>
    <row r="2" spans="1:5" s="11" customFormat="1" ht="18.899999999999999" customHeight="1" x14ac:dyDescent="0.35">
      <c r="A2" s="176" t="s">
        <v>503</v>
      </c>
      <c r="B2" s="176"/>
      <c r="C2" s="176"/>
      <c r="D2" s="10" t="s">
        <v>499</v>
      </c>
      <c r="E2" s="18" t="s">
        <v>501</v>
      </c>
    </row>
    <row r="3" spans="1:5" s="11" customFormat="1" ht="18.899999999999999" customHeight="1" x14ac:dyDescent="0.35">
      <c r="A3" s="176" t="s">
        <v>597</v>
      </c>
      <c r="B3" s="176"/>
      <c r="C3" s="176"/>
      <c r="D3" s="10" t="s">
        <v>500</v>
      </c>
      <c r="E3" s="18">
        <v>4</v>
      </c>
    </row>
    <row r="4" spans="1:5" s="11" customFormat="1" ht="18.899999999999999" customHeight="1" x14ac:dyDescent="0.35">
      <c r="A4" s="176" t="s">
        <v>516</v>
      </c>
      <c r="B4" s="176"/>
      <c r="C4" s="176"/>
      <c r="D4" s="10"/>
      <c r="E4" s="18"/>
    </row>
    <row r="5" spans="1:5" ht="10.5" x14ac:dyDescent="0.25">
      <c r="A5" s="12" t="s">
        <v>116</v>
      </c>
      <c r="B5" s="13"/>
      <c r="C5" s="13"/>
      <c r="D5" s="13"/>
      <c r="E5" s="13"/>
    </row>
    <row r="7" spans="1:5" ht="10.5" x14ac:dyDescent="0.25">
      <c r="A7" s="37" t="s">
        <v>553</v>
      </c>
      <c r="B7" s="37"/>
      <c r="C7" s="37"/>
      <c r="D7" s="37"/>
      <c r="E7" s="37"/>
    </row>
    <row r="8" spans="1:5" ht="10.5" x14ac:dyDescent="0.25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591</v>
      </c>
    </row>
    <row r="9" spans="1:5" ht="10.5" x14ac:dyDescent="0.25">
      <c r="A9" s="108">
        <v>4000</v>
      </c>
      <c r="B9" s="107" t="s">
        <v>551</v>
      </c>
      <c r="C9" s="140">
        <f>SUM(C10+C57+C69)</f>
        <v>10130398.98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ht="10.5" x14ac:dyDescent="0.25">
      <c r="A10" s="108">
        <v>4100</v>
      </c>
      <c r="B10" s="107" t="s">
        <v>223</v>
      </c>
      <c r="C10" s="140">
        <f>SUM(C11+C21+C27+C30+C36+C39+C48)</f>
        <v>8776796.1300000008</v>
      </c>
      <c r="D10" s="78"/>
      <c r="E10" s="39"/>
    </row>
    <row r="11" spans="1:5" ht="10.5" x14ac:dyDescent="0.25">
      <c r="A11" s="108">
        <v>4110</v>
      </c>
      <c r="B11" s="107" t="s">
        <v>224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ht="10.5" x14ac:dyDescent="0.25">
      <c r="A21" s="108">
        <v>4120</v>
      </c>
      <c r="B21" s="107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ht="10.5" x14ac:dyDescent="0.25">
      <c r="A27" s="108">
        <v>4130</v>
      </c>
      <c r="B27" s="107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0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ht="10.5" x14ac:dyDescent="0.25">
      <c r="A30" s="108">
        <v>4140</v>
      </c>
      <c r="B30" s="107" t="s">
        <v>240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ht="10.5" x14ac:dyDescent="0.25">
      <c r="A36" s="108">
        <v>4150</v>
      </c>
      <c r="B36" s="107" t="s">
        <v>413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78"/>
      <c r="E37" s="39"/>
    </row>
    <row r="38" spans="1: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ht="10.5" x14ac:dyDescent="0.25">
      <c r="A39" s="108">
        <v>4160</v>
      </c>
      <c r="B39" s="107" t="s">
        <v>415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ht="10.5" x14ac:dyDescent="0.25">
      <c r="A48" s="108">
        <v>4170</v>
      </c>
      <c r="B48" s="107" t="s">
        <v>493</v>
      </c>
      <c r="C48" s="140">
        <f>SUM(C49:C56)</f>
        <v>8776796.1300000008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x14ac:dyDescent="0.2">
      <c r="A51" s="40">
        <v>4173</v>
      </c>
      <c r="B51" s="42" t="s">
        <v>419</v>
      </c>
      <c r="C51" s="141">
        <v>8776796.1300000008</v>
      </c>
      <c r="D51" s="78"/>
      <c r="E51" s="39"/>
    </row>
    <row r="52" spans="1:5" ht="20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0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0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21" x14ac:dyDescent="0.25">
      <c r="A57" s="108">
        <v>4200</v>
      </c>
      <c r="B57" s="109" t="s">
        <v>425</v>
      </c>
      <c r="C57" s="140">
        <f>+C58+C64</f>
        <v>1065525.01</v>
      </c>
      <c r="D57" s="78"/>
      <c r="E57" s="39"/>
    </row>
    <row r="58" spans="1:5" ht="10.5" x14ac:dyDescent="0.25">
      <c r="A58" s="108">
        <v>4210</v>
      </c>
      <c r="B58" s="109" t="s">
        <v>426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ht="10.5" x14ac:dyDescent="0.25">
      <c r="A64" s="108">
        <v>4220</v>
      </c>
      <c r="B64" s="107" t="s">
        <v>255</v>
      </c>
      <c r="C64" s="140">
        <f>SUM(C65:C68)</f>
        <v>1065525.01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1065525.01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ht="10.5" x14ac:dyDescent="0.25">
      <c r="A69" s="110">
        <v>4300</v>
      </c>
      <c r="B69" s="107" t="s">
        <v>260</v>
      </c>
      <c r="C69" s="140">
        <f>C70+C73+C79+C81+C83</f>
        <v>288077.84000000003</v>
      </c>
      <c r="D69" s="41"/>
      <c r="E69" s="41"/>
    </row>
    <row r="70" spans="1:5" ht="10.5" x14ac:dyDescent="0.25">
      <c r="A70" s="110">
        <v>4310</v>
      </c>
      <c r="B70" s="107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ht="10.5" x14ac:dyDescent="0.25">
      <c r="A73" s="110">
        <v>4320</v>
      </c>
      <c r="B73" s="107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ht="10.5" x14ac:dyDescent="0.25">
      <c r="A79" s="110">
        <v>4330</v>
      </c>
      <c r="B79" s="107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ht="10.5" x14ac:dyDescent="0.25">
      <c r="A81" s="110">
        <v>4340</v>
      </c>
      <c r="B81" s="107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ht="10.5" x14ac:dyDescent="0.25">
      <c r="A83" s="110">
        <v>4390</v>
      </c>
      <c r="B83" s="107" t="s">
        <v>271</v>
      </c>
      <c r="C83" s="140">
        <f>SUM(C84:C90)</f>
        <v>288077.84000000003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288077.84000000003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ht="10.5" x14ac:dyDescent="0.25">
      <c r="A92" s="37" t="s">
        <v>552</v>
      </c>
      <c r="B92" s="37"/>
      <c r="C92" s="37"/>
      <c r="D92" s="37"/>
      <c r="E92" s="37"/>
    </row>
    <row r="93" spans="1:5" ht="10.5" x14ac:dyDescent="0.25">
      <c r="A93" s="38" t="s">
        <v>86</v>
      </c>
      <c r="B93" s="38" t="s">
        <v>83</v>
      </c>
      <c r="C93" s="38" t="s">
        <v>84</v>
      </c>
      <c r="D93" s="170" t="s">
        <v>276</v>
      </c>
      <c r="E93" s="38" t="s">
        <v>591</v>
      </c>
    </row>
    <row r="94" spans="1:5" ht="10.5" x14ac:dyDescent="0.25">
      <c r="A94" s="110">
        <v>5000</v>
      </c>
      <c r="B94" s="107" t="s">
        <v>277</v>
      </c>
      <c r="C94" s="140">
        <f>C95+C123+C156+C166+C181+C210</f>
        <v>5844613.3099999996</v>
      </c>
      <c r="D94" s="111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ht="10.5" x14ac:dyDescent="0.25">
      <c r="A95" s="110">
        <v>5100</v>
      </c>
      <c r="B95" s="107" t="s">
        <v>278</v>
      </c>
      <c r="C95" s="140">
        <f>C96+C103+C113</f>
        <v>2557014.17</v>
      </c>
      <c r="D95" s="111">
        <f>C95/$C$94</f>
        <v>0.43749928940978988</v>
      </c>
      <c r="E95" s="41"/>
    </row>
    <row r="96" spans="1:5" ht="10.5" x14ac:dyDescent="0.25">
      <c r="A96" s="110">
        <v>5110</v>
      </c>
      <c r="B96" s="107" t="s">
        <v>279</v>
      </c>
      <c r="C96" s="140">
        <f>SUM(C97:C102)</f>
        <v>1045907.26</v>
      </c>
      <c r="D96" s="111">
        <f t="shared" ref="D96:D159" si="0">C96/$C$94</f>
        <v>0.17895234543754615</v>
      </c>
      <c r="E96" s="41"/>
    </row>
    <row r="97" spans="1:5" x14ac:dyDescent="0.2">
      <c r="A97" s="43">
        <v>5111</v>
      </c>
      <c r="B97" s="41" t="s">
        <v>280</v>
      </c>
      <c r="C97" s="141">
        <v>128636.4</v>
      </c>
      <c r="D97" s="44">
        <f t="shared" si="0"/>
        <v>2.200939449320044E-2</v>
      </c>
      <c r="E97" s="41"/>
    </row>
    <row r="98" spans="1:5" x14ac:dyDescent="0.2">
      <c r="A98" s="43">
        <v>5112</v>
      </c>
      <c r="B98" s="41" t="s">
        <v>281</v>
      </c>
      <c r="C98" s="141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41">
        <v>272108.3</v>
      </c>
      <c r="D99" s="44">
        <f t="shared" si="0"/>
        <v>4.6557109181958864E-2</v>
      </c>
      <c r="E99" s="41"/>
    </row>
    <row r="100" spans="1:5" x14ac:dyDescent="0.2">
      <c r="A100" s="43">
        <v>5114</v>
      </c>
      <c r="B100" s="41" t="s">
        <v>283</v>
      </c>
      <c r="C100" s="141">
        <v>49877.2</v>
      </c>
      <c r="D100" s="44">
        <f t="shared" si="0"/>
        <v>8.5338751007977293E-3</v>
      </c>
      <c r="E100" s="41"/>
    </row>
    <row r="101" spans="1:5" x14ac:dyDescent="0.2">
      <c r="A101" s="43">
        <v>5115</v>
      </c>
      <c r="B101" s="41" t="s">
        <v>284</v>
      </c>
      <c r="C101" s="141">
        <v>595285.36</v>
      </c>
      <c r="D101" s="44">
        <f t="shared" si="0"/>
        <v>0.10185196666158912</v>
      </c>
      <c r="E101" s="41"/>
    </row>
    <row r="102" spans="1:5" x14ac:dyDescent="0.2">
      <c r="A102" s="43">
        <v>5116</v>
      </c>
      <c r="B102" s="41" t="s">
        <v>285</v>
      </c>
      <c r="C102" s="141">
        <v>0</v>
      </c>
      <c r="D102" s="44">
        <f t="shared" si="0"/>
        <v>0</v>
      </c>
      <c r="E102" s="41"/>
    </row>
    <row r="103" spans="1:5" ht="10.5" x14ac:dyDescent="0.25">
      <c r="A103" s="110">
        <v>5120</v>
      </c>
      <c r="B103" s="107" t="s">
        <v>286</v>
      </c>
      <c r="C103" s="140">
        <f>SUM(C104:C112)</f>
        <v>7105.33</v>
      </c>
      <c r="D103" s="111">
        <f t="shared" si="0"/>
        <v>1.2157057487178738E-3</v>
      </c>
      <c r="E103" s="41"/>
    </row>
    <row r="104" spans="1:5" x14ac:dyDescent="0.2">
      <c r="A104" s="43">
        <v>5121</v>
      </c>
      <c r="B104" s="41" t="s">
        <v>287</v>
      </c>
      <c r="C104" s="141">
        <v>0</v>
      </c>
      <c r="D104" s="44">
        <f t="shared" si="0"/>
        <v>0</v>
      </c>
      <c r="E104" s="41"/>
    </row>
    <row r="105" spans="1:5" x14ac:dyDescent="0.2">
      <c r="A105" s="43">
        <v>5122</v>
      </c>
      <c r="B105" s="41" t="s">
        <v>288</v>
      </c>
      <c r="C105" s="141">
        <v>0</v>
      </c>
      <c r="D105" s="44">
        <f t="shared" si="0"/>
        <v>0</v>
      </c>
      <c r="E105" s="41"/>
    </row>
    <row r="106" spans="1:5" x14ac:dyDescent="0.2">
      <c r="A106" s="43">
        <v>5123</v>
      </c>
      <c r="B106" s="41" t="s">
        <v>289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1">
        <v>0</v>
      </c>
      <c r="D107" s="44">
        <f t="shared" si="0"/>
        <v>0</v>
      </c>
      <c r="E107" s="41"/>
    </row>
    <row r="108" spans="1:5" x14ac:dyDescent="0.2">
      <c r="A108" s="43">
        <v>5125</v>
      </c>
      <c r="B108" s="41" t="s">
        <v>291</v>
      </c>
      <c r="C108" s="141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292</v>
      </c>
      <c r="C109" s="141">
        <v>7105.33</v>
      </c>
      <c r="D109" s="44">
        <f t="shared" si="0"/>
        <v>1.2157057487178738E-3</v>
      </c>
      <c r="E109" s="41"/>
    </row>
    <row r="110" spans="1:5" x14ac:dyDescent="0.2">
      <c r="A110" s="43">
        <v>5127</v>
      </c>
      <c r="B110" s="41" t="s">
        <v>293</v>
      </c>
      <c r="C110" s="141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0</v>
      </c>
      <c r="D112" s="44">
        <f t="shared" si="0"/>
        <v>0</v>
      </c>
      <c r="E112" s="41"/>
    </row>
    <row r="113" spans="1:5" ht="10.5" x14ac:dyDescent="0.25">
      <c r="A113" s="110">
        <v>5130</v>
      </c>
      <c r="B113" s="107" t="s">
        <v>296</v>
      </c>
      <c r="C113" s="140">
        <f>SUM(C114:C122)</f>
        <v>1504001.58</v>
      </c>
      <c r="D113" s="111">
        <f t="shared" si="0"/>
        <v>0.25733123822352588</v>
      </c>
      <c r="E113" s="41"/>
    </row>
    <row r="114" spans="1:5" x14ac:dyDescent="0.2">
      <c r="A114" s="43">
        <v>5131</v>
      </c>
      <c r="B114" s="41" t="s">
        <v>297</v>
      </c>
      <c r="C114" s="141">
        <v>15579.12</v>
      </c>
      <c r="D114" s="44">
        <f t="shared" si="0"/>
        <v>2.6655518806256153E-3</v>
      </c>
      <c r="E114" s="41"/>
    </row>
    <row r="115" spans="1:5" x14ac:dyDescent="0.2">
      <c r="A115" s="43">
        <v>5132</v>
      </c>
      <c r="B115" s="41" t="s">
        <v>298</v>
      </c>
      <c r="C115" s="141">
        <v>0</v>
      </c>
      <c r="D115" s="44">
        <f t="shared" si="0"/>
        <v>0</v>
      </c>
      <c r="E115" s="41"/>
    </row>
    <row r="116" spans="1:5" x14ac:dyDescent="0.2">
      <c r="A116" s="43">
        <v>5133</v>
      </c>
      <c r="B116" s="41" t="s">
        <v>299</v>
      </c>
      <c r="C116" s="141">
        <v>243083.8</v>
      </c>
      <c r="D116" s="44">
        <f t="shared" si="0"/>
        <v>4.1591083465537262E-2</v>
      </c>
      <c r="E116" s="41"/>
    </row>
    <row r="117" spans="1:5" x14ac:dyDescent="0.2">
      <c r="A117" s="43">
        <v>5134</v>
      </c>
      <c r="B117" s="41" t="s">
        <v>300</v>
      </c>
      <c r="C117" s="141">
        <v>949583.24</v>
      </c>
      <c r="D117" s="44">
        <f t="shared" si="0"/>
        <v>0.16247152542586263</v>
      </c>
      <c r="E117" s="41"/>
    </row>
    <row r="118" spans="1:5" x14ac:dyDescent="0.2">
      <c r="A118" s="43">
        <v>5135</v>
      </c>
      <c r="B118" s="41" t="s">
        <v>301</v>
      </c>
      <c r="C118" s="141">
        <v>128954.34</v>
      </c>
      <c r="D118" s="44">
        <f t="shared" si="0"/>
        <v>2.2063793301664983E-2</v>
      </c>
      <c r="E118" s="41"/>
    </row>
    <row r="119" spans="1:5" x14ac:dyDescent="0.2">
      <c r="A119" s="43">
        <v>5136</v>
      </c>
      <c r="B119" s="41" t="s">
        <v>302</v>
      </c>
      <c r="C119" s="141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1">
        <v>0</v>
      </c>
      <c r="D120" s="44">
        <f t="shared" si="0"/>
        <v>0</v>
      </c>
      <c r="E120" s="41"/>
    </row>
    <row r="121" spans="1:5" x14ac:dyDescent="0.2">
      <c r="A121" s="43">
        <v>5138</v>
      </c>
      <c r="B121" s="41" t="s">
        <v>304</v>
      </c>
      <c r="C121" s="141">
        <v>150000</v>
      </c>
      <c r="D121" s="44">
        <f t="shared" si="0"/>
        <v>2.5664657701708588E-2</v>
      </c>
      <c r="E121" s="41"/>
    </row>
    <row r="122" spans="1:5" x14ac:dyDescent="0.2">
      <c r="A122" s="43">
        <v>5139</v>
      </c>
      <c r="B122" s="41" t="s">
        <v>305</v>
      </c>
      <c r="C122" s="141">
        <v>16801.080000000002</v>
      </c>
      <c r="D122" s="44">
        <f t="shared" si="0"/>
        <v>2.8746264481268142E-3</v>
      </c>
      <c r="E122" s="41"/>
    </row>
    <row r="123" spans="1:5" ht="10.5" x14ac:dyDescent="0.25">
      <c r="A123" s="110">
        <v>5200</v>
      </c>
      <c r="B123" s="107" t="s">
        <v>306</v>
      </c>
      <c r="C123" s="140">
        <f>C124+C127+C130+C133+C138+C142+C145+C147+C153</f>
        <v>0</v>
      </c>
      <c r="D123" s="111">
        <f t="shared" si="0"/>
        <v>0</v>
      </c>
      <c r="E123" s="41"/>
    </row>
    <row r="124" spans="1:5" ht="10.5" x14ac:dyDescent="0.25">
      <c r="A124" s="110">
        <v>5210</v>
      </c>
      <c r="B124" s="107" t="s">
        <v>307</v>
      </c>
      <c r="C124" s="140">
        <f>SUM(C125:C126)</f>
        <v>0</v>
      </c>
      <c r="D124" s="111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ht="10.5" x14ac:dyDescent="0.25">
      <c r="A127" s="110">
        <v>5220</v>
      </c>
      <c r="B127" s="107" t="s">
        <v>310</v>
      </c>
      <c r="C127" s="140">
        <f>SUM(C128:C129)</f>
        <v>0</v>
      </c>
      <c r="D127" s="111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ht="10.5" x14ac:dyDescent="0.25">
      <c r="A130" s="110">
        <v>5230</v>
      </c>
      <c r="B130" s="107" t="s">
        <v>257</v>
      </c>
      <c r="C130" s="140">
        <f>SUM(C131:C132)</f>
        <v>0</v>
      </c>
      <c r="D130" s="111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ht="10.5" x14ac:dyDescent="0.25">
      <c r="A133" s="110">
        <v>5240</v>
      </c>
      <c r="B133" s="107" t="s">
        <v>258</v>
      </c>
      <c r="C133" s="140">
        <f>SUM(C134:C137)</f>
        <v>0</v>
      </c>
      <c r="D133" s="111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1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ht="10.5" x14ac:dyDescent="0.25">
      <c r="A138" s="110">
        <v>5250</v>
      </c>
      <c r="B138" s="107" t="s">
        <v>259</v>
      </c>
      <c r="C138" s="140">
        <f>SUM(C139:C141)</f>
        <v>0</v>
      </c>
      <c r="D138" s="111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ht="10.5" x14ac:dyDescent="0.25">
      <c r="A142" s="110">
        <v>5260</v>
      </c>
      <c r="B142" s="107" t="s">
        <v>322</v>
      </c>
      <c r="C142" s="140">
        <f>SUM(C143:C144)</f>
        <v>0</v>
      </c>
      <c r="D142" s="111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ht="10.5" x14ac:dyDescent="0.25">
      <c r="A145" s="110">
        <v>5270</v>
      </c>
      <c r="B145" s="107" t="s">
        <v>325</v>
      </c>
      <c r="C145" s="140">
        <f>SUM(C146)</f>
        <v>0</v>
      </c>
      <c r="D145" s="111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ht="10.5" x14ac:dyDescent="0.25">
      <c r="A147" s="110">
        <v>5280</v>
      </c>
      <c r="B147" s="107" t="s">
        <v>327</v>
      </c>
      <c r="C147" s="140">
        <f>SUM(C148:C152)</f>
        <v>0</v>
      </c>
      <c r="D147" s="111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ht="10.5" x14ac:dyDescent="0.25">
      <c r="A153" s="110">
        <v>5290</v>
      </c>
      <c r="B153" s="107" t="s">
        <v>333</v>
      </c>
      <c r="C153" s="140">
        <f>SUM(C154:C155)</f>
        <v>0</v>
      </c>
      <c r="D153" s="111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ht="10.5" x14ac:dyDescent="0.25">
      <c r="A156" s="110">
        <v>5300</v>
      </c>
      <c r="B156" s="107" t="s">
        <v>336</v>
      </c>
      <c r="C156" s="140">
        <f>C157+C160+C163</f>
        <v>0</v>
      </c>
      <c r="D156" s="111">
        <f t="shared" si="0"/>
        <v>0</v>
      </c>
      <c r="E156" s="41"/>
    </row>
    <row r="157" spans="1:5" ht="10.5" x14ac:dyDescent="0.25">
      <c r="A157" s="110">
        <v>5310</v>
      </c>
      <c r="B157" s="107" t="s">
        <v>252</v>
      </c>
      <c r="C157" s="140">
        <f>C158+C159</f>
        <v>0</v>
      </c>
      <c r="D157" s="111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ht="10.5" x14ac:dyDescent="0.25">
      <c r="A160" s="110">
        <v>5320</v>
      </c>
      <c r="B160" s="107" t="s">
        <v>253</v>
      </c>
      <c r="C160" s="140">
        <f>SUM(C161:C162)</f>
        <v>0</v>
      </c>
      <c r="D160" s="111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ht="10.5" x14ac:dyDescent="0.25">
      <c r="A163" s="110">
        <v>5330</v>
      </c>
      <c r="B163" s="107" t="s">
        <v>254</v>
      </c>
      <c r="C163" s="140">
        <f>SUM(C164:C165)</f>
        <v>0</v>
      </c>
      <c r="D163" s="111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ht="10.5" x14ac:dyDescent="0.25">
      <c r="A166" s="110">
        <v>5400</v>
      </c>
      <c r="B166" s="107" t="s">
        <v>343</v>
      </c>
      <c r="C166" s="140">
        <f>C167+C170+C173+C176+C178</f>
        <v>0</v>
      </c>
      <c r="D166" s="111">
        <f t="shared" si="1"/>
        <v>0</v>
      </c>
      <c r="E166" s="41"/>
    </row>
    <row r="167" spans="1:5" ht="10.5" x14ac:dyDescent="0.25">
      <c r="A167" s="110">
        <v>5410</v>
      </c>
      <c r="B167" s="107" t="s">
        <v>344</v>
      </c>
      <c r="C167" s="140">
        <f>SUM(C168:C169)</f>
        <v>0</v>
      </c>
      <c r="D167" s="111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ht="10.5" x14ac:dyDescent="0.25">
      <c r="A170" s="110">
        <v>5420</v>
      </c>
      <c r="B170" s="107" t="s">
        <v>347</v>
      </c>
      <c r="C170" s="140">
        <f>SUM(C171:C172)</f>
        <v>0</v>
      </c>
      <c r="D170" s="111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ht="10.5" x14ac:dyDescent="0.25">
      <c r="A173" s="110">
        <v>5430</v>
      </c>
      <c r="B173" s="107" t="s">
        <v>350</v>
      </c>
      <c r="C173" s="140">
        <f>SUM(C174:C175)</f>
        <v>0</v>
      </c>
      <c r="D173" s="111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ht="10.5" x14ac:dyDescent="0.25">
      <c r="A176" s="110">
        <v>5440</v>
      </c>
      <c r="B176" s="107" t="s">
        <v>353</v>
      </c>
      <c r="C176" s="140">
        <f>SUM(C177)</f>
        <v>0</v>
      </c>
      <c r="D176" s="111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ht="10.5" x14ac:dyDescent="0.25">
      <c r="A178" s="110">
        <v>5450</v>
      </c>
      <c r="B178" s="107" t="s">
        <v>354</v>
      </c>
      <c r="C178" s="140">
        <f>SUM(C179:C180)</f>
        <v>0</v>
      </c>
      <c r="D178" s="111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ht="10.5" x14ac:dyDescent="0.25">
      <c r="A181" s="110">
        <v>5500</v>
      </c>
      <c r="B181" s="107" t="s">
        <v>357</v>
      </c>
      <c r="C181" s="140">
        <f>C182+C191+C194+C200</f>
        <v>3287599.1399999997</v>
      </c>
      <c r="D181" s="111">
        <f t="shared" si="1"/>
        <v>0.56250071059021012</v>
      </c>
      <c r="E181" s="41"/>
    </row>
    <row r="182" spans="1:5" ht="10.5" x14ac:dyDescent="0.25">
      <c r="A182" s="110">
        <v>5510</v>
      </c>
      <c r="B182" s="107" t="s">
        <v>358</v>
      </c>
      <c r="C182" s="140">
        <f>SUM(C183:C190)</f>
        <v>3287599.1399999997</v>
      </c>
      <c r="D182" s="111">
        <f t="shared" si="1"/>
        <v>0.56250071059021012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276871.40000000002</v>
      </c>
      <c r="D185" s="44">
        <f t="shared" si="1"/>
        <v>4.7372064722618928E-2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3010562.59</v>
      </c>
      <c r="D187" s="44">
        <f t="shared" si="1"/>
        <v>0.51510038907946165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165.15</v>
      </c>
      <c r="D190" s="44">
        <f t="shared" si="1"/>
        <v>2.8256788129581154E-5</v>
      </c>
      <c r="E190" s="41"/>
    </row>
    <row r="191" spans="1:5" ht="10.5" x14ac:dyDescent="0.25">
      <c r="A191" s="110">
        <v>5520</v>
      </c>
      <c r="B191" s="107" t="s">
        <v>40</v>
      </c>
      <c r="C191" s="140">
        <f>SUM(C192:C193)</f>
        <v>0</v>
      </c>
      <c r="D191" s="111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ht="10.5" x14ac:dyDescent="0.25">
      <c r="A194" s="110">
        <v>5530</v>
      </c>
      <c r="B194" s="107" t="s">
        <v>368</v>
      </c>
      <c r="C194" s="140">
        <f>SUM(C195:C199)</f>
        <v>0</v>
      </c>
      <c r="D194" s="111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ht="10.5" x14ac:dyDescent="0.25">
      <c r="A200" s="110">
        <v>5590</v>
      </c>
      <c r="B200" s="107" t="s">
        <v>374</v>
      </c>
      <c r="C200" s="140">
        <f>SUM(C201:C209)</f>
        <v>0</v>
      </c>
      <c r="D200" s="111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0</v>
      </c>
      <c r="D209" s="44">
        <f t="shared" si="1"/>
        <v>0</v>
      </c>
      <c r="E209" s="41"/>
    </row>
    <row r="210" spans="1:5" ht="10.5" x14ac:dyDescent="0.25">
      <c r="A210" s="110">
        <v>5600</v>
      </c>
      <c r="B210" s="107" t="s">
        <v>39</v>
      </c>
      <c r="C210" s="140">
        <f>C211</f>
        <v>0</v>
      </c>
      <c r="D210" s="111">
        <f t="shared" si="1"/>
        <v>0</v>
      </c>
      <c r="E210" s="41"/>
    </row>
    <row r="211" spans="1:5" ht="10.5" x14ac:dyDescent="0.25">
      <c r="A211" s="110">
        <v>5610</v>
      </c>
      <c r="B211" s="107" t="s">
        <v>382</v>
      </c>
      <c r="C211" s="140">
        <f>C212</f>
        <v>0</v>
      </c>
      <c r="D211" s="111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ht="10.5" x14ac:dyDescent="0.25">
      <c r="B214" s="161" t="s">
        <v>518</v>
      </c>
    </row>
    <row r="219" spans="1:5" ht="174" customHeight="1" x14ac:dyDescent="0.2">
      <c r="A219" s="184" t="s">
        <v>598</v>
      </c>
      <c r="B219" s="184"/>
      <c r="C219" s="184" t="s">
        <v>600</v>
      </c>
      <c r="D219" s="184"/>
      <c r="E219" s="184"/>
    </row>
    <row r="220" spans="1:5" x14ac:dyDescent="0.2">
      <c r="B220" s="172"/>
      <c r="C220" s="172"/>
      <c r="D220" s="172"/>
      <c r="E220" s="172"/>
    </row>
    <row r="221" spans="1:5" x14ac:dyDescent="0.2">
      <c r="B221" s="172"/>
      <c r="C221" s="172"/>
      <c r="D221" s="172"/>
      <c r="E221" s="172"/>
    </row>
  </sheetData>
  <sheetProtection formatCells="0" formatColumns="0" formatRows="0" insertColumns="0" insertRows="0" insertHyperlinks="0" deleteColumns="0" deleteRows="0" sort="0" autoFilter="0" pivotTables="0"/>
  <mergeCells count="6">
    <mergeCell ref="A219:B219"/>
    <mergeCell ref="C219:E219"/>
    <mergeCell ref="A1:C1"/>
    <mergeCell ref="A2:C2"/>
    <mergeCell ref="A3:C3"/>
    <mergeCell ref="A4:C4"/>
  </mergeCells>
  <pageMargins left="0.7" right="0.7" top="0.75" bottom="0.75" header="0.3" footer="0.3"/>
  <pageSetup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4"/>
  <sheetViews>
    <sheetView topLeftCell="F159" zoomScaleNormal="100" workbookViewId="0">
      <selection activeCell="E182" sqref="A1:J184"/>
    </sheetView>
  </sheetViews>
  <sheetFormatPr baseColWidth="10" defaultColWidth="9.08984375" defaultRowHeight="10" x14ac:dyDescent="0.2"/>
  <cols>
    <col min="1" max="1" width="10" style="14" customWidth="1"/>
    <col min="2" max="2" width="64.54296875" style="14" bestFit="1" customWidth="1"/>
    <col min="3" max="3" width="16.453125" style="14" bestFit="1" customWidth="1"/>
    <col min="4" max="4" width="19.08984375" style="14" customWidth="1"/>
    <col min="5" max="5" width="28" style="14" customWidth="1"/>
    <col min="6" max="6" width="53.90625" style="14" bestFit="1" customWidth="1"/>
    <col min="7" max="7" width="16.6328125" style="14" customWidth="1"/>
    <col min="8" max="8" width="16.453125" style="14" customWidth="1"/>
    <col min="9" max="9" width="11.7265625" style="14" customWidth="1"/>
    <col min="10" max="10" width="10.453125" style="14" customWidth="1"/>
    <col min="11" max="16384" width="9.08984375" style="14"/>
  </cols>
  <sheetData>
    <row r="1" spans="1:8" s="11" customFormat="1" ht="18.899999999999999" customHeight="1" x14ac:dyDescent="0.35">
      <c r="A1" s="186" t="s">
        <v>596</v>
      </c>
      <c r="B1" s="187"/>
      <c r="C1" s="187"/>
      <c r="D1" s="187"/>
      <c r="E1" s="187"/>
      <c r="F1" s="187"/>
      <c r="G1" s="10" t="s">
        <v>498</v>
      </c>
      <c r="H1" s="18">
        <v>2025</v>
      </c>
    </row>
    <row r="2" spans="1:8" s="11" customFormat="1" ht="18.899999999999999" customHeight="1" x14ac:dyDescent="0.35">
      <c r="A2" s="186" t="s">
        <v>502</v>
      </c>
      <c r="B2" s="187"/>
      <c r="C2" s="187"/>
      <c r="D2" s="187"/>
      <c r="E2" s="187"/>
      <c r="F2" s="187"/>
      <c r="G2" s="10" t="s">
        <v>499</v>
      </c>
      <c r="H2" s="18" t="s">
        <v>501</v>
      </c>
    </row>
    <row r="3" spans="1:8" s="11" customFormat="1" ht="18.899999999999999" customHeight="1" x14ac:dyDescent="0.35">
      <c r="A3" s="186" t="s">
        <v>597</v>
      </c>
      <c r="B3" s="187"/>
      <c r="C3" s="187"/>
      <c r="D3" s="187"/>
      <c r="E3" s="187"/>
      <c r="F3" s="187"/>
      <c r="G3" s="10" t="s">
        <v>500</v>
      </c>
      <c r="H3" s="18">
        <v>4</v>
      </c>
    </row>
    <row r="4" spans="1:8" s="11" customFormat="1" ht="18.899999999999999" customHeight="1" x14ac:dyDescent="0.35">
      <c r="A4" s="186" t="s">
        <v>516</v>
      </c>
      <c r="B4" s="187"/>
      <c r="C4" s="187"/>
      <c r="D4" s="187"/>
      <c r="E4" s="187"/>
      <c r="F4" s="187"/>
      <c r="G4" s="10"/>
      <c r="H4" s="18"/>
    </row>
    <row r="5" spans="1:8" ht="10.5" x14ac:dyDescent="0.25">
      <c r="A5" s="12" t="s">
        <v>116</v>
      </c>
      <c r="B5" s="13"/>
      <c r="C5" s="13"/>
      <c r="D5" s="13"/>
      <c r="E5" s="13"/>
      <c r="F5" s="13"/>
      <c r="G5" s="13"/>
      <c r="H5" s="13"/>
    </row>
    <row r="7" spans="1:8" ht="10.5" x14ac:dyDescent="0.25">
      <c r="A7" s="13" t="s">
        <v>88</v>
      </c>
      <c r="B7" s="13"/>
      <c r="C7" s="13"/>
      <c r="D7" s="13"/>
      <c r="E7" s="13"/>
      <c r="F7" s="13"/>
      <c r="G7" s="13"/>
      <c r="H7" s="13"/>
    </row>
    <row r="8" spans="1:8" ht="10.5" x14ac:dyDescent="0.25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0</v>
      </c>
    </row>
    <row r="12" spans="1:8" x14ac:dyDescent="0.2">
      <c r="C12" s="143"/>
    </row>
    <row r="13" spans="1:8" ht="10.5" x14ac:dyDescent="0.25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ht="10.5" x14ac:dyDescent="0.25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0</v>
      </c>
      <c r="D15" s="143">
        <v>0</v>
      </c>
      <c r="E15" s="143">
        <v>15000</v>
      </c>
      <c r="F15" s="143">
        <v>19000</v>
      </c>
      <c r="G15" s="143">
        <v>450</v>
      </c>
      <c r="H15" s="14" t="str">
        <f>+IF(OR(C15&lt;&gt;0,C16&lt;&gt;0),"","SIN INFORMACIÓN QUE REVELAR")</f>
        <v>SIN INFORMACIÓN QUE REVELAR</v>
      </c>
    </row>
    <row r="16" spans="1:8" x14ac:dyDescent="0.2">
      <c r="A16" s="16">
        <v>1124</v>
      </c>
      <c r="B16" s="14" t="s">
        <v>122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ht="10.5" x14ac:dyDescent="0.25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ht="10.5" x14ac:dyDescent="0.25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5718.03</v>
      </c>
      <c r="D20" s="143">
        <v>5718.03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0</v>
      </c>
      <c r="D21" s="143">
        <v>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0</v>
      </c>
      <c r="D23" s="143">
        <v>0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ht="10.5" x14ac:dyDescent="0.25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ht="10.5" x14ac:dyDescent="0.25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ht="10.5" x14ac:dyDescent="0.25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ht="10.5" x14ac:dyDescent="0.25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3">
        <v>0</v>
      </c>
    </row>
    <row r="44" spans="1:8" ht="10.5" x14ac:dyDescent="0.25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ht="10.5" x14ac:dyDescent="0.25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ht="10.5" x14ac:dyDescent="0.25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ht="10.5" x14ac:dyDescent="0.25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ht="10.5" x14ac:dyDescent="0.25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ht="10.5" x14ac:dyDescent="0.25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5537427.8500000006</v>
      </c>
      <c r="D56" s="143">
        <f>SUM(D57:D63)</f>
        <v>276871.39999999997</v>
      </c>
      <c r="E56" s="143">
        <f>SUM(E57:E63)</f>
        <v>1452168.65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0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5491410.6500000004</v>
      </c>
      <c r="D59" s="143">
        <v>274570.53999999998</v>
      </c>
      <c r="E59" s="143">
        <v>1418614.44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0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0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46017.2</v>
      </c>
      <c r="D63" s="143">
        <v>2300.86</v>
      </c>
      <c r="E63" s="143">
        <v>33554.21</v>
      </c>
    </row>
    <row r="64" spans="1:10" x14ac:dyDescent="0.2">
      <c r="A64" s="16">
        <v>1240</v>
      </c>
      <c r="B64" s="14" t="s">
        <v>157</v>
      </c>
      <c r="C64" s="143">
        <f>SUM(C65:C72)</f>
        <v>161344562.09999999</v>
      </c>
      <c r="D64" s="143">
        <f t="shared" ref="D64:E64" si="0">SUM(D65:D72)</f>
        <v>3010562.59</v>
      </c>
      <c r="E64" s="143">
        <f t="shared" si="0"/>
        <v>62847642.010000005</v>
      </c>
    </row>
    <row r="65" spans="1:9" x14ac:dyDescent="0.2">
      <c r="A65" s="16">
        <v>1241</v>
      </c>
      <c r="B65" s="14" t="s">
        <v>158</v>
      </c>
      <c r="C65" s="143">
        <v>18131433.34</v>
      </c>
      <c r="D65" s="143">
        <v>732500.32</v>
      </c>
      <c r="E65" s="143">
        <v>16762360.35</v>
      </c>
    </row>
    <row r="66" spans="1:9" x14ac:dyDescent="0.2">
      <c r="A66" s="16">
        <v>1242</v>
      </c>
      <c r="B66" s="14" t="s">
        <v>159</v>
      </c>
      <c r="C66" s="143">
        <v>7611153.4299999997</v>
      </c>
      <c r="D66" s="143">
        <v>106920.39</v>
      </c>
      <c r="E66" s="143">
        <v>7290119.2300000004</v>
      </c>
    </row>
    <row r="67" spans="1:9" x14ac:dyDescent="0.2">
      <c r="A67" s="16">
        <v>1243</v>
      </c>
      <c r="B67" s="14" t="s">
        <v>160</v>
      </c>
      <c r="C67" s="143">
        <v>19150</v>
      </c>
      <c r="D67" s="143">
        <v>0</v>
      </c>
      <c r="E67" s="143">
        <v>19150</v>
      </c>
    </row>
    <row r="68" spans="1:9" x14ac:dyDescent="0.2">
      <c r="A68" s="16">
        <v>1244</v>
      </c>
      <c r="B68" s="14" t="s">
        <v>161</v>
      </c>
      <c r="C68" s="143">
        <v>2955627.89</v>
      </c>
      <c r="D68" s="143">
        <v>887852</v>
      </c>
      <c r="E68" s="143">
        <v>2959180.28</v>
      </c>
    </row>
    <row r="69" spans="1:9" x14ac:dyDescent="0.2">
      <c r="A69" s="16">
        <v>1245</v>
      </c>
      <c r="B69" s="14" t="s">
        <v>162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163</v>
      </c>
      <c r="C70" s="143">
        <v>19278583.300000001</v>
      </c>
      <c r="D70" s="143">
        <v>1283289.8799999999</v>
      </c>
      <c r="E70" s="143">
        <v>9700038.6699999999</v>
      </c>
    </row>
    <row r="71" spans="1:9" x14ac:dyDescent="0.2">
      <c r="A71" s="16">
        <v>1247</v>
      </c>
      <c r="B71" s="14" t="s">
        <v>164</v>
      </c>
      <c r="C71" s="143">
        <v>113348614.14</v>
      </c>
      <c r="D71" s="143">
        <v>0</v>
      </c>
      <c r="E71" s="143">
        <v>26116793.48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ht="10.5" x14ac:dyDescent="0.25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ht="10.5" x14ac:dyDescent="0.25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3299.01</v>
      </c>
      <c r="D76" s="143">
        <f>SUM(D77:D81)</f>
        <v>0</v>
      </c>
      <c r="E76" s="143">
        <f>SUM(E77:E81)</f>
        <v>3299.01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3">
        <v>3299.01</v>
      </c>
      <c r="D77" s="143">
        <v>0</v>
      </c>
      <c r="E77" s="143">
        <v>3299.01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18681.740000000002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18681.740000000002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ht="10.5" x14ac:dyDescent="0.25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ht="10.5" x14ac:dyDescent="0.25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ht="10.5" x14ac:dyDescent="0.25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ht="10.5" x14ac:dyDescent="0.25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3">
        <v>0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ht="10.5" x14ac:dyDescent="0.25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ht="10.5" x14ac:dyDescent="0.25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3">
        <f>SUM(C111:C119)</f>
        <v>33186.46</v>
      </c>
      <c r="D110" s="143">
        <f>SUM(D111:D119)</f>
        <v>33186.46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615.74</v>
      </c>
      <c r="D111" s="143">
        <f>C111</f>
        <v>615.74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0</v>
      </c>
      <c r="D112" s="143">
        <f t="shared" ref="D112:D119" si="1">C112</f>
        <v>0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32570.720000000001</v>
      </c>
      <c r="D117" s="143">
        <f t="shared" si="1"/>
        <v>32570.720000000001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0</v>
      </c>
      <c r="D119" s="143">
        <f t="shared" si="1"/>
        <v>0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ht="10.5" x14ac:dyDescent="0.25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ht="10.5" x14ac:dyDescent="0.25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ht="10.5" x14ac:dyDescent="0.25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ht="10.5" x14ac:dyDescent="0.25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3">
        <v>0</v>
      </c>
    </row>
    <row r="146" spans="1:5" x14ac:dyDescent="0.2">
      <c r="A146" s="16">
        <v>2152</v>
      </c>
      <c r="B146" s="14" t="s">
        <v>563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ht="10.5" x14ac:dyDescent="0.25">
      <c r="A153" s="112" t="s">
        <v>564</v>
      </c>
      <c r="B153" s="112"/>
      <c r="C153" s="112"/>
      <c r="D153" s="112"/>
      <c r="E153" s="112"/>
    </row>
    <row r="154" spans="1:5" ht="10.5" x14ac:dyDescent="0.25">
      <c r="A154" s="113" t="s">
        <v>86</v>
      </c>
      <c r="B154" s="113" t="s">
        <v>83</v>
      </c>
      <c r="C154" s="113" t="s">
        <v>84</v>
      </c>
      <c r="D154" s="114" t="s">
        <v>87</v>
      </c>
      <c r="E154" s="114" t="s">
        <v>127</v>
      </c>
    </row>
    <row r="155" spans="1:5" x14ac:dyDescent="0.2">
      <c r="A155" s="115">
        <v>2170</v>
      </c>
      <c r="B155" s="116" t="s">
        <v>565</v>
      </c>
      <c r="C155" s="145">
        <f>SUM(C156:C158)</f>
        <v>0</v>
      </c>
      <c r="D155" s="116"/>
      <c r="E155" s="116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5">
        <v>2171</v>
      </c>
      <c r="B156" s="116" t="s">
        <v>566</v>
      </c>
      <c r="C156" s="145">
        <v>0</v>
      </c>
      <c r="D156" s="116"/>
      <c r="E156" s="116"/>
    </row>
    <row r="157" spans="1:5" x14ac:dyDescent="0.2">
      <c r="A157" s="115">
        <v>2172</v>
      </c>
      <c r="B157" s="116" t="s">
        <v>567</v>
      </c>
      <c r="C157" s="145">
        <v>0</v>
      </c>
      <c r="D157" s="116"/>
      <c r="E157" s="116"/>
    </row>
    <row r="158" spans="1:5" x14ac:dyDescent="0.2">
      <c r="A158" s="115">
        <v>2179</v>
      </c>
      <c r="B158" s="116" t="s">
        <v>568</v>
      </c>
      <c r="C158" s="145">
        <v>0</v>
      </c>
      <c r="D158" s="116"/>
      <c r="E158" s="116"/>
    </row>
    <row r="159" spans="1:5" x14ac:dyDescent="0.2">
      <c r="A159" s="115">
        <v>2260</v>
      </c>
      <c r="B159" s="116" t="s">
        <v>569</v>
      </c>
      <c r="C159" s="145">
        <f>SUM(C160:C163)</f>
        <v>0</v>
      </c>
      <c r="D159" s="116"/>
      <c r="E159" s="116"/>
    </row>
    <row r="160" spans="1:5" x14ac:dyDescent="0.2">
      <c r="A160" s="115">
        <v>2261</v>
      </c>
      <c r="B160" s="116" t="s">
        <v>570</v>
      </c>
      <c r="C160" s="145">
        <v>0</v>
      </c>
      <c r="D160" s="116"/>
    </row>
    <row r="161" spans="1:5" x14ac:dyDescent="0.2">
      <c r="A161" s="115">
        <v>2262</v>
      </c>
      <c r="B161" s="116" t="s">
        <v>571</v>
      </c>
      <c r="C161" s="145">
        <v>0</v>
      </c>
      <c r="D161" s="116"/>
      <c r="E161" s="116"/>
    </row>
    <row r="162" spans="1:5" x14ac:dyDescent="0.2">
      <c r="A162" s="115">
        <v>2263</v>
      </c>
      <c r="B162" s="116" t="s">
        <v>572</v>
      </c>
      <c r="C162" s="145">
        <v>0</v>
      </c>
      <c r="D162" s="116"/>
      <c r="E162" s="116"/>
    </row>
    <row r="163" spans="1:5" x14ac:dyDescent="0.2">
      <c r="A163" s="115">
        <v>2269</v>
      </c>
      <c r="B163" s="116" t="s">
        <v>573</v>
      </c>
      <c r="C163" s="145">
        <v>0</v>
      </c>
      <c r="D163" s="116"/>
      <c r="E163" s="116"/>
    </row>
    <row r="164" spans="1:5" x14ac:dyDescent="0.2">
      <c r="A164" s="116"/>
      <c r="B164" s="116"/>
      <c r="C164" s="116"/>
      <c r="D164" s="116"/>
      <c r="E164" s="116"/>
    </row>
    <row r="165" spans="1:5" ht="10.5" x14ac:dyDescent="0.25">
      <c r="A165" s="112" t="s">
        <v>574</v>
      </c>
      <c r="B165" s="112"/>
      <c r="C165" s="112"/>
      <c r="D165" s="112"/>
      <c r="E165" s="112"/>
    </row>
    <row r="166" spans="1:5" ht="10.5" x14ac:dyDescent="0.25">
      <c r="A166" s="113" t="s">
        <v>86</v>
      </c>
      <c r="B166" s="113" t="s">
        <v>83</v>
      </c>
      <c r="C166" s="113" t="s">
        <v>84</v>
      </c>
      <c r="D166" s="114" t="s">
        <v>87</v>
      </c>
      <c r="E166" s="114" t="s">
        <v>127</v>
      </c>
    </row>
    <row r="167" spans="1:5" x14ac:dyDescent="0.2">
      <c r="A167" s="115">
        <v>2190</v>
      </c>
      <c r="B167" s="116" t="s">
        <v>575</v>
      </c>
      <c r="C167" s="145">
        <f>SUM(C168:C170)</f>
        <v>1316.34</v>
      </c>
      <c r="D167" s="116"/>
      <c r="E167" s="116" t="str">
        <f>IF(OR(C167&lt;&gt;0,C168&lt;&gt;0,C169&lt;&gt;0,C170&lt;&gt;0),"","SIN INFORMACIÓN QUE REVELAR")</f>
        <v/>
      </c>
    </row>
    <row r="168" spans="1:5" x14ac:dyDescent="0.2">
      <c r="A168" s="115">
        <v>2191</v>
      </c>
      <c r="B168" s="116" t="s">
        <v>576</v>
      </c>
      <c r="C168" s="145">
        <v>1316.34</v>
      </c>
      <c r="D168" s="116"/>
      <c r="E168" s="116"/>
    </row>
    <row r="169" spans="1:5" x14ac:dyDescent="0.2">
      <c r="A169" s="115">
        <v>2192</v>
      </c>
      <c r="B169" s="116" t="s">
        <v>577</v>
      </c>
      <c r="C169" s="145">
        <v>0</v>
      </c>
      <c r="D169" s="116"/>
    </row>
    <row r="170" spans="1:5" x14ac:dyDescent="0.2">
      <c r="A170" s="115">
        <v>2199</v>
      </c>
      <c r="B170" s="116" t="s">
        <v>218</v>
      </c>
      <c r="C170" s="145">
        <v>0</v>
      </c>
      <c r="D170" s="116"/>
      <c r="E170" s="116"/>
    </row>
    <row r="171" spans="1:5" x14ac:dyDescent="0.2">
      <c r="A171" s="116"/>
      <c r="B171" s="116"/>
      <c r="C171" s="145"/>
      <c r="D171" s="116"/>
      <c r="E171" s="116"/>
    </row>
    <row r="172" spans="1:5" x14ac:dyDescent="0.2">
      <c r="A172" s="116"/>
      <c r="B172" s="116"/>
      <c r="C172" s="116"/>
      <c r="D172" s="116"/>
      <c r="E172" s="116"/>
    </row>
    <row r="173" spans="1:5" x14ac:dyDescent="0.2">
      <c r="A173" s="116"/>
      <c r="B173" s="116" t="s">
        <v>518</v>
      </c>
      <c r="C173" s="116"/>
      <c r="D173" s="116"/>
      <c r="E173" s="116"/>
    </row>
    <row r="179" spans="1:9" ht="14.5" customHeight="1" x14ac:dyDescent="0.35">
      <c r="B179" s="162"/>
      <c r="C179" s="163"/>
      <c r="D179" s="171"/>
      <c r="E179" s="163"/>
    </row>
    <row r="180" spans="1:9" ht="14.5" x14ac:dyDescent="0.35">
      <c r="B180" s="162"/>
      <c r="C180" s="163"/>
      <c r="D180" s="165"/>
      <c r="E180" s="163"/>
    </row>
    <row r="181" spans="1:9" ht="14.5" x14ac:dyDescent="0.35">
      <c r="B181" s="162"/>
      <c r="C181" s="163"/>
      <c r="D181" s="165"/>
      <c r="E181" s="163"/>
    </row>
    <row r="182" spans="1:9" ht="10" customHeight="1" x14ac:dyDescent="0.2">
      <c r="A182" s="185" t="s">
        <v>598</v>
      </c>
      <c r="B182" s="185"/>
      <c r="C182" s="185"/>
      <c r="D182" s="185"/>
      <c r="E182" s="185" t="s">
        <v>599</v>
      </c>
      <c r="F182" s="185"/>
      <c r="G182" s="185"/>
      <c r="H182" s="185"/>
      <c r="I182" s="185"/>
    </row>
    <row r="183" spans="1:9" ht="10" customHeight="1" x14ac:dyDescent="0.2">
      <c r="A183" s="185"/>
      <c r="B183" s="185"/>
      <c r="C183" s="185"/>
      <c r="D183" s="185"/>
      <c r="E183" s="185"/>
      <c r="F183" s="185"/>
      <c r="G183" s="185"/>
      <c r="H183" s="185"/>
      <c r="I183" s="185"/>
    </row>
    <row r="184" spans="1:9" ht="10" customHeight="1" x14ac:dyDescent="0.2">
      <c r="A184" s="185"/>
      <c r="B184" s="185"/>
      <c r="C184" s="185"/>
      <c r="D184" s="185"/>
      <c r="E184" s="185"/>
      <c r="F184" s="185"/>
      <c r="G184" s="185"/>
      <c r="H184" s="185"/>
      <c r="I184" s="185"/>
    </row>
  </sheetData>
  <sheetProtection formatCells="0" formatColumns="0" formatRows="0" insertColumns="0" insertRows="0" insertHyperlinks="0" deleteColumns="0" deleteRows="0" sort="0" autoFilter="0" pivotTables="0"/>
  <mergeCells count="7">
    <mergeCell ref="A182:D184"/>
    <mergeCell ref="E182:H184"/>
    <mergeCell ref="I182:I184"/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0"/>
  <sheetViews>
    <sheetView topLeftCell="A14" workbookViewId="0">
      <selection sqref="A1:E40"/>
    </sheetView>
  </sheetViews>
  <sheetFormatPr baseColWidth="10" defaultColWidth="9.08984375" defaultRowHeight="10" x14ac:dyDescent="0.2"/>
  <cols>
    <col min="1" max="1" width="10" style="22" customWidth="1"/>
    <col min="2" max="2" width="48.08984375" style="22" customWidth="1"/>
    <col min="3" max="3" width="22.90625" style="22" customWidth="1"/>
    <col min="4" max="4" width="16.6328125" style="22" customWidth="1"/>
    <col min="5" max="5" width="24.1796875" style="22" bestFit="1" customWidth="1"/>
    <col min="6" max="16384" width="9.08984375" style="22"/>
  </cols>
  <sheetData>
    <row r="1" spans="1:5" ht="18.899999999999999" customHeight="1" x14ac:dyDescent="0.2">
      <c r="A1" s="188" t="s">
        <v>596</v>
      </c>
      <c r="B1" s="188"/>
      <c r="C1" s="188"/>
      <c r="D1" s="20" t="s">
        <v>498</v>
      </c>
      <c r="E1" s="21">
        <v>2025</v>
      </c>
    </row>
    <row r="2" spans="1:5" ht="18.899999999999999" customHeight="1" x14ac:dyDescent="0.2">
      <c r="A2" s="188" t="s">
        <v>504</v>
      </c>
      <c r="B2" s="188"/>
      <c r="C2" s="188"/>
      <c r="D2" s="20" t="s">
        <v>499</v>
      </c>
      <c r="E2" s="21" t="s">
        <v>501</v>
      </c>
    </row>
    <row r="3" spans="1:5" ht="18.899999999999999" customHeight="1" x14ac:dyDescent="0.2">
      <c r="A3" s="188" t="s">
        <v>597</v>
      </c>
      <c r="B3" s="188"/>
      <c r="C3" s="188"/>
      <c r="D3" s="20" t="s">
        <v>500</v>
      </c>
      <c r="E3" s="21">
        <v>4</v>
      </c>
    </row>
    <row r="4" spans="1:5" ht="18.899999999999999" customHeight="1" x14ac:dyDescent="0.2">
      <c r="A4" s="188" t="s">
        <v>516</v>
      </c>
      <c r="B4" s="188"/>
      <c r="C4" s="188"/>
      <c r="D4" s="20"/>
      <c r="E4" s="21"/>
    </row>
    <row r="5" spans="1:5" ht="10.5" x14ac:dyDescent="0.25">
      <c r="A5" s="23" t="s">
        <v>116</v>
      </c>
      <c r="B5" s="24"/>
      <c r="C5" s="24"/>
      <c r="D5" s="24"/>
      <c r="E5" s="24"/>
    </row>
    <row r="7" spans="1:5" ht="10.5" x14ac:dyDescent="0.25">
      <c r="A7" s="24" t="s">
        <v>107</v>
      </c>
      <c r="B7" s="24"/>
      <c r="C7" s="24"/>
      <c r="D7" s="24"/>
      <c r="E7" s="24"/>
    </row>
    <row r="8" spans="1:5" ht="10.5" x14ac:dyDescent="0.25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170978080.15000001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17478239.710000001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ht="10.5" x14ac:dyDescent="0.25">
      <c r="A13" s="24" t="s">
        <v>108</v>
      </c>
      <c r="B13" s="24"/>
      <c r="C13" s="24"/>
      <c r="D13" s="24"/>
      <c r="E13" s="24"/>
    </row>
    <row r="14" spans="1:5" ht="10.5" x14ac:dyDescent="0.25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4285785.67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-79599314.989999995</v>
      </c>
    </row>
    <row r="17" spans="1:5" x14ac:dyDescent="0.2">
      <c r="A17" s="26">
        <v>3230</v>
      </c>
      <c r="B17" s="22" t="s">
        <v>389</v>
      </c>
      <c r="C17" s="146">
        <f>SUM(C18:C21)</f>
        <v>0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595</v>
      </c>
      <c r="C29" s="146">
        <v>0</v>
      </c>
    </row>
    <row r="32" spans="1:5" ht="10.5" x14ac:dyDescent="0.25">
      <c r="B32" s="169" t="s">
        <v>518</v>
      </c>
    </row>
    <row r="38" spans="1:5" x14ac:dyDescent="0.2">
      <c r="A38" s="185" t="s">
        <v>598</v>
      </c>
      <c r="B38" s="185"/>
      <c r="C38" s="185" t="s">
        <v>599</v>
      </c>
      <c r="D38" s="185"/>
      <c r="E38" s="185"/>
    </row>
    <row r="39" spans="1:5" x14ac:dyDescent="0.2">
      <c r="A39" s="185"/>
      <c r="B39" s="185"/>
      <c r="C39" s="185"/>
      <c r="D39" s="185"/>
      <c r="E39" s="185"/>
    </row>
    <row r="40" spans="1:5" x14ac:dyDescent="0.2">
      <c r="A40" s="185"/>
      <c r="B40" s="185"/>
      <c r="C40" s="185"/>
      <c r="D40" s="185"/>
      <c r="E40" s="185"/>
    </row>
  </sheetData>
  <sheetProtection formatCells="0" formatColumns="0" formatRows="0" insertColumns="0" insertRows="0" insertHyperlinks="0" deleteColumns="0" deleteRows="0" sort="0" autoFilter="0" pivotTables="0"/>
  <mergeCells count="6">
    <mergeCell ref="A1:C1"/>
    <mergeCell ref="A2:C2"/>
    <mergeCell ref="A3:C3"/>
    <mergeCell ref="A4:C4"/>
    <mergeCell ref="A38:B40"/>
    <mergeCell ref="C38:E4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1"/>
  <sheetViews>
    <sheetView topLeftCell="A125" zoomScaleNormal="100" workbookViewId="0">
      <selection sqref="A1:E151"/>
    </sheetView>
  </sheetViews>
  <sheetFormatPr baseColWidth="10" defaultColWidth="9.08984375" defaultRowHeight="10" x14ac:dyDescent="0.2"/>
  <cols>
    <col min="1" max="1" width="10" style="22" customWidth="1"/>
    <col min="2" max="2" width="63.453125" style="22" bestFit="1" customWidth="1"/>
    <col min="3" max="3" width="15.36328125" style="22" bestFit="1" customWidth="1"/>
    <col min="4" max="4" width="16.453125" style="22" bestFit="1" customWidth="1"/>
    <col min="5" max="5" width="24.1796875" style="22" bestFit="1" customWidth="1"/>
    <col min="6" max="16384" width="9.08984375" style="22"/>
  </cols>
  <sheetData>
    <row r="1" spans="1:5" s="28" customFormat="1" ht="18.899999999999999" customHeight="1" x14ac:dyDescent="0.35">
      <c r="A1" s="188" t="s">
        <v>596</v>
      </c>
      <c r="B1" s="188"/>
      <c r="C1" s="188"/>
      <c r="D1" s="20" t="s">
        <v>498</v>
      </c>
      <c r="E1" s="21">
        <v>2025</v>
      </c>
    </row>
    <row r="2" spans="1:5" s="28" customFormat="1" ht="18.899999999999999" customHeight="1" x14ac:dyDescent="0.35">
      <c r="A2" s="188" t="s">
        <v>505</v>
      </c>
      <c r="B2" s="188"/>
      <c r="C2" s="188"/>
      <c r="D2" s="20" t="s">
        <v>499</v>
      </c>
      <c r="E2" s="21" t="s">
        <v>501</v>
      </c>
    </row>
    <row r="3" spans="1:5" s="28" customFormat="1" ht="18.899999999999999" customHeight="1" x14ac:dyDescent="0.35">
      <c r="A3" s="188" t="s">
        <v>597</v>
      </c>
      <c r="B3" s="188"/>
      <c r="C3" s="188"/>
      <c r="D3" s="20" t="s">
        <v>500</v>
      </c>
      <c r="E3" s="21">
        <v>4</v>
      </c>
    </row>
    <row r="4" spans="1:5" s="28" customFormat="1" ht="18.899999999999999" customHeight="1" x14ac:dyDescent="0.35">
      <c r="A4" s="188" t="s">
        <v>516</v>
      </c>
      <c r="B4" s="188"/>
      <c r="C4" s="188"/>
      <c r="D4" s="20"/>
      <c r="E4" s="21"/>
    </row>
    <row r="5" spans="1:5" ht="10.5" x14ac:dyDescent="0.25">
      <c r="A5" s="23" t="s">
        <v>116</v>
      </c>
      <c r="B5" s="24"/>
      <c r="C5" s="24"/>
      <c r="D5" s="24"/>
      <c r="E5" s="24"/>
    </row>
    <row r="7" spans="1:5" ht="10.5" x14ac:dyDescent="0.25">
      <c r="A7" s="24" t="s">
        <v>584</v>
      </c>
      <c r="B7" s="24"/>
      <c r="C7" s="24"/>
      <c r="D7" s="24"/>
      <c r="E7" s="136"/>
    </row>
    <row r="8" spans="1:5" ht="10.5" x14ac:dyDescent="0.25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10570714.279999999</v>
      </c>
      <c r="D10" s="146">
        <v>10008093.09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ht="10.5" x14ac:dyDescent="0.25">
      <c r="A16" s="33">
        <v>1110</v>
      </c>
      <c r="B16" s="34" t="s">
        <v>519</v>
      </c>
      <c r="C16" s="147">
        <f>SUM(C9:C15)</f>
        <v>10570714.279999999</v>
      </c>
      <c r="D16" s="147">
        <f>SUM(D9:D15)</f>
        <v>10008093.09</v>
      </c>
    </row>
    <row r="19" spans="1:5" ht="10.5" x14ac:dyDescent="0.25">
      <c r="A19" s="24" t="s">
        <v>585</v>
      </c>
      <c r="B19" s="24"/>
      <c r="C19" s="24"/>
      <c r="D19" s="24"/>
    </row>
    <row r="20" spans="1:5" ht="10.5" x14ac:dyDescent="0.25">
      <c r="A20" s="25" t="s">
        <v>86</v>
      </c>
      <c r="B20" s="25" t="s">
        <v>83</v>
      </c>
      <c r="C20" s="81">
        <v>2025</v>
      </c>
      <c r="D20" s="81">
        <v>2024</v>
      </c>
    </row>
    <row r="21" spans="1:5" ht="10.5" x14ac:dyDescent="0.25">
      <c r="A21" s="33">
        <v>1230</v>
      </c>
      <c r="B21" s="34" t="s">
        <v>149</v>
      </c>
      <c r="C21" s="147">
        <f>SUM(C22:C28)</f>
        <v>0</v>
      </c>
      <c r="D21" s="14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155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ht="10.5" x14ac:dyDescent="0.25">
      <c r="A29" s="33">
        <v>1240</v>
      </c>
      <c r="B29" s="34" t="s">
        <v>157</v>
      </c>
      <c r="C29" s="147">
        <f>SUM(C30:C37)</f>
        <v>0</v>
      </c>
      <c r="D29" s="147">
        <f>SUM(D30:D37)</f>
        <v>759191.69</v>
      </c>
    </row>
    <row r="30" spans="1:5" x14ac:dyDescent="0.2">
      <c r="A30" s="26">
        <v>1241</v>
      </c>
      <c r="B30" s="22" t="s">
        <v>158</v>
      </c>
      <c r="C30" s="146">
        <v>0</v>
      </c>
      <c r="D30" s="146">
        <v>398004.47</v>
      </c>
    </row>
    <row r="31" spans="1:5" x14ac:dyDescent="0.2">
      <c r="A31" s="26">
        <v>1242</v>
      </c>
      <c r="B31" s="22" t="s">
        <v>159</v>
      </c>
      <c r="C31" s="146">
        <v>0</v>
      </c>
      <c r="D31" s="146">
        <v>81945.919999999998</v>
      </c>
    </row>
    <row r="32" spans="1:5" x14ac:dyDescent="0.2">
      <c r="A32" s="26">
        <v>1243</v>
      </c>
      <c r="B32" s="22" t="s">
        <v>160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161</v>
      </c>
      <c r="C33" s="146">
        <v>0</v>
      </c>
      <c r="D33" s="146">
        <v>0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0</v>
      </c>
      <c r="D35" s="146">
        <v>279241.3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ht="10.5" x14ac:dyDescent="0.25">
      <c r="A38" s="117">
        <v>1250</v>
      </c>
      <c r="B38" s="118" t="s">
        <v>167</v>
      </c>
      <c r="C38" s="148">
        <f>SUM(C39:C43)</f>
        <v>0</v>
      </c>
      <c r="D38" s="148">
        <f>SUM(D39:D43)</f>
        <v>0</v>
      </c>
    </row>
    <row r="39" spans="1:5" x14ac:dyDescent="0.2">
      <c r="A39" s="119">
        <v>1251</v>
      </c>
      <c r="B39" s="120" t="s">
        <v>168</v>
      </c>
      <c r="C39" s="149">
        <v>0</v>
      </c>
      <c r="D39" s="149">
        <v>0</v>
      </c>
    </row>
    <row r="40" spans="1:5" x14ac:dyDescent="0.2">
      <c r="A40" s="119">
        <v>1252</v>
      </c>
      <c r="B40" s="120" t="s">
        <v>169</v>
      </c>
      <c r="C40" s="149">
        <v>0</v>
      </c>
      <c r="D40" s="149">
        <v>0</v>
      </c>
    </row>
    <row r="41" spans="1:5" x14ac:dyDescent="0.2">
      <c r="A41" s="119">
        <v>1253</v>
      </c>
      <c r="B41" s="120" t="s">
        <v>170</v>
      </c>
      <c r="C41" s="149">
        <v>0</v>
      </c>
      <c r="D41" s="149">
        <v>0</v>
      </c>
    </row>
    <row r="42" spans="1:5" x14ac:dyDescent="0.2">
      <c r="A42" s="119">
        <v>1254</v>
      </c>
      <c r="B42" s="120" t="s">
        <v>171</v>
      </c>
      <c r="C42" s="149">
        <v>0</v>
      </c>
      <c r="D42" s="149">
        <v>0</v>
      </c>
    </row>
    <row r="43" spans="1:5" x14ac:dyDescent="0.2">
      <c r="A43" s="119">
        <v>1259</v>
      </c>
      <c r="B43" s="120" t="s">
        <v>172</v>
      </c>
      <c r="C43" s="149">
        <v>0</v>
      </c>
      <c r="D43" s="149">
        <v>0</v>
      </c>
    </row>
    <row r="44" spans="1:5" ht="10.5" x14ac:dyDescent="0.25">
      <c r="B44" s="82" t="s">
        <v>520</v>
      </c>
      <c r="C44" s="147">
        <f>C21+C29+C38</f>
        <v>0</v>
      </c>
      <c r="D44" s="147">
        <f>D21+D29+D38</f>
        <v>759191.69</v>
      </c>
    </row>
    <row r="45" spans="1:5" x14ac:dyDescent="0.2">
      <c r="E45" s="135"/>
    </row>
    <row r="46" spans="1:5" ht="10.5" x14ac:dyDescent="0.25">
      <c r="A46" s="24" t="s">
        <v>586</v>
      </c>
      <c r="B46" s="24"/>
      <c r="C46" s="24"/>
      <c r="D46" s="24"/>
      <c r="E46" s="136"/>
    </row>
    <row r="47" spans="1:5" ht="10.5" x14ac:dyDescent="0.25">
      <c r="A47" s="25" t="s">
        <v>86</v>
      </c>
      <c r="B47" s="25" t="s">
        <v>83</v>
      </c>
      <c r="C47" s="81">
        <v>2025</v>
      </c>
      <c r="D47" s="81">
        <v>2024</v>
      </c>
      <c r="E47" s="137"/>
    </row>
    <row r="48" spans="1:5" ht="10.5" x14ac:dyDescent="0.25">
      <c r="A48" s="33">
        <v>3210</v>
      </c>
      <c r="B48" s="34" t="s">
        <v>521</v>
      </c>
      <c r="C48" s="147">
        <v>4285785.67</v>
      </c>
      <c r="D48" s="147">
        <v>-2632813.79</v>
      </c>
      <c r="E48" s="135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ht="10.5" x14ac:dyDescent="0.25">
      <c r="A49" s="26"/>
      <c r="B49" s="82" t="s">
        <v>510</v>
      </c>
      <c r="C49" s="147">
        <f>C54+C66+C94+C97+C50</f>
        <v>3287599.1399999997</v>
      </c>
      <c r="D49" s="147">
        <f>D54+D66+D94+D97+D50</f>
        <v>17302038.919999998</v>
      </c>
    </row>
    <row r="50" spans="1:4" ht="10.5" x14ac:dyDescent="0.25">
      <c r="A50" s="95">
        <v>5100</v>
      </c>
      <c r="B50" s="96" t="s">
        <v>278</v>
      </c>
      <c r="C50" s="150">
        <f>SUM(C53+C51)</f>
        <v>0</v>
      </c>
      <c r="D50" s="150">
        <f>SUM(D53+D51)</f>
        <v>824256.22</v>
      </c>
    </row>
    <row r="51" spans="1:4" ht="10.5" x14ac:dyDescent="0.25">
      <c r="A51" s="122">
        <v>5120</v>
      </c>
      <c r="B51" s="133" t="s">
        <v>145</v>
      </c>
      <c r="C51" s="151">
        <f>C52</f>
        <v>0</v>
      </c>
      <c r="D51" s="151">
        <f>D52</f>
        <v>0</v>
      </c>
    </row>
    <row r="52" spans="1:4" x14ac:dyDescent="0.2">
      <c r="A52" s="115">
        <v>5120</v>
      </c>
      <c r="B52" s="134" t="s">
        <v>145</v>
      </c>
      <c r="C52" s="145">
        <v>0</v>
      </c>
      <c r="D52" s="145">
        <v>0</v>
      </c>
    </row>
    <row r="53" spans="1:4" x14ac:dyDescent="0.2">
      <c r="A53" s="97">
        <v>5130</v>
      </c>
      <c r="B53" s="98" t="s">
        <v>539</v>
      </c>
      <c r="C53" s="152">
        <v>0</v>
      </c>
      <c r="D53" s="152">
        <v>824256.22</v>
      </c>
    </row>
    <row r="54" spans="1:4" ht="10.5" x14ac:dyDescent="0.25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ht="10.5" x14ac:dyDescent="0.25">
      <c r="A66" s="33">
        <v>5500</v>
      </c>
      <c r="B66" s="34" t="s">
        <v>357</v>
      </c>
      <c r="C66" s="147">
        <f>C67+C76+C79+C85</f>
        <v>3287599.1399999997</v>
      </c>
      <c r="D66" s="147">
        <f>D67+D76+D79+D85</f>
        <v>7421666.7699999996</v>
      </c>
    </row>
    <row r="67" spans="1:4" x14ac:dyDescent="0.2">
      <c r="A67" s="26">
        <v>5510</v>
      </c>
      <c r="B67" s="22" t="s">
        <v>358</v>
      </c>
      <c r="C67" s="146">
        <f>SUM(C68:C75)</f>
        <v>3287599.1399999997</v>
      </c>
      <c r="D67" s="146">
        <f>SUM(D68:D75)</f>
        <v>7421660.1299999999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276871.40000000002</v>
      </c>
      <c r="D70" s="146">
        <v>276871.39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3010562.59</v>
      </c>
      <c r="D72" s="146">
        <v>2934008.61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0</v>
      </c>
      <c r="D74" s="146">
        <v>0</v>
      </c>
    </row>
    <row r="75" spans="1:4" x14ac:dyDescent="0.2">
      <c r="A75" s="26">
        <v>5518</v>
      </c>
      <c r="B75" s="22" t="s">
        <v>41</v>
      </c>
      <c r="C75" s="146">
        <v>165.15</v>
      </c>
      <c r="D75" s="146">
        <v>4210780.13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0</v>
      </c>
      <c r="D85" s="146">
        <f>SUM(D86:D93)</f>
        <v>6.64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0</v>
      </c>
      <c r="D93" s="146">
        <v>6.64</v>
      </c>
    </row>
    <row r="94" spans="1:4" ht="10.5" x14ac:dyDescent="0.25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0</v>
      </c>
    </row>
    <row r="97" spans="1:4" ht="10.5" x14ac:dyDescent="0.25">
      <c r="A97" s="33">
        <v>2110</v>
      </c>
      <c r="B97" s="85" t="s">
        <v>522</v>
      </c>
      <c r="C97" s="147">
        <f>SUM(C98:C102)</f>
        <v>0</v>
      </c>
      <c r="D97" s="147">
        <f>SUM(D98:D102)</f>
        <v>9056115.9299999997</v>
      </c>
    </row>
    <row r="98" spans="1:4" x14ac:dyDescent="0.2">
      <c r="A98" s="26">
        <v>2111</v>
      </c>
      <c r="B98" s="22" t="s">
        <v>523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524</v>
      </c>
      <c r="C99" s="146">
        <v>0</v>
      </c>
      <c r="D99" s="146">
        <v>20387.37</v>
      </c>
    </row>
    <row r="100" spans="1:4" x14ac:dyDescent="0.2">
      <c r="A100" s="26">
        <v>2112</v>
      </c>
      <c r="B100" s="22" t="s">
        <v>525</v>
      </c>
      <c r="C100" s="146">
        <v>0</v>
      </c>
      <c r="D100" s="146">
        <v>9035728.5600000005</v>
      </c>
    </row>
    <row r="101" spans="1:4" x14ac:dyDescent="0.2">
      <c r="A101" s="26">
        <v>2115</v>
      </c>
      <c r="B101" s="22" t="s">
        <v>526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527</v>
      </c>
      <c r="C102" s="146">
        <v>0</v>
      </c>
      <c r="D102" s="146">
        <v>0</v>
      </c>
    </row>
    <row r="103" spans="1:4" ht="10.5" x14ac:dyDescent="0.25">
      <c r="A103" s="97"/>
      <c r="B103" s="101" t="s">
        <v>540</v>
      </c>
      <c r="C103" s="150">
        <f>+C104</f>
        <v>0</v>
      </c>
      <c r="D103" s="150">
        <f>+D104</f>
        <v>1657637.92</v>
      </c>
    </row>
    <row r="104" spans="1:4" ht="10.5" x14ac:dyDescent="0.25">
      <c r="A104" s="95">
        <v>1270</v>
      </c>
      <c r="B104" s="96" t="s">
        <v>173</v>
      </c>
      <c r="C104" s="153">
        <f>+C105</f>
        <v>0</v>
      </c>
      <c r="D104" s="153">
        <f>+D105</f>
        <v>1657637.92</v>
      </c>
    </row>
    <row r="105" spans="1:4" x14ac:dyDescent="0.2">
      <c r="A105" s="97">
        <v>1273</v>
      </c>
      <c r="B105" s="98" t="s">
        <v>541</v>
      </c>
      <c r="C105" s="154">
        <v>0</v>
      </c>
      <c r="D105" s="154">
        <v>1657637.92</v>
      </c>
    </row>
    <row r="106" spans="1:4" ht="10.5" x14ac:dyDescent="0.25">
      <c r="A106" s="97"/>
      <c r="B106" s="101" t="s">
        <v>542</v>
      </c>
      <c r="C106" s="150">
        <f>+C107+C129</f>
        <v>1525.84</v>
      </c>
      <c r="D106" s="150">
        <f>+D107+D129</f>
        <v>59.31</v>
      </c>
    </row>
    <row r="107" spans="1:4" ht="10.5" x14ac:dyDescent="0.25">
      <c r="A107" s="95">
        <v>4300</v>
      </c>
      <c r="B107" s="99" t="s">
        <v>590</v>
      </c>
      <c r="C107" s="153">
        <f>C121+C108+C111+C117+C119</f>
        <v>1525.84</v>
      </c>
      <c r="D107" s="155">
        <f>D121+D108+D111+D117+D119</f>
        <v>59.31</v>
      </c>
    </row>
    <row r="108" spans="1:4" ht="10.5" x14ac:dyDescent="0.25">
      <c r="A108" s="95">
        <v>4310</v>
      </c>
      <c r="B108" s="99" t="s">
        <v>261</v>
      </c>
      <c r="C108" s="153">
        <f>SUM(C109:C110)</f>
        <v>0</v>
      </c>
      <c r="D108" s="153">
        <f>SUM(D109:D110)</f>
        <v>0</v>
      </c>
    </row>
    <row r="109" spans="1:4" x14ac:dyDescent="0.2">
      <c r="A109" s="97">
        <v>4311</v>
      </c>
      <c r="B109" s="100" t="s">
        <v>430</v>
      </c>
      <c r="C109" s="154">
        <v>0</v>
      </c>
      <c r="D109" s="156">
        <v>0</v>
      </c>
    </row>
    <row r="110" spans="1:4" x14ac:dyDescent="0.2">
      <c r="A110" s="97">
        <v>4319</v>
      </c>
      <c r="B110" s="100" t="s">
        <v>262</v>
      </c>
      <c r="C110" s="154">
        <v>0</v>
      </c>
      <c r="D110" s="156">
        <v>0</v>
      </c>
    </row>
    <row r="111" spans="1:4" ht="10.5" x14ac:dyDescent="0.25">
      <c r="A111" s="95">
        <v>4320</v>
      </c>
      <c r="B111" s="99" t="s">
        <v>263</v>
      </c>
      <c r="C111" s="153">
        <f>SUM(C112:C116)</f>
        <v>0</v>
      </c>
      <c r="D111" s="153">
        <f>SUM(D112:D116)</f>
        <v>0</v>
      </c>
    </row>
    <row r="112" spans="1:4" x14ac:dyDescent="0.2">
      <c r="A112" s="97">
        <v>4321</v>
      </c>
      <c r="B112" s="100" t="s">
        <v>264</v>
      </c>
      <c r="C112" s="154">
        <v>0</v>
      </c>
      <c r="D112" s="156">
        <v>0</v>
      </c>
    </row>
    <row r="113" spans="1:4" x14ac:dyDescent="0.2">
      <c r="A113" s="97">
        <v>4322</v>
      </c>
      <c r="B113" s="100" t="s">
        <v>265</v>
      </c>
      <c r="C113" s="154">
        <v>0</v>
      </c>
      <c r="D113" s="156">
        <v>0</v>
      </c>
    </row>
    <row r="114" spans="1:4" x14ac:dyDescent="0.2">
      <c r="A114" s="97">
        <v>4323</v>
      </c>
      <c r="B114" s="100" t="s">
        <v>266</v>
      </c>
      <c r="C114" s="154">
        <v>0</v>
      </c>
      <c r="D114" s="156">
        <v>0</v>
      </c>
    </row>
    <row r="115" spans="1:4" x14ac:dyDescent="0.2">
      <c r="A115" s="97">
        <v>4324</v>
      </c>
      <c r="B115" s="100" t="s">
        <v>267</v>
      </c>
      <c r="C115" s="154">
        <v>0</v>
      </c>
      <c r="D115" s="156">
        <v>0</v>
      </c>
    </row>
    <row r="116" spans="1:4" x14ac:dyDescent="0.2">
      <c r="A116" s="97">
        <v>4325</v>
      </c>
      <c r="B116" s="100" t="s">
        <v>268</v>
      </c>
      <c r="C116" s="154">
        <v>0</v>
      </c>
      <c r="D116" s="156">
        <v>0</v>
      </c>
    </row>
    <row r="117" spans="1:4" ht="10.5" x14ac:dyDescent="0.25">
      <c r="A117" s="95">
        <v>4330</v>
      </c>
      <c r="B117" s="99" t="s">
        <v>269</v>
      </c>
      <c r="C117" s="153">
        <f>C118</f>
        <v>0</v>
      </c>
      <c r="D117" s="153">
        <f>D118</f>
        <v>0</v>
      </c>
    </row>
    <row r="118" spans="1:4" x14ac:dyDescent="0.2">
      <c r="A118" s="97">
        <v>4331</v>
      </c>
      <c r="B118" s="100" t="s">
        <v>269</v>
      </c>
      <c r="C118" s="154">
        <v>0</v>
      </c>
      <c r="D118" s="156">
        <v>0</v>
      </c>
    </row>
    <row r="119" spans="1:4" ht="10.5" x14ac:dyDescent="0.25">
      <c r="A119" s="95">
        <v>4340</v>
      </c>
      <c r="B119" s="99" t="s">
        <v>270</v>
      </c>
      <c r="C119" s="153">
        <f>C120</f>
        <v>0</v>
      </c>
      <c r="D119" s="153">
        <f>D120</f>
        <v>0</v>
      </c>
    </row>
    <row r="120" spans="1:4" x14ac:dyDescent="0.2">
      <c r="A120" s="97">
        <v>4341</v>
      </c>
      <c r="B120" s="100" t="s">
        <v>270</v>
      </c>
      <c r="C120" s="154">
        <v>0</v>
      </c>
      <c r="D120" s="156">
        <v>0</v>
      </c>
    </row>
    <row r="121" spans="1:4" ht="10.5" x14ac:dyDescent="0.25">
      <c r="A121" s="122">
        <v>4390</v>
      </c>
      <c r="B121" s="123" t="s">
        <v>271</v>
      </c>
      <c r="C121" s="157">
        <f>SUM(C122:C128)</f>
        <v>1525.84</v>
      </c>
      <c r="D121" s="157">
        <f>SUM(D122:D128)</f>
        <v>59.31</v>
      </c>
    </row>
    <row r="122" spans="1:4" x14ac:dyDescent="0.2">
      <c r="A122" s="79">
        <v>4392</v>
      </c>
      <c r="B122" s="121" t="s">
        <v>272</v>
      </c>
      <c r="C122" s="158">
        <v>0</v>
      </c>
      <c r="D122" s="158">
        <v>0</v>
      </c>
    </row>
    <row r="123" spans="1:4" x14ac:dyDescent="0.2">
      <c r="A123" s="79">
        <v>4393</v>
      </c>
      <c r="B123" s="121" t="s">
        <v>431</v>
      </c>
      <c r="C123" s="158">
        <v>0</v>
      </c>
      <c r="D123" s="158">
        <v>0</v>
      </c>
    </row>
    <row r="124" spans="1:4" x14ac:dyDescent="0.2">
      <c r="A124" s="79">
        <v>4394</v>
      </c>
      <c r="B124" s="121" t="s">
        <v>273</v>
      </c>
      <c r="C124" s="158">
        <v>0</v>
      </c>
      <c r="D124" s="158">
        <v>0</v>
      </c>
    </row>
    <row r="125" spans="1:4" x14ac:dyDescent="0.2">
      <c r="A125" s="79">
        <v>4395</v>
      </c>
      <c r="B125" s="121" t="s">
        <v>274</v>
      </c>
      <c r="C125" s="158">
        <v>0</v>
      </c>
      <c r="D125" s="158">
        <v>0</v>
      </c>
    </row>
    <row r="126" spans="1:4" x14ac:dyDescent="0.2">
      <c r="A126" s="79">
        <v>4396</v>
      </c>
      <c r="B126" s="121" t="s">
        <v>275</v>
      </c>
      <c r="C126" s="158">
        <v>0</v>
      </c>
      <c r="D126" s="158">
        <v>0</v>
      </c>
    </row>
    <row r="127" spans="1:4" x14ac:dyDescent="0.2">
      <c r="A127" s="79">
        <v>4397</v>
      </c>
      <c r="B127" s="121" t="s">
        <v>432</v>
      </c>
      <c r="C127" s="158">
        <v>0</v>
      </c>
      <c r="D127" s="158">
        <v>0</v>
      </c>
    </row>
    <row r="128" spans="1:4" x14ac:dyDescent="0.2">
      <c r="A128" s="97">
        <v>4399</v>
      </c>
      <c r="B128" s="100" t="s">
        <v>271</v>
      </c>
      <c r="C128" s="154">
        <v>1525.84</v>
      </c>
      <c r="D128" s="154">
        <v>59.31</v>
      </c>
    </row>
    <row r="129" spans="1:4" ht="10.5" x14ac:dyDescent="0.25">
      <c r="A129" s="33">
        <v>1120</v>
      </c>
      <c r="B129" s="85" t="s">
        <v>528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529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530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531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532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533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534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535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536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537</v>
      </c>
      <c r="C138" s="146">
        <v>0</v>
      </c>
      <c r="D138" s="146">
        <v>0</v>
      </c>
    </row>
    <row r="139" spans="1:4" ht="10.5" x14ac:dyDescent="0.25">
      <c r="A139" s="26"/>
      <c r="B139" s="87" t="s">
        <v>538</v>
      </c>
      <c r="C139" s="147">
        <f>C48+C49-C103-C106</f>
        <v>7571858.9699999997</v>
      </c>
      <c r="D139" s="147">
        <f>D48+D49-D103-D106</f>
        <v>13011527.899999999</v>
      </c>
    </row>
    <row r="141" spans="1:4" ht="10.5" x14ac:dyDescent="0.25">
      <c r="B141" s="169" t="s">
        <v>518</v>
      </c>
    </row>
    <row r="148" spans="2:5" x14ac:dyDescent="0.2">
      <c r="B148" s="185" t="s">
        <v>598</v>
      </c>
      <c r="C148" s="164"/>
      <c r="D148" s="185" t="s">
        <v>599</v>
      </c>
      <c r="E148" s="189"/>
    </row>
    <row r="149" spans="2:5" x14ac:dyDescent="0.2">
      <c r="B149" s="189"/>
      <c r="C149" s="164"/>
      <c r="D149" s="189"/>
      <c r="E149" s="189"/>
    </row>
    <row r="150" spans="2:5" x14ac:dyDescent="0.2">
      <c r="B150" s="189"/>
      <c r="C150" s="164"/>
      <c r="D150" s="189"/>
      <c r="E150" s="189"/>
    </row>
    <row r="151" spans="2:5" x14ac:dyDescent="0.2">
      <c r="B151" s="166"/>
      <c r="C151" s="166"/>
      <c r="D151" s="166"/>
      <c r="E151" s="166"/>
    </row>
  </sheetData>
  <sheetProtection formatCells="0" formatColumns="0" formatRows="0" insertColumns="0" insertRows="0" insertHyperlinks="0" deleteColumns="0" deleteRows="0" sort="0" autoFilter="0" pivotTables="0"/>
  <mergeCells count="6">
    <mergeCell ref="D148:E150"/>
    <mergeCell ref="A1:C1"/>
    <mergeCell ref="A2:C2"/>
    <mergeCell ref="A3:C3"/>
    <mergeCell ref="A4:C4"/>
    <mergeCell ref="B148:B150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1"/>
  <sheetViews>
    <sheetView showGridLines="0" topLeftCell="A6" workbookViewId="0">
      <selection sqref="A1:D31"/>
    </sheetView>
  </sheetViews>
  <sheetFormatPr baseColWidth="10" defaultColWidth="11.453125" defaultRowHeight="10" x14ac:dyDescent="0.2"/>
  <cols>
    <col min="1" max="1" width="3.36328125" style="30" customWidth="1"/>
    <col min="2" max="2" width="63.08984375" style="30" customWidth="1"/>
    <col min="3" max="3" width="17.6328125" style="30" customWidth="1"/>
    <col min="4" max="16384" width="11.453125" style="30"/>
  </cols>
  <sheetData>
    <row r="1" spans="1:3" s="29" customFormat="1" ht="18" customHeight="1" x14ac:dyDescent="0.35">
      <c r="A1" s="192" t="s">
        <v>596</v>
      </c>
      <c r="B1" s="193"/>
      <c r="C1" s="194"/>
    </row>
    <row r="2" spans="1:3" s="29" customFormat="1" ht="18" customHeight="1" x14ac:dyDescent="0.35">
      <c r="A2" s="195" t="s">
        <v>506</v>
      </c>
      <c r="B2" s="196"/>
      <c r="C2" s="197"/>
    </row>
    <row r="3" spans="1:3" s="29" customFormat="1" ht="18" customHeight="1" x14ac:dyDescent="0.35">
      <c r="A3" s="195" t="s">
        <v>597</v>
      </c>
      <c r="B3" s="196"/>
      <c r="C3" s="197"/>
    </row>
    <row r="4" spans="1:3" s="31" customFormat="1" ht="18" customHeight="1" x14ac:dyDescent="0.25">
      <c r="A4" s="198" t="s">
        <v>507</v>
      </c>
      <c r="B4" s="199"/>
      <c r="C4" s="200"/>
    </row>
    <row r="5" spans="1:3" s="31" customFormat="1" ht="18" customHeight="1" x14ac:dyDescent="0.25">
      <c r="A5" s="201" t="s">
        <v>406</v>
      </c>
      <c r="B5" s="202"/>
      <c r="C5" s="128">
        <v>2025</v>
      </c>
    </row>
    <row r="6" spans="1:3" ht="10.5" x14ac:dyDescent="0.2">
      <c r="A6" s="45" t="s">
        <v>435</v>
      </c>
      <c r="B6" s="45"/>
      <c r="C6" s="88">
        <v>10128873.140000001</v>
      </c>
    </row>
    <row r="7" spans="1:3" ht="10.5" x14ac:dyDescent="0.2">
      <c r="A7" s="46"/>
      <c r="B7" s="47"/>
      <c r="C7" s="48"/>
    </row>
    <row r="8" spans="1:3" ht="10.5" x14ac:dyDescent="0.2">
      <c r="A8" s="55" t="s">
        <v>436</v>
      </c>
      <c r="B8" s="55"/>
      <c r="C8" s="89">
        <f>SUM(C9:C14)</f>
        <v>1525.84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1525.84</v>
      </c>
    </row>
    <row r="15" spans="1:3" x14ac:dyDescent="0.2">
      <c r="A15" s="46"/>
      <c r="B15" s="53"/>
      <c r="C15" s="54"/>
    </row>
    <row r="16" spans="1:3" ht="10.5" x14ac:dyDescent="0.2">
      <c r="A16" s="55" t="s">
        <v>592</v>
      </c>
      <c r="B16" s="47"/>
      <c r="C16" s="89">
        <f>SUM(C17:C19)</f>
        <v>0</v>
      </c>
    </row>
    <row r="17" spans="1:4" x14ac:dyDescent="0.2">
      <c r="A17" s="56">
        <v>3.1</v>
      </c>
      <c r="B17" s="50" t="s">
        <v>446</v>
      </c>
      <c r="C17" s="90">
        <v>0</v>
      </c>
    </row>
    <row r="18" spans="1:4" x14ac:dyDescent="0.2">
      <c r="A18" s="57">
        <v>3.2</v>
      </c>
      <c r="B18" s="50" t="s">
        <v>444</v>
      </c>
      <c r="C18" s="90">
        <v>0</v>
      </c>
    </row>
    <row r="19" spans="1:4" x14ac:dyDescent="0.2">
      <c r="A19" s="57">
        <v>3.3</v>
      </c>
      <c r="B19" s="52" t="s">
        <v>445</v>
      </c>
      <c r="C19" s="91">
        <v>0</v>
      </c>
    </row>
    <row r="20" spans="1:4" x14ac:dyDescent="0.2">
      <c r="A20" s="46"/>
      <c r="B20" s="58"/>
      <c r="C20" s="59"/>
    </row>
    <row r="21" spans="1:4" ht="10.5" x14ac:dyDescent="0.2">
      <c r="A21" s="60" t="s">
        <v>543</v>
      </c>
      <c r="B21" s="60"/>
      <c r="C21" s="88">
        <f>C6+C8-C16</f>
        <v>10130398.98</v>
      </c>
    </row>
    <row r="23" spans="1:4" ht="10.5" x14ac:dyDescent="0.25">
      <c r="B23" s="168" t="s">
        <v>518</v>
      </c>
    </row>
    <row r="29" spans="1:4" x14ac:dyDescent="0.2">
      <c r="B29" s="190" t="s">
        <v>598</v>
      </c>
      <c r="C29" s="190" t="s">
        <v>599</v>
      </c>
      <c r="D29" s="191"/>
    </row>
    <row r="30" spans="1:4" x14ac:dyDescent="0.2">
      <c r="B30" s="190"/>
      <c r="C30" s="191"/>
      <c r="D30" s="191"/>
    </row>
    <row r="31" spans="1:4" x14ac:dyDescent="0.2">
      <c r="B31" s="190"/>
      <c r="C31" s="191"/>
      <c r="D31" s="191"/>
    </row>
  </sheetData>
  <mergeCells count="7">
    <mergeCell ref="B29:B31"/>
    <mergeCell ref="C29:D31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9"/>
  <sheetViews>
    <sheetView showGridLines="0" topLeftCell="A23" workbookViewId="0">
      <selection sqref="A1:E49"/>
    </sheetView>
  </sheetViews>
  <sheetFormatPr baseColWidth="10" defaultColWidth="11.453125" defaultRowHeight="10" x14ac:dyDescent="0.2"/>
  <cols>
    <col min="1" max="1" width="3.6328125" style="30" customWidth="1"/>
    <col min="2" max="2" width="62.08984375" style="30" customWidth="1"/>
    <col min="3" max="3" width="17.6328125" style="30" customWidth="1"/>
    <col min="4" max="16384" width="11.453125" style="30"/>
  </cols>
  <sheetData>
    <row r="1" spans="1:3" s="32" customFormat="1" ht="18.899999999999999" customHeight="1" x14ac:dyDescent="0.35">
      <c r="A1" s="205" t="s">
        <v>596</v>
      </c>
      <c r="B1" s="206"/>
      <c r="C1" s="207"/>
    </row>
    <row r="2" spans="1:3" s="32" customFormat="1" ht="18.899999999999999" customHeight="1" x14ac:dyDescent="0.35">
      <c r="A2" s="208" t="s">
        <v>508</v>
      </c>
      <c r="B2" s="209"/>
      <c r="C2" s="210"/>
    </row>
    <row r="3" spans="1:3" s="32" customFormat="1" ht="18.899999999999999" customHeight="1" x14ac:dyDescent="0.35">
      <c r="A3" s="208" t="s">
        <v>597</v>
      </c>
      <c r="B3" s="209"/>
      <c r="C3" s="210"/>
    </row>
    <row r="4" spans="1:3" ht="10.5" x14ac:dyDescent="0.2">
      <c r="A4" s="198" t="s">
        <v>507</v>
      </c>
      <c r="B4" s="199"/>
      <c r="C4" s="200"/>
    </row>
    <row r="5" spans="1:3" ht="22.25" customHeight="1" x14ac:dyDescent="0.2">
      <c r="A5" s="211" t="s">
        <v>406</v>
      </c>
      <c r="B5" s="212"/>
      <c r="C5" s="128">
        <v>2025</v>
      </c>
    </row>
    <row r="6" spans="1:3" ht="10.5" x14ac:dyDescent="0.2">
      <c r="A6" s="70" t="s">
        <v>448</v>
      </c>
      <c r="B6" s="45"/>
      <c r="C6" s="92">
        <v>1742155.53</v>
      </c>
    </row>
    <row r="7" spans="1:3" ht="10.5" x14ac:dyDescent="0.2">
      <c r="A7" s="64"/>
      <c r="B7" s="47"/>
      <c r="C7" s="65"/>
    </row>
    <row r="8" spans="1:3" ht="10.5" x14ac:dyDescent="0.2">
      <c r="A8" s="55" t="s">
        <v>449</v>
      </c>
      <c r="B8" s="66"/>
      <c r="C8" s="89">
        <f>SUM(C9:C29)</f>
        <v>0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ht="10.5" x14ac:dyDescent="0.2">
      <c r="A31" s="74" t="s">
        <v>469</v>
      </c>
      <c r="B31" s="75"/>
      <c r="C31" s="94">
        <f>SUM(C32:C38)</f>
        <v>4102457.7800000003</v>
      </c>
    </row>
    <row r="32" spans="1:3" x14ac:dyDescent="0.2">
      <c r="A32" s="76" t="s">
        <v>470</v>
      </c>
      <c r="B32" s="63" t="s">
        <v>358</v>
      </c>
      <c r="C32" s="93">
        <v>3287599.14</v>
      </c>
    </row>
    <row r="33" spans="1:5" x14ac:dyDescent="0.2">
      <c r="A33" s="76" t="s">
        <v>471</v>
      </c>
      <c r="B33" s="63" t="s">
        <v>40</v>
      </c>
      <c r="C33" s="93">
        <v>0</v>
      </c>
    </row>
    <row r="34" spans="1:5" x14ac:dyDescent="0.2">
      <c r="A34" s="76" t="s">
        <v>472</v>
      </c>
      <c r="B34" s="63" t="s">
        <v>368</v>
      </c>
      <c r="C34" s="93">
        <v>0</v>
      </c>
    </row>
    <row r="35" spans="1:5" x14ac:dyDescent="0.2">
      <c r="A35" s="76" t="s">
        <v>473</v>
      </c>
      <c r="B35" s="63" t="s">
        <v>374</v>
      </c>
      <c r="C35" s="93">
        <v>0</v>
      </c>
    </row>
    <row r="36" spans="1:5" x14ac:dyDescent="0.2">
      <c r="A36" s="76" t="s">
        <v>474</v>
      </c>
      <c r="B36" s="63" t="s">
        <v>382</v>
      </c>
      <c r="C36" s="93">
        <v>0</v>
      </c>
    </row>
    <row r="37" spans="1:5" x14ac:dyDescent="0.2">
      <c r="A37" s="76" t="s">
        <v>545</v>
      </c>
      <c r="B37" s="63" t="s">
        <v>593</v>
      </c>
      <c r="C37" s="93">
        <v>0</v>
      </c>
    </row>
    <row r="38" spans="1:5" x14ac:dyDescent="0.2">
      <c r="A38" s="76" t="s">
        <v>546</v>
      </c>
      <c r="B38" s="71" t="s">
        <v>475</v>
      </c>
      <c r="C38" s="219">
        <v>814858.64</v>
      </c>
    </row>
    <row r="39" spans="1:5" x14ac:dyDescent="0.2">
      <c r="A39" s="64"/>
      <c r="B39" s="67"/>
      <c r="C39" s="68"/>
    </row>
    <row r="40" spans="1:5" ht="10.5" x14ac:dyDescent="0.2">
      <c r="A40" s="69" t="s">
        <v>544</v>
      </c>
      <c r="B40" s="45"/>
      <c r="C40" s="88">
        <f>C6-C8+C31</f>
        <v>5844613.3100000005</v>
      </c>
    </row>
    <row r="42" spans="1:5" x14ac:dyDescent="0.2">
      <c r="B42" s="30" t="s">
        <v>518</v>
      </c>
    </row>
    <row r="47" spans="1:5" x14ac:dyDescent="0.2">
      <c r="B47" s="203" t="s">
        <v>598</v>
      </c>
      <c r="C47" s="167"/>
      <c r="D47" s="203" t="s">
        <v>599</v>
      </c>
      <c r="E47" s="204"/>
    </row>
    <row r="48" spans="1:5" x14ac:dyDescent="0.2">
      <c r="B48" s="204"/>
      <c r="C48" s="167"/>
      <c r="D48" s="204"/>
      <c r="E48" s="204"/>
    </row>
    <row r="49" spans="2:5" x14ac:dyDescent="0.2">
      <c r="B49" s="204"/>
      <c r="C49" s="167"/>
      <c r="D49" s="204"/>
      <c r="E49" s="204"/>
    </row>
  </sheetData>
  <mergeCells count="7">
    <mergeCell ref="B47:B49"/>
    <mergeCell ref="D47:E49"/>
    <mergeCell ref="A1:C1"/>
    <mergeCell ref="A2:C2"/>
    <mergeCell ref="A3:C3"/>
    <mergeCell ref="A4:C4"/>
    <mergeCell ref="A5:B5"/>
  </mergeCells>
  <pageMargins left="0.7" right="0.7" top="0.75" bottom="0.75" header="0.3" footer="0.3"/>
  <pageSetup scale="8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8"/>
  <sheetViews>
    <sheetView topLeftCell="A39" zoomScale="110" zoomScaleNormal="110" workbookViewId="0">
      <selection activeCell="C50" sqref="C50:C56"/>
    </sheetView>
  </sheetViews>
  <sheetFormatPr baseColWidth="10" defaultColWidth="9.08984375" defaultRowHeight="10" x14ac:dyDescent="0.2"/>
  <cols>
    <col min="1" max="1" width="10" style="22" customWidth="1"/>
    <col min="2" max="2" width="68.54296875" style="22" bestFit="1" customWidth="1"/>
    <col min="3" max="3" width="17.453125" style="22" bestFit="1" customWidth="1"/>
    <col min="4" max="5" width="23.6328125" style="22" bestFit="1" customWidth="1"/>
    <col min="6" max="6" width="19.36328125" style="22" customWidth="1"/>
    <col min="7" max="7" width="24.1796875" style="22" bestFit="1" customWidth="1"/>
    <col min="8" max="10" width="20.36328125" style="22" customWidth="1"/>
    <col min="11" max="16384" width="9.08984375" style="22"/>
  </cols>
  <sheetData>
    <row r="1" spans="1:10" ht="18.899999999999999" customHeight="1" x14ac:dyDescent="0.2">
      <c r="A1" s="188" t="s">
        <v>596</v>
      </c>
      <c r="B1" s="216"/>
      <c r="C1" s="216"/>
      <c r="D1" s="216"/>
      <c r="E1" s="216"/>
      <c r="F1" s="216"/>
      <c r="G1" s="20" t="s">
        <v>498</v>
      </c>
      <c r="H1" s="21">
        <v>2025</v>
      </c>
    </row>
    <row r="2" spans="1:10" ht="18.899999999999999" customHeight="1" x14ac:dyDescent="0.2">
      <c r="A2" s="188" t="s">
        <v>509</v>
      </c>
      <c r="B2" s="216"/>
      <c r="C2" s="216"/>
      <c r="D2" s="216"/>
      <c r="E2" s="216"/>
      <c r="F2" s="216"/>
      <c r="G2" s="20" t="s">
        <v>499</v>
      </c>
      <c r="H2" s="21" t="s">
        <v>501</v>
      </c>
    </row>
    <row r="3" spans="1:10" ht="18.899999999999999" customHeight="1" x14ac:dyDescent="0.25">
      <c r="A3" s="217" t="s">
        <v>597</v>
      </c>
      <c r="B3" s="218"/>
      <c r="C3" s="218"/>
      <c r="D3" s="218"/>
      <c r="E3" s="218"/>
      <c r="F3" s="218"/>
      <c r="G3" s="20" t="s">
        <v>500</v>
      </c>
      <c r="H3" s="21">
        <v>4</v>
      </c>
    </row>
    <row r="4" spans="1:10" ht="10.5" x14ac:dyDescent="0.25">
      <c r="A4" s="217" t="str">
        <f>'Notas a los Edos Financieros'!A4</f>
        <v>(Cifras en Pesos)</v>
      </c>
      <c r="B4" s="218"/>
      <c r="C4" s="218"/>
      <c r="D4" s="218"/>
      <c r="E4" s="218"/>
      <c r="F4" s="218"/>
      <c r="G4" s="127"/>
      <c r="H4" s="127"/>
    </row>
    <row r="5" spans="1:10" ht="10.5" x14ac:dyDescent="0.25">
      <c r="A5" s="23" t="s">
        <v>116</v>
      </c>
      <c r="B5" s="24"/>
      <c r="C5" s="24"/>
      <c r="D5" s="24"/>
      <c r="E5" s="24"/>
      <c r="F5" s="24"/>
      <c r="G5" s="24"/>
      <c r="H5" s="24"/>
    </row>
    <row r="8" spans="1:10" ht="10.5" x14ac:dyDescent="0.25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ht="10.5" x14ac:dyDescent="0.25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ht="10.5" x14ac:dyDescent="0.25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ht="10.5" x14ac:dyDescent="0.2">
      <c r="B39" s="215" t="s">
        <v>547</v>
      </c>
      <c r="C39" s="215"/>
      <c r="D39" s="27"/>
      <c r="E39" s="27"/>
      <c r="F39" s="27"/>
    </row>
    <row r="40" spans="1:6" ht="10.5" x14ac:dyDescent="0.2">
      <c r="B40" s="124" t="s">
        <v>406</v>
      </c>
      <c r="C40" s="129">
        <f>H1</f>
        <v>2025</v>
      </c>
      <c r="D40" s="27"/>
      <c r="E40" s="27"/>
      <c r="F40" s="27"/>
    </row>
    <row r="41" spans="1:6" x14ac:dyDescent="0.2">
      <c r="A41" s="22">
        <v>8110</v>
      </c>
      <c r="B41" s="102" t="s">
        <v>52</v>
      </c>
      <c r="C41" s="90">
        <v>500318</v>
      </c>
      <c r="D41" s="27"/>
      <c r="E41" s="27"/>
      <c r="F41" s="27"/>
    </row>
    <row r="42" spans="1:6" x14ac:dyDescent="0.2">
      <c r="A42" s="22">
        <v>8120</v>
      </c>
      <c r="B42" s="102" t="s">
        <v>51</v>
      </c>
      <c r="C42" s="90">
        <v>-679447.19</v>
      </c>
      <c r="D42" s="27"/>
      <c r="E42" s="27"/>
      <c r="F42" s="27"/>
    </row>
    <row r="43" spans="1:6" x14ac:dyDescent="0.2">
      <c r="A43" s="22">
        <v>8130</v>
      </c>
      <c r="B43" s="102" t="s">
        <v>50</v>
      </c>
      <c r="C43" s="90">
        <v>10308002.33</v>
      </c>
      <c r="D43" s="27"/>
      <c r="E43" s="27"/>
      <c r="F43" s="27"/>
    </row>
    <row r="44" spans="1:6" x14ac:dyDescent="0.2">
      <c r="A44" s="22">
        <v>8140</v>
      </c>
      <c r="B44" s="102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2" t="s">
        <v>48</v>
      </c>
      <c r="C45" s="90">
        <v>-10128873.140000001</v>
      </c>
      <c r="D45" s="27"/>
      <c r="E45" s="27"/>
      <c r="F45" s="27"/>
    </row>
    <row r="46" spans="1:6" x14ac:dyDescent="0.2">
      <c r="B46" s="125"/>
      <c r="C46" s="126"/>
      <c r="D46" s="27"/>
      <c r="E46" s="27"/>
      <c r="F46" s="27"/>
    </row>
    <row r="47" spans="1:6" x14ac:dyDescent="0.2">
      <c r="B47" s="131"/>
      <c r="C47" s="132"/>
      <c r="D47" s="27"/>
      <c r="E47" s="27"/>
      <c r="F47" s="27"/>
    </row>
    <row r="48" spans="1:6" ht="10.5" x14ac:dyDescent="0.2">
      <c r="B48" s="215" t="s">
        <v>548</v>
      </c>
      <c r="C48" s="215"/>
    </row>
    <row r="49" spans="1:3" ht="10.5" x14ac:dyDescent="0.2">
      <c r="B49" s="130" t="s">
        <v>406</v>
      </c>
      <c r="C49" s="129">
        <f>H1</f>
        <v>2025</v>
      </c>
    </row>
    <row r="50" spans="1:3" x14ac:dyDescent="0.2">
      <c r="A50" s="22">
        <v>8210</v>
      </c>
      <c r="B50" s="102" t="s">
        <v>47</v>
      </c>
      <c r="C50" s="160">
        <v>-500318</v>
      </c>
    </row>
    <row r="51" spans="1:3" x14ac:dyDescent="0.2">
      <c r="A51" s="22">
        <v>8220</v>
      </c>
      <c r="B51" s="102" t="s">
        <v>46</v>
      </c>
      <c r="C51" s="160">
        <v>2816.67</v>
      </c>
    </row>
    <row r="52" spans="1:3" x14ac:dyDescent="0.2">
      <c r="A52" s="22">
        <v>8230</v>
      </c>
      <c r="B52" s="102" t="s">
        <v>594</v>
      </c>
      <c r="C52" s="160">
        <v>-1244654.2</v>
      </c>
    </row>
    <row r="53" spans="1:3" x14ac:dyDescent="0.2">
      <c r="A53" s="22">
        <v>8240</v>
      </c>
      <c r="B53" s="102" t="s">
        <v>45</v>
      </c>
      <c r="C53" s="160">
        <v>0</v>
      </c>
    </row>
    <row r="54" spans="1:3" x14ac:dyDescent="0.2">
      <c r="A54" s="22">
        <v>8250</v>
      </c>
      <c r="B54" s="102" t="s">
        <v>44</v>
      </c>
      <c r="C54" s="160">
        <v>0</v>
      </c>
    </row>
    <row r="55" spans="1:3" x14ac:dyDescent="0.2">
      <c r="A55" s="22">
        <v>8260</v>
      </c>
      <c r="B55" s="102" t="s">
        <v>43</v>
      </c>
      <c r="C55" s="160">
        <v>0</v>
      </c>
    </row>
    <row r="56" spans="1:3" x14ac:dyDescent="0.2">
      <c r="A56" s="22">
        <v>8270</v>
      </c>
      <c r="B56" s="102" t="s">
        <v>42</v>
      </c>
      <c r="C56" s="160">
        <v>1742155.53</v>
      </c>
    </row>
    <row r="58" spans="1:3" x14ac:dyDescent="0.2">
      <c r="B58" s="14" t="s">
        <v>518</v>
      </c>
    </row>
    <row r="66" spans="2:5" x14ac:dyDescent="0.2">
      <c r="B66" s="213" t="s">
        <v>598</v>
      </c>
      <c r="C66" s="166"/>
      <c r="D66" s="213" t="s">
        <v>599</v>
      </c>
      <c r="E66" s="213"/>
    </row>
    <row r="67" spans="2:5" x14ac:dyDescent="0.2">
      <c r="B67" s="214"/>
      <c r="C67" s="166"/>
      <c r="D67" s="213"/>
      <c r="E67" s="213"/>
    </row>
    <row r="68" spans="2:5" x14ac:dyDescent="0.2">
      <c r="B68" s="214"/>
      <c r="C68" s="166"/>
      <c r="D68" s="213"/>
      <c r="E68" s="213"/>
    </row>
  </sheetData>
  <sheetProtection formatCells="0" formatColumns="0" formatRows="0" insertColumns="0" insertRows="0" insertHyperlinks="0" deleteColumns="0" deleteRows="0" sort="0" autoFilter="0" pivotTables="0"/>
  <mergeCells count="8">
    <mergeCell ref="B66:B68"/>
    <mergeCell ref="D66:E68"/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2026-02-16T20:50:57Z</cp:lastPrinted>
  <dcterms:created xsi:type="dcterms:W3CDTF">2012-12-11T20:36:24Z</dcterms:created>
  <dcterms:modified xsi:type="dcterms:W3CDTF">2026-02-16T20:51:12Z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