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rutia\Desktop\financiero 1er trimestre\"/>
    </mc:Choice>
  </mc:AlternateContent>
  <bookViews>
    <workbookView xWindow="0" yWindow="0" windowWidth="17010" windowHeight="5490" tabRatio="863" firstSheet="6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Conciliacion_Eg!$A$1:$E$54</definedName>
    <definedName name="_xlnm.Print_Area" localSheetId="7">Memoria!$A$1:$J$71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E46" i="59"/>
  <c r="H20" i="59"/>
  <c r="H15" i="59"/>
  <c r="E9" i="59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F76" i="59"/>
  <c r="E127" i="59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<sst xmlns="http://schemas.openxmlformats.org/spreadsheetml/2006/main" count="872" uniqueCount="610">
  <si>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</si>
  <si>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</si>
  <si>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</si>
  <si>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</si>
  <si>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</si>
  <si>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</si>
  <si>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</si>
  <si>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</si>
  <si>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</si>
  <si>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</si>
  <si>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</si>
  <si>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</si>
  <si>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</si>
  <si>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</si>
  <si>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</si>
  <si>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</si>
  <si>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</si>
  <si>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</si>
  <si>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</si>
  <si>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</si>
  <si>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</si>
  <si>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</si>
  <si>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</si>
  <si>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</si>
  <si>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</si>
  <si>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</si>
  <si>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</si>
  <si>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</si>
  <si>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</si>
  <si>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</si>
  <si>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</si>
  <si>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</si>
  <si>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</si>
  <si>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</si>
  <si>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</si>
  <si>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</si>
  <si>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</si>
  <si>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</si>
  <si>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</si>
  <si>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</si>
  <si>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</si>
  <si>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</si>
  <si>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</si>
  <si>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</si>
  <si>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</si>
  <si>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</si>
  <si>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</si>
  <si>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</si>
  <si>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</si>
  <si>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</si>
  <si>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</si>
  <si>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</si>
  <si>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</si>
  <si>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</si>
  <si>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</si>
  <si>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</si>
  <si>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</si>
  <si>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</si>
  <si>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</si>
  <si>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</si>
  <si>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</si>
  <si>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</si>
  <si>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</si>
  <si>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</si>
  <si>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</si>
  <si>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</si>
  <si>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</si>
  <si>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</si>
  <si>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</si>
  <si>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</si>
  <si>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</si>
  <si>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</si>
  <si>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</si>
  <si>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</si>
  <si>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</si>
  <si>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</si>
  <si>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</si>
  <si>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</si>
  <si>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</si>
  <si>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</si>
  <si>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</si>
  <si>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</si>
  <si>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</si>
  <si>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</si>
  <si>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</si>
  <si>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</si>
  <si>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</si>
  <si>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</si>
  <si>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</si>
  <si>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</si>
  <si>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</si>
  <si>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</si>
  <si>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</si>
  <si>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</si>
  <si>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</si>
  <si>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</si>
  <si>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</si>
  <si>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</si>
  <si>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</si>
  <si>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</si>
  <si>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</si>
  <si>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</si>
  <si>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</si>
  <si>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</si>
  <si>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</si>
  <si>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</si>
  <si>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</si>
  <si>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</si>
  <si>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</si>
  <si>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</si>
  <si>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</si>
  <si>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</si>
  <si>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</si>
  <si>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</si>
  <si>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</si>
  <si>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</si>
  <si>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</si>
  <si>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</si>
  <si>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</si>
  <si>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</si>
  <si>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</si>
  <si>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</si>
  <si>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</si>
  <si>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</si>
  <si>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</si>
  <si>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</si>
  <si>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</si>
  <si>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</si>
  <si>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</si>
  <si>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</si>
  <si>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</si>
  <si>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</si>
  <si>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</si>
  <si>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</si>
  <si>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</si>
  <si>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</si>
  <si>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</si>
  <si>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</si>
  <si>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</si>
  <si>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</si>
  <si>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</si>
  <si>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</si>
  <si>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</si>
  <si>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</si>
  <si>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</si>
  <si>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</si>
  <si>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</si>
  <si>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</si>
  <si>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</si>
  <si>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</si>
  <si>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</si>
  <si>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</si>
  <si>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</si>
  <si>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</si>
  <si>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</si>
  <si>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</si>
  <si>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</si>
  <si>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</si>
  <si>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</si>
  <si>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</si>
  <si>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</si>
  <si>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</si>
  <si>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</si>
  <si>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</si>
  <si>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</si>
  <si>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</si>
  <si>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</si>
  <si>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</si>
  <si>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</si>
  <si>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</si>
  <si>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</si>
  <si>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</si>
  <si>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</si>
  <si>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</si>
  <si>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</si>
  <si>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</si>
  <si>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</si>
  <si>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</si>
  <si>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</si>
  <si>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</si>
  <si>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</si>
  <si>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</si>
  <si>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</si>
  <si>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</si>
  <si>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</si>
  <si>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</si>
  <si>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</si>
  <si>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</si>
  <si>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</si>
  <si>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</si>
  <si>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</si>
  <si>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</si>
  <si>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</si>
  <si>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</si>
  <si>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</si>
  <si>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</si>
  <si>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</si>
  <si>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</si>
  <si>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</si>
  <si>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</si>
  <si>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</si>
  <si>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</si>
  <si>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</si>
  <si>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</si>
  <si>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</si>
  <si>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</si>
  <si>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</si>
  <si>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</si>
  <si>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</si>
  <si>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</si>
  <si>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</si>
  <si>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</si>
  <si>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</si>
  <si>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</si>
  <si>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</si>
  <si>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</si>
  <si>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</si>
  <si>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</si>
  <si>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</si>
  <si>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</si>
  <si>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</si>
  <si>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</si>
  <si>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</si>
  <si>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</si>
  <si>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</si>
  <si>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</si>
  <si>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</si>
  <si>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</si>
  <si>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</si>
  <si>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</si>
  <si>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</si>
  <si>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</si>
  <si>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</si>
  <si>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</si>
  <si>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</si>
  <si>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</si>
  <si>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</si>
  <si>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</si>
  <si>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</si>
  <si>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</si>
  <si>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</si>
  <si>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</si>
  <si>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</si>
  <si>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</si>
  <si>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</si>
  <si>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</si>
  <si>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</si>
  <si>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</si>
  <si>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</si>
  <si>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</si>
  <si>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</si>
  <si>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</si>
  <si>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</si>
  <si>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</si>
  <si>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</si>
  <si>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</si>
  <si>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</si>
  <si>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</si>
  <si>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</si>
  <si>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</si>
  <si>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</si>
  <si>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</si>
  <si>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</si>
  <si>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</si>
  <si>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</si>
  <si>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</si>
  <si>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</si>
  <si>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</si>
  <si>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</si>
  <si>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</si>
  <si>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</si>
  <si>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</si>
  <si>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</si>
  <si>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</si>
  <si>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</si>
  <si>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</si>
  <si>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</si>
  <si>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</si>
  <si>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</si>
  <si>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</si>
  <si>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</si>
  <si>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</si>
  <si>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</si>
  <si>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</si>
  <si>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</si>
  <si>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</si>
  <si>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</si>
  <si>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</si>
  <si>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</si>
  <si>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</si>
  <si>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</si>
  <si>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</si>
  <si>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</si>
  <si>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</si>
  <si>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</si>
  <si>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</si>
  <si>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</si>
  <si>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</si>
  <si>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</si>
  <si>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</si>
  <si>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</si>
  <si>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</si>
  <si>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</si>
  <si>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</si>
  <si>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</si>
  <si>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</si>
  <si>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</si>
  <si>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</si>
  <si>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</si>
  <si>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</si>
  <si>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</si>
  <si>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</si>
  <si>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</si>
  <si>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</si>
  <si>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</si>
  <si>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</si>
  <si>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</si>
  <si>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</si>
  <si>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</si>
  <si>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</si>
  <si>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</si>
  <si>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</si>
  <si>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</si>
  <si>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</si>
  <si>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</si>
  <si>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</si>
  <si>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</si>
  <si>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</si>
  <si>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</si>
  <si>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</si>
  <si>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</si>
  <si>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</si>
  <si>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</si>
  <si>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</si>
  <si>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</si>
  <si>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</si>
  <si>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</si>
  <si>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</si>
  <si>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</si>
  <si>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</si>
  <si>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</si>
  <si>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</si>
  <si>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</si>
  <si>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</si>
  <si>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</si>
  <si>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</si>
  <si>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</si>
  <si>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</si>
  <si>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</si>
  <si>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</si>
  <si>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</si>
  <si>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</si>
  <si>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</si>
  <si>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</si>
  <si>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</si>
  <si>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</si>
  <si>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</si>
  <si>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</si>
  <si>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</si>
  <si>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</si>
  <si>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</si>
  <si>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</si>
  <si>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</si>
  <si>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</si>
  <si>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</si>
  <si>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</si>
  <si>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</si>
  <si>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</si>
  <si>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</si>
  <si>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</si>
  <si>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</si>
  <si>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</si>
  <si>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</si>
  <si>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</si>
  <si>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</si>
  <si>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</si>
  <si>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</si>
  <si>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</si>
  <si>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</si>
  <si>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</si>
  <si>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</si>
  <si>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</si>
  <si>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</si>
  <si>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</si>
  <si>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</si>
  <si>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</si>
  <si>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</si>
  <si>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</si>
  <si>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</si>
  <si>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</si>
  <si>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</si>
  <si>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</si>
  <si>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</si>
  <si>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</si>
  <si>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</si>
  <si>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</si>
  <si>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</si>
  <si>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</si>
  <si>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</si>
  <si>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</si>
  <si>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</si>
  <si>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</si>
  <si>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</si>
  <si>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</si>
  <si>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</si>
  <si>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</si>
  <si>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</si>
  <si>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</si>
  <si>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</si>
  <si>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</si>
  <si>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</si>
  <si>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</si>
  <si>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</si>
  <si>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</si>
  <si>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</si>
  <si>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</si>
  <si>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</si>
  <si>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</si>
  <si>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</si>
  <si>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</si>
  <si>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</si>
  <si>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</si>
  <si>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</si>
  <si>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</si>
  <si>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</si>
  <si>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</si>
  <si>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</si>
  <si>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</si>
  <si>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</si>
  <si>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</si>
  <si>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</si>
  <si>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</si>
  <si>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</si>
  <si>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</si>
  <si>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</si>
  <si>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</si>
  <si>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</si>
  <si>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</si>
  <si>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</si>
  <si>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</si>
  <si>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</si>
  <si>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</si>
  <si>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</si>
  <si>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</si>
  <si>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</si>
  <si>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</si>
  <si>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</si>
  <si>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</si>
  <si>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</si>
  <si>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</si>
  <si>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</si>
  <si>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</si>
  <si>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</si>
  <si>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</si>
  <si>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</si>
  <si>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</si>
  <si>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</si>
  <si>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</si>
  <si>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</si>
  <si>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</si>
  <si>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</si>
  <si>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</si>
  <si>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</si>
  <si>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</si>
  <si>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</si>
  <si>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</si>
  <si>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</si>
  <si>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</si>
  <si>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</si>
  <si>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</si>
  <si>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</si>
  <si>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</si>
  <si>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</si>
  <si>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</si>
  <si>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</si>
  <si>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</si>
  <si>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</si>
  <si>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</si>
  <si>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</si>
  <si>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</si>
  <si>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</si>
  <si>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</si>
  <si>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</si>
  <si>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</si>
  <si>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</si>
  <si>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</si>
  <si>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</si>
  <si>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</si>
  <si>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</si>
  <si>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</si>
  <si>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</si>
  <si>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</si>
  <si>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</si>
  <si>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</si>
  <si>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</si>
  <si>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</si>
  <si>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</si>
  <si>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</si>
  <si>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</si>
  <si>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</si>
  <si>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</si>
  <si>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</si>
  <si>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</si>
  <si>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</si>
  <si>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</si>
  <si>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</si>
  <si>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</si>
  <si>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</si>
  <si>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</si>
  <si>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</si>
  <si>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</si>
  <si>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</si>
  <si>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</si>
  <si>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</si>
  <si>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</si>
  <si>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</si>
  <si>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</si>
  <si>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</si>
  <si>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</si>
  <si>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</si>
  <si>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</si>
  <si>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</si>
  <si>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</si>
  <si>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</si>
  <si>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</si>
  <si>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</si>
  <si>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</si>
  <si>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</si>
  <si>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</si>
  <si>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</si>
  <si>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</si>
  <si>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</si>
  <si>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</si>
  <si>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</si>
  <si>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</si>
  <si>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</si>
  <si>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</si>
  <si>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</si>
  <si>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</si>
  <si>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</si>
  <si>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</si>
  <si>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</si>
  <si>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</si>
  <si>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</si>
  <si>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</si>
  <si>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</si>
  <si>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</si>
  <si>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</si>
  <si>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</si>
  <si>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</si>
  <si>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</si>
  <si>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</si>
  <si>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</si>
  <si>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</si>
  <si>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</si>
  <si>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</si>
  <si>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</si>
  <si>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</si>
  <si>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</si>
  <si>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</si>
  <si>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</si>
  <si>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</si>
  <si>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</si>
  <si>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</si>
  <si>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</si>
  <si>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</si>
  <si>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</si>
  <si>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</si>
  <si>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</si>
  <si>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</si>
  <si>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</si>
  <si>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</si>
  <si>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</si>
  <si>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</si>
  <si>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</si>
  <si>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</si>
  <si>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</si>
  <si>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</si>
  <si>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</si>
  <si>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</si>
  <si>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</si>
  <si>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</si>
  <si>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</si>
  <si>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</si>
  <si>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</si>
  <si>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</si>
  <si>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</si>
  <si>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</si>
  <si>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</si>
  <si>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</si>
  <si>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</si>
  <si>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</si>
  <si>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</si>
  <si>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</si>
  <si>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</si>
  <si>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</si>
  <si>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</si>
  <si>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</si>
  <si>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</si>
  <si>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</si>
  <si>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</si>
  <si>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</si>
  <si>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FORUM CULTURAL GUANAJUATO</t>
  </si>
  <si>
    <t>Del 1 de Enero al 31 de Marzo de 2025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</si>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</sst>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/>
      <protection locked="0"/>
    </xf>
    <xf numFmtId="0" fontId="5" fillId="0" borderId="0" xfId="4" applyFont="1"/>
    <xf numFmtId="0" fontId="17" fillId="11" borderId="0" xfId="20" applyFont="1" applyFill="1" applyAlignment="1">
      <alignment horizontal="center"/>
    </xf>
    <xf numFmtId="0" fontId="17" fillId="0" borderId="0" xfId="20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1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2 3 2" xfId="20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7" t="s">
        <v>602</v>
      </c>
      <c r="B1" s="168"/>
      <c r="C1" s="104" t="s">
        <v>495</v>
      </c>
      <c r="D1" s="105">
        <v>2025</v>
      </c>
    </row>
    <row r="2" spans="1:4" ht="16.149999999999999" customHeight="1" x14ac:dyDescent="0.2">
      <c r="A2" s="169" t="s">
        <v>494</v>
      </c>
      <c r="B2" s="170"/>
      <c r="C2" s="10" t="s">
        <v>496</v>
      </c>
      <c r="D2" s="106" t="s">
        <v>501</v>
      </c>
    </row>
    <row r="3" spans="1:4" ht="16.149999999999999" customHeight="1" x14ac:dyDescent="0.2">
      <c r="A3" s="171" t="s">
        <v>603</v>
      </c>
      <c r="B3" s="172"/>
      <c r="C3" s="10" t="s">
        <v>497</v>
      </c>
      <c r="D3" s="107">
        <v>1</v>
      </c>
    </row>
    <row r="4" spans="1:4" ht="16.149999999999999" customHeight="1" x14ac:dyDescent="0.2">
      <c r="A4" s="173" t="s">
        <v>516</v>
      </c>
      <c r="B4" s="174"/>
      <c r="C4" s="174"/>
      <c r="D4" s="175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92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24.28515625" style="14" bestFit="1" customWidth="1"/>
    <col min="6" max="16384" width="9.140625" style="14"/>
  </cols>
  <sheetData>
    <row r="1" spans="1:5" s="19" customFormat="1" ht="18.95" customHeight="1" x14ac:dyDescent="0.25">
      <c r="A1" s="170" t="s">
        <v>602</v>
      </c>
      <c r="B1" s="170"/>
      <c r="C1" s="170"/>
      <c r="D1" s="10" t="s">
        <v>498</v>
      </c>
      <c r="E1" s="18">
        <v>2025</v>
      </c>
    </row>
    <row r="2" spans="1:5" s="11" customFormat="1" ht="18.95" customHeight="1" x14ac:dyDescent="0.25">
      <c r="A2" s="170" t="s">
        <v>503</v>
      </c>
      <c r="B2" s="170"/>
      <c r="C2" s="170"/>
      <c r="D2" s="10" t="s">
        <v>499</v>
      </c>
      <c r="E2" s="18" t="s">
        <v>501</v>
      </c>
    </row>
    <row r="3" spans="1:5" s="11" customFormat="1" ht="18.95" customHeight="1" x14ac:dyDescent="0.25">
      <c r="A3" s="170" t="s">
        <v>603</v>
      </c>
      <c r="B3" s="170"/>
      <c r="C3" s="170"/>
      <c r="D3" s="10" t="s">
        <v>500</v>
      </c>
      <c r="E3" s="18">
        <v>1</v>
      </c>
    </row>
    <row r="4" spans="1:5" s="11" customFormat="1" ht="18.95" customHeight="1" x14ac:dyDescent="0.25">
      <c r="A4" s="170" t="s">
        <v>516</v>
      </c>
      <c r="B4" s="170"/>
      <c r="C4" s="170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605676.54</v>
      </c>
      <c r="D9" s="78"/>
      <c r="E9" s="39" t="str">
        <f>+IF(SUM(C9:C90)&lt;&gt;0,"","SIN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0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605677.48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605677.48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605677.48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-0.94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-0.94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-0.94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1014971.6199999999</v>
      </c>
      <c r="D94" s="112">
        <v>1</v>
      </c>
      <c r="E94" s="41" t="str">
        <f>+IF(SUM(C94:C212)&lt;&gt;0,"","SIN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1014971.6199999999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588808.37</v>
      </c>
      <c r="D96" s="112">
        <f t="shared" ref="D96:D159" si="0">C96/$C$94</f>
        <v>0.58012298905461024</v>
      </c>
      <c r="E96" s="41"/>
    </row>
    <row r="97" spans="1:5" x14ac:dyDescent="0.2">
      <c r="A97" s="43">
        <v>5111</v>
      </c>
      <c r="B97" s="41" t="s">
        <v>280</v>
      </c>
      <c r="C97" s="142">
        <v>32159.1</v>
      </c>
      <c r="D97" s="44">
        <f t="shared" si="0"/>
        <v>3.1684728288264852E-2</v>
      </c>
      <c r="E97" s="41"/>
    </row>
    <row r="98" spans="1:5" x14ac:dyDescent="0.2">
      <c r="A98" s="43">
        <v>5112</v>
      </c>
      <c r="B98" s="41" t="s">
        <v>281</v>
      </c>
      <c r="C98" s="142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2">
        <v>84429.55</v>
      </c>
      <c r="D99" s="44">
        <f t="shared" si="0"/>
        <v>8.3184148538064551E-2</v>
      </c>
      <c r="E99" s="41"/>
    </row>
    <row r="100" spans="1:5" x14ac:dyDescent="0.2">
      <c r="A100" s="43">
        <v>5114</v>
      </c>
      <c r="B100" s="41" t="s">
        <v>283</v>
      </c>
      <c r="C100" s="142">
        <v>9969.2999999999993</v>
      </c>
      <c r="D100" s="44">
        <f t="shared" si="0"/>
        <v>9.8222450791284194E-3</v>
      </c>
      <c r="E100" s="41"/>
    </row>
    <row r="101" spans="1:5" x14ac:dyDescent="0.2">
      <c r="A101" s="43">
        <v>5115</v>
      </c>
      <c r="B101" s="41" t="s">
        <v>284</v>
      </c>
      <c r="C101" s="142">
        <v>462250.42</v>
      </c>
      <c r="D101" s="44">
        <f t="shared" si="0"/>
        <v>0.45543186714915246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7105.33</v>
      </c>
      <c r="D103" s="112">
        <f t="shared" si="0"/>
        <v>7.0005208618542465E-3</v>
      </c>
      <c r="E103" s="41"/>
    </row>
    <row r="104" spans="1:5" x14ac:dyDescent="0.2">
      <c r="A104" s="43">
        <v>5121</v>
      </c>
      <c r="B104" s="41" t="s">
        <v>287</v>
      </c>
      <c r="C104" s="142">
        <v>0</v>
      </c>
      <c r="D104" s="44">
        <f t="shared" si="0"/>
        <v>0</v>
      </c>
      <c r="E104" s="41"/>
    </row>
    <row r="105" spans="1:5" x14ac:dyDescent="0.2">
      <c r="A105" s="43">
        <v>5122</v>
      </c>
      <c r="B105" s="41" t="s">
        <v>288</v>
      </c>
      <c r="C105" s="142">
        <v>0</v>
      </c>
      <c r="D105" s="44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42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2">
        <v>7105.33</v>
      </c>
      <c r="D109" s="44">
        <f t="shared" si="0"/>
        <v>7.0005208618542465E-3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419057.91999999998</v>
      </c>
      <c r="D113" s="112">
        <f t="shared" si="0"/>
        <v>0.41287649008353555</v>
      </c>
      <c r="E113" s="41"/>
    </row>
    <row r="114" spans="1:5" x14ac:dyDescent="0.2">
      <c r="A114" s="43">
        <v>5131</v>
      </c>
      <c r="B114" s="41" t="s">
        <v>297</v>
      </c>
      <c r="C114" s="142">
        <v>8597.6200000000008</v>
      </c>
      <c r="D114" s="44">
        <f t="shared" si="0"/>
        <v>8.4707984248860099E-3</v>
      </c>
      <c r="E114" s="41"/>
    </row>
    <row r="115" spans="1:5" x14ac:dyDescent="0.2">
      <c r="A115" s="43">
        <v>5132</v>
      </c>
      <c r="B115" s="41" t="s">
        <v>298</v>
      </c>
      <c r="C115" s="142">
        <v>0</v>
      </c>
      <c r="D115" s="44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42">
        <v>231483.8</v>
      </c>
      <c r="D116" s="44">
        <f t="shared" si="0"/>
        <v>0.22806923409346166</v>
      </c>
      <c r="E116" s="41"/>
    </row>
    <row r="117" spans="1:5" x14ac:dyDescent="0.2">
      <c r="A117" s="43">
        <v>5134</v>
      </c>
      <c r="B117" s="41" t="s">
        <v>300</v>
      </c>
      <c r="C117" s="142">
        <v>45172.47</v>
      </c>
      <c r="D117" s="44">
        <f t="shared" si="0"/>
        <v>4.4506140969734709E-2</v>
      </c>
      <c r="E117" s="41"/>
    </row>
    <row r="118" spans="1:5" x14ac:dyDescent="0.2">
      <c r="A118" s="43">
        <v>5135</v>
      </c>
      <c r="B118" s="41" t="s">
        <v>301</v>
      </c>
      <c r="C118" s="142">
        <v>128954.34</v>
      </c>
      <c r="D118" s="44">
        <f t="shared" si="0"/>
        <v>0.12705216329102878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0</v>
      </c>
      <c r="D120" s="44">
        <f t="shared" si="0"/>
        <v>0</v>
      </c>
      <c r="E120" s="41"/>
    </row>
    <row r="121" spans="1:5" x14ac:dyDescent="0.2">
      <c r="A121" s="43">
        <v>5138</v>
      </c>
      <c r="B121" s="41" t="s">
        <v>304</v>
      </c>
      <c r="C121" s="142">
        <v>0</v>
      </c>
      <c r="D121" s="44">
        <f t="shared" si="0"/>
        <v>0</v>
      </c>
      <c r="E121" s="41"/>
    </row>
    <row r="122" spans="1:5" x14ac:dyDescent="0.2">
      <c r="A122" s="43">
        <v>5139</v>
      </c>
      <c r="B122" s="41" t="s">
        <v>305</v>
      </c>
      <c r="C122" s="142">
        <v>4849.6899999999996</v>
      </c>
      <c r="D122" s="44">
        <f t="shared" si="0"/>
        <v>4.7781533044244139E-3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44" zoomScale="60" zoomScaleNormal="100" workbookViewId="0">
      <selection activeCell="E9" sqref="E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7109375" style="14" customWidth="1"/>
    <col min="8" max="8" width="26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6" t="s">
        <v>602</v>
      </c>
      <c r="B1" s="177"/>
      <c r="C1" s="177"/>
      <c r="D1" s="177"/>
      <c r="E1" s="177"/>
      <c r="F1" s="177"/>
      <c r="G1" s="10" t="s">
        <v>498</v>
      </c>
      <c r="H1" s="18">
        <v>2025</v>
      </c>
    </row>
    <row r="2" spans="1:8" s="11" customFormat="1" ht="18.95" customHeight="1" x14ac:dyDescent="0.25">
      <c r="A2" s="176" t="s">
        <v>502</v>
      </c>
      <c r="B2" s="177"/>
      <c r="C2" s="177"/>
      <c r="D2" s="177"/>
      <c r="E2" s="177"/>
      <c r="F2" s="177"/>
      <c r="G2" s="10" t="s">
        <v>499</v>
      </c>
      <c r="H2" s="18" t="s">
        <v>501</v>
      </c>
    </row>
    <row r="3" spans="1:8" s="11" customFormat="1" ht="18.95" customHeight="1" x14ac:dyDescent="0.25">
      <c r="A3" s="176" t="s">
        <v>603</v>
      </c>
      <c r="B3" s="177"/>
      <c r="C3" s="177"/>
      <c r="D3" s="177"/>
      <c r="E3" s="177"/>
      <c r="F3" s="177"/>
      <c r="G3" s="10" t="s">
        <v>500</v>
      </c>
      <c r="H3" s="18">
        <v>1</v>
      </c>
    </row>
    <row r="4" spans="1:8" s="11" customFormat="1" ht="18.95" customHeight="1" x14ac:dyDescent="0.25">
      <c r="A4" s="176" t="s">
        <v>516</v>
      </c>
      <c r="B4" s="177"/>
      <c r="C4" s="177"/>
      <c r="D4" s="177"/>
      <c r="E4" s="177"/>
      <c r="F4" s="177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+IF(SUM(C9:C11)&lt;&gt;0,"","SIN INFORMACIÓN QUE REVELAR")</f>
        <v/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9123315.2899999991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0</v>
      </c>
      <c r="D15" s="144">
        <v>0</v>
      </c>
      <c r="E15" s="144">
        <v>15000</v>
      </c>
      <c r="F15" s="144">
        <v>19000</v>
      </c>
      <c r="G15" s="144">
        <v>450</v>
      </c>
      <c r="H15" s="14" t="str">
        <f>+IF(SUM(C15:C16)&lt;&gt;0,"","SIN INFORMACIÓN QUE REVELAR")</f>
        <v>SIN INFORMACIÓN QUE REVELAR</v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2415.44</v>
      </c>
      <c r="D20" s="144">
        <v>2415.44</v>
      </c>
      <c r="E20" s="144">
        <v>0</v>
      </c>
      <c r="F20" s="144">
        <v>0</v>
      </c>
      <c r="G20" s="144">
        <v>0</v>
      </c>
      <c r="H20" s="14" t="str">
        <f>+IF(SUM(C20:C28)&lt;&gt;0,"","SIN INFORMACIÓN QUE REVELAR")</f>
        <v/>
      </c>
    </row>
    <row r="21" spans="1:8" x14ac:dyDescent="0.2">
      <c r="A21" s="16">
        <v>1125</v>
      </c>
      <c r="B21" s="14" t="s">
        <v>129</v>
      </c>
      <c r="C21" s="144">
        <v>20000</v>
      </c>
      <c r="D21" s="144">
        <v>20000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+IF(SUM(C32:C37)&lt;&gt;0,"","SIN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+IF(SUM(C41:C42)&lt;&gt;0,"","SIN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+IF(SUM(C50:C52)&lt;&gt;0,"","SIN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5537427.8500000006</v>
      </c>
      <c r="D56" s="144">
        <f>SUM(D57:D63)</f>
        <v>0</v>
      </c>
      <c r="E56" s="144">
        <f>SUM(E57:E63)</f>
        <v>2319341.15</v>
      </c>
      <c r="F56" s="14" t="str">
        <f>+IF(SUM(C56:C72)&lt;&gt;0,"","SIN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5491410.6500000004</v>
      </c>
      <c r="D59" s="144">
        <v>0</v>
      </c>
      <c r="E59" s="144">
        <v>1144043.8999999999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46017.2</v>
      </c>
      <c r="D63" s="144">
        <v>0</v>
      </c>
      <c r="E63" s="144">
        <v>1175297.25</v>
      </c>
    </row>
    <row r="64" spans="1:10" x14ac:dyDescent="0.2">
      <c r="A64" s="16">
        <v>1240</v>
      </c>
      <c r="B64" s="14" t="s">
        <v>157</v>
      </c>
      <c r="C64" s="144">
        <f>SUM(C65:C72)</f>
        <v>160910920.53</v>
      </c>
      <c r="D64" s="144">
        <f t="shared" ref="D64:E64" si="0">SUM(D65:D72)</f>
        <v>0</v>
      </c>
      <c r="E64" s="144">
        <f t="shared" si="0"/>
        <v>60291126</v>
      </c>
    </row>
    <row r="65" spans="1:9" x14ac:dyDescent="0.2">
      <c r="A65" s="16">
        <v>1241</v>
      </c>
      <c r="B65" s="14" t="s">
        <v>158</v>
      </c>
      <c r="C65" s="144">
        <v>18133360.77</v>
      </c>
      <c r="D65" s="144">
        <v>0</v>
      </c>
      <c r="E65" s="144">
        <v>42148580.939999998</v>
      </c>
    </row>
    <row r="66" spans="1:9" x14ac:dyDescent="0.2">
      <c r="A66" s="16">
        <v>1242</v>
      </c>
      <c r="B66" s="14" t="s">
        <v>159</v>
      </c>
      <c r="C66" s="144">
        <v>7611153.4299999997</v>
      </c>
      <c r="D66" s="144">
        <v>0</v>
      </c>
      <c r="E66" s="144">
        <v>7183198.8399999999</v>
      </c>
    </row>
    <row r="67" spans="1:9" x14ac:dyDescent="0.2">
      <c r="A67" s="16">
        <v>1243</v>
      </c>
      <c r="B67" s="14" t="s">
        <v>160</v>
      </c>
      <c r="C67" s="144">
        <v>19150</v>
      </c>
      <c r="D67" s="144">
        <v>0</v>
      </c>
      <c r="E67" s="144">
        <v>19150</v>
      </c>
    </row>
    <row r="68" spans="1:9" x14ac:dyDescent="0.2">
      <c r="A68" s="16">
        <v>1244</v>
      </c>
      <c r="B68" s="14" t="s">
        <v>161</v>
      </c>
      <c r="C68" s="144">
        <v>2519058.89</v>
      </c>
      <c r="D68" s="144">
        <v>0</v>
      </c>
      <c r="E68" s="144">
        <v>2522611.2799999998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19279583.300000001</v>
      </c>
      <c r="D70" s="144">
        <v>0</v>
      </c>
      <c r="E70" s="144">
        <v>8417584.9399999995</v>
      </c>
    </row>
    <row r="71" spans="1:9" x14ac:dyDescent="0.2">
      <c r="A71" s="16">
        <v>1247</v>
      </c>
      <c r="B71" s="14" t="s">
        <v>164</v>
      </c>
      <c r="C71" s="144">
        <v>113348614.14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3299.01</v>
      </c>
      <c r="D76" s="144">
        <f>SUM(D77:D81)</f>
        <v>0</v>
      </c>
      <c r="E76" s="144">
        <f>SUM(E77:E81)</f>
        <v>3299.01</v>
      </c>
      <c r="F76" s="14" t="str">
        <f>+IF(SUM(C76:C88)&lt;&gt;0,"","SIN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3299.01</v>
      </c>
      <c r="D77" s="144">
        <v>0</v>
      </c>
      <c r="E77" s="144">
        <v>3299.01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833540.38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833540.38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+IF(SUM(C92:C94)&lt;&gt;0,"","SIN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+IF(SUM(C98:C106)&lt;&gt;0,"","SIN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1754006.6199999999</v>
      </c>
      <c r="D110" s="144">
        <f>SUM(D111:D119)</f>
        <v>1754006.6199999999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+IF(SUM(C110:C123)&lt;&gt;0,"","SIN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1661.55</v>
      </c>
      <c r="D111" s="144">
        <f>C111</f>
        <v>1661.55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0</v>
      </c>
      <c r="D112" s="144">
        <f t="shared" ref="D112:D119" si="1">C112</f>
        <v>0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4527.08</v>
      </c>
      <c r="D117" s="144">
        <f t="shared" si="1"/>
        <v>4527.08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1747817.99</v>
      </c>
      <c r="D119" s="144">
        <f t="shared" si="1"/>
        <v>1747817.99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+IF(SUM(C127:C140)&lt;&gt;0,"","SIN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+IF(SUM(C144:C151)&lt;&gt;0,"","SIN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+IF(SUM(C155:C163)&lt;&gt;0,"","SIN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1316.34</v>
      </c>
      <c r="D167" s="117"/>
      <c r="E167" s="117" t="str">
        <f>+IF(SUM(C167:C170)&lt;&gt;0,"","SIN INFORMACIÓN QUE REVELAR")</f>
        <v/>
      </c>
    </row>
    <row r="168" spans="1:5" x14ac:dyDescent="0.2">
      <c r="A168" s="116">
        <v>2191</v>
      </c>
      <c r="B168" s="117" t="s">
        <v>582</v>
      </c>
      <c r="C168" s="146">
        <v>1316.34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8" workbookViewId="0">
      <selection activeCell="G13" sqref="G13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7109375" style="22" customWidth="1"/>
    <col min="5" max="5" width="24.28515625" style="22" bestFit="1" customWidth="1"/>
    <col min="6" max="16384" width="9.140625" style="22"/>
  </cols>
  <sheetData>
    <row r="1" spans="1:5" ht="18.95" customHeight="1" x14ac:dyDescent="0.2">
      <c r="A1" s="178" t="s">
        <v>602</v>
      </c>
      <c r="B1" s="178"/>
      <c r="C1" s="178"/>
      <c r="D1" s="20" t="s">
        <v>498</v>
      </c>
      <c r="E1" s="21">
        <v>2025</v>
      </c>
    </row>
    <row r="2" spans="1:5" ht="18.95" customHeight="1" x14ac:dyDescent="0.2">
      <c r="A2" s="178" t="s">
        <v>504</v>
      </c>
      <c r="B2" s="178"/>
      <c r="C2" s="178"/>
      <c r="D2" s="20" t="s">
        <v>499</v>
      </c>
      <c r="E2" s="21" t="s">
        <v>501</v>
      </c>
    </row>
    <row r="3" spans="1:5" ht="18.95" customHeight="1" x14ac:dyDescent="0.2">
      <c r="A3" s="178" t="s">
        <v>603</v>
      </c>
      <c r="B3" s="178"/>
      <c r="C3" s="178"/>
      <c r="D3" s="20" t="s">
        <v>500</v>
      </c>
      <c r="E3" s="21">
        <v>1</v>
      </c>
    </row>
    <row r="4" spans="1:5" ht="18.95" customHeight="1" x14ac:dyDescent="0.2">
      <c r="A4" s="178" t="s">
        <v>516</v>
      </c>
      <c r="B4" s="178"/>
      <c r="C4" s="178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170090226.84999999</v>
      </c>
      <c r="E9" s="22" t="str">
        <f>+IF(SUM(C9:C11)&lt;&gt;0,"","SIN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17478239.710000001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-409295.08</v>
      </c>
      <c r="E15" s="22" t="str">
        <f>+IF(SUM(C15:C29)&lt;&gt;0,"","SIN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-72599314.989999995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23" zoomScaleNormal="100" workbookViewId="0">
      <selection activeCell="E11" sqref="E11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24.28515625" style="22" bestFit="1" customWidth="1"/>
    <col min="6" max="16384" width="9.140625" style="22"/>
  </cols>
  <sheetData>
    <row r="1" spans="1:5" s="28" customFormat="1" ht="18.95" customHeight="1" x14ac:dyDescent="0.25">
      <c r="A1" s="178" t="s">
        <v>602</v>
      </c>
      <c r="B1" s="178"/>
      <c r="C1" s="178"/>
      <c r="D1" s="20" t="s">
        <v>498</v>
      </c>
      <c r="E1" s="21">
        <v>2025</v>
      </c>
    </row>
    <row r="2" spans="1:5" s="28" customFormat="1" ht="18.95" customHeight="1" x14ac:dyDescent="0.25">
      <c r="A2" s="178" t="s">
        <v>505</v>
      </c>
      <c r="B2" s="178"/>
      <c r="C2" s="178"/>
      <c r="D2" s="20" t="s">
        <v>499</v>
      </c>
      <c r="E2" s="21" t="s">
        <v>501</v>
      </c>
    </row>
    <row r="3" spans="1:5" s="28" customFormat="1" ht="18.95" customHeight="1" x14ac:dyDescent="0.25">
      <c r="A3" s="178" t="s">
        <v>603</v>
      </c>
      <c r="B3" s="178"/>
      <c r="C3" s="178"/>
      <c r="D3" s="20" t="s">
        <v>500</v>
      </c>
      <c r="E3" s="21">
        <v>1</v>
      </c>
    </row>
    <row r="4" spans="1:5" s="28" customFormat="1" ht="18.95" customHeight="1" x14ac:dyDescent="0.25">
      <c r="A4" s="178" t="s">
        <v>516</v>
      </c>
      <c r="B4" s="178"/>
      <c r="C4" s="178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+IF(SUM(C9:C16)&lt;&gt;0,"","SIN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1353983.21</v>
      </c>
      <c r="D10" s="147">
        <v>10008093.09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1353983.21</v>
      </c>
      <c r="D16" s="148">
        <f>SUM(D9:D15)</f>
        <v>10008093.09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  <c r="E21" s="22" t="str">
        <f>+IF(SUM(C21:C44)&lt;&gt;0,"","SIN INFORMACIÓN QUE REVELAR")</f>
        <v>SIN INFORMACIÓN QUE REVELAR</v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0</v>
      </c>
      <c r="D29" s="148">
        <f>SUM(D30:D37)</f>
        <v>759191.69</v>
      </c>
    </row>
    <row r="30" spans="1:5" x14ac:dyDescent="0.2">
      <c r="A30" s="26">
        <v>1241</v>
      </c>
      <c r="B30" s="22" t="s">
        <v>158</v>
      </c>
      <c r="C30" s="147">
        <v>0</v>
      </c>
      <c r="D30" s="147">
        <v>398004.47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81945.919999999998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279241.3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0</v>
      </c>
      <c r="D44" s="148">
        <f>D21+D29+D38</f>
        <v>759191.69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-409295.08</v>
      </c>
      <c r="D48" s="148">
        <v>-2632813.79</v>
      </c>
      <c r="E48" s="136" t="str">
        <f>+IF(SUM(C48:C145)&lt;&gt;0,"","SIN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17302038.919999998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824256.22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824256.22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7421666.7699999996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7421660.1299999999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276871.39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2934008.61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4210780.13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6.64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6.64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9056115.9299999997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20387.37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9035728.5600000005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1657637.92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1657637.92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1657637.92</v>
      </c>
    </row>
    <row r="112" spans="1:4" x14ac:dyDescent="0.2">
      <c r="A112" s="98"/>
      <c r="B112" s="102" t="s">
        <v>548</v>
      </c>
      <c r="C112" s="151">
        <f>+C113+C135</f>
        <v>0.94</v>
      </c>
      <c r="D112" s="151">
        <f>+D113+D135</f>
        <v>59.31</v>
      </c>
    </row>
    <row r="113" spans="1:4" x14ac:dyDescent="0.2">
      <c r="A113" s="96">
        <v>4300</v>
      </c>
      <c r="B113" s="100" t="s">
        <v>596</v>
      </c>
      <c r="C113" s="154">
        <f>C127+C114+C117+C123+C125</f>
        <v>0.94</v>
      </c>
      <c r="D113" s="156">
        <f>D127+D114+D117+D123+D125</f>
        <v>59.31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0.94</v>
      </c>
      <c r="D127" s="158">
        <f>SUM(D128:D134)</f>
        <v>59.31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0.94</v>
      </c>
      <c r="D134" s="155">
        <v>59.31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-409296.02</v>
      </c>
      <c r="D145" s="148">
        <f>D48+D49+D103-D109-D112</f>
        <v>13011527.899999999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9" t="s">
        <v>602</v>
      </c>
      <c r="B1" s="180"/>
      <c r="C1" s="181"/>
    </row>
    <row r="2" spans="1:3" s="29" customFormat="1" ht="18" customHeight="1" x14ac:dyDescent="0.25">
      <c r="A2" s="182" t="s">
        <v>506</v>
      </c>
      <c r="B2" s="183"/>
      <c r="C2" s="184"/>
    </row>
    <row r="3" spans="1:3" s="29" customFormat="1" ht="18" customHeight="1" x14ac:dyDescent="0.25">
      <c r="A3" s="182" t="s">
        <v>603</v>
      </c>
      <c r="B3" s="183"/>
      <c r="C3" s="184"/>
    </row>
    <row r="4" spans="1:3" s="31" customFormat="1" ht="18" customHeight="1" x14ac:dyDescent="0.2">
      <c r="A4" s="185" t="s">
        <v>507</v>
      </c>
      <c r="B4" s="186"/>
      <c r="C4" s="187"/>
    </row>
    <row r="5" spans="1:3" s="31" customFormat="1" ht="18" customHeight="1" x14ac:dyDescent="0.2">
      <c r="A5" s="188" t="s">
        <v>406</v>
      </c>
      <c r="B5" s="189"/>
      <c r="C5" s="129">
        <v>2025</v>
      </c>
    </row>
    <row r="6" spans="1:3" x14ac:dyDescent="0.2">
      <c r="A6" s="45" t="s">
        <v>435</v>
      </c>
      <c r="B6" s="45"/>
      <c r="C6" s="88">
        <v>605677.48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-0.94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-0.94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605676.54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opLeftCell="A8" workbookViewId="0">
      <selection activeCell="J39" sqref="J39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90" t="s">
        <v>602</v>
      </c>
      <c r="B1" s="191"/>
      <c r="C1" s="192"/>
    </row>
    <row r="2" spans="1:3" s="32" customFormat="1" ht="18.95" customHeight="1" x14ac:dyDescent="0.25">
      <c r="A2" s="193" t="s">
        <v>508</v>
      </c>
      <c r="B2" s="194"/>
      <c r="C2" s="195"/>
    </row>
    <row r="3" spans="1:3" s="32" customFormat="1" ht="18.95" customHeight="1" x14ac:dyDescent="0.25">
      <c r="A3" s="193" t="s">
        <v>603</v>
      </c>
      <c r="B3" s="194"/>
      <c r="C3" s="195"/>
    </row>
    <row r="4" spans="1:3" x14ac:dyDescent="0.2">
      <c r="A4" s="185" t="s">
        <v>507</v>
      </c>
      <c r="B4" s="186"/>
      <c r="C4" s="187"/>
    </row>
    <row r="5" spans="1:3" ht="22.15" customHeight="1" x14ac:dyDescent="0.2">
      <c r="A5" s="196" t="s">
        <v>406</v>
      </c>
      <c r="B5" s="197"/>
      <c r="C5" s="129">
        <v>2025</v>
      </c>
    </row>
    <row r="6" spans="1:3" x14ac:dyDescent="0.2">
      <c r="A6" s="70" t="s">
        <v>448</v>
      </c>
      <c r="B6" s="45"/>
      <c r="C6" s="92">
        <v>1014971.62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5" x14ac:dyDescent="0.2">
      <c r="A33" s="76" t="s">
        <v>471</v>
      </c>
      <c r="B33" s="63" t="s">
        <v>40</v>
      </c>
      <c r="C33" s="93">
        <v>0</v>
      </c>
    </row>
    <row r="34" spans="1:5" x14ac:dyDescent="0.2">
      <c r="A34" s="76" t="s">
        <v>472</v>
      </c>
      <c r="B34" s="63" t="s">
        <v>368</v>
      </c>
      <c r="C34" s="93">
        <v>0</v>
      </c>
    </row>
    <row r="35" spans="1:5" x14ac:dyDescent="0.2">
      <c r="A35" s="76" t="s">
        <v>473</v>
      </c>
      <c r="B35" s="63" t="s">
        <v>374</v>
      </c>
      <c r="C35" s="93">
        <v>0</v>
      </c>
    </row>
    <row r="36" spans="1:5" x14ac:dyDescent="0.2">
      <c r="A36" s="76" t="s">
        <v>474</v>
      </c>
      <c r="B36" s="63" t="s">
        <v>382</v>
      </c>
      <c r="C36" s="93">
        <v>0</v>
      </c>
    </row>
    <row r="37" spans="1:5" x14ac:dyDescent="0.2">
      <c r="A37" s="76" t="s">
        <v>551</v>
      </c>
      <c r="B37" s="63" t="s">
        <v>599</v>
      </c>
      <c r="C37" s="93">
        <v>0</v>
      </c>
    </row>
    <row r="38" spans="1:5" x14ac:dyDescent="0.2">
      <c r="A38" s="76" t="s">
        <v>552</v>
      </c>
      <c r="B38" s="71" t="s">
        <v>475</v>
      </c>
      <c r="C38" s="95">
        <v>0</v>
      </c>
    </row>
    <row r="39" spans="1:5" x14ac:dyDescent="0.2">
      <c r="A39" s="64"/>
      <c r="B39" s="67"/>
      <c r="C39" s="68"/>
    </row>
    <row r="40" spans="1:5" x14ac:dyDescent="0.2">
      <c r="A40" s="69" t="s">
        <v>550</v>
      </c>
      <c r="B40" s="45"/>
      <c r="C40" s="88">
        <f>C6-C8+C31</f>
        <v>1014971.62</v>
      </c>
    </row>
    <row r="42" spans="1:5" x14ac:dyDescent="0.2">
      <c r="B42" s="30" t="s">
        <v>518</v>
      </c>
    </row>
    <row r="46" spans="1:5" ht="15" x14ac:dyDescent="0.25">
      <c r="B46"/>
      <c r="C46"/>
      <c r="D46"/>
      <c r="E46"/>
    </row>
    <row r="47" spans="1:5" x14ac:dyDescent="0.2">
      <c r="B47" s="162" t="s">
        <v>604</v>
      </c>
      <c r="C47" s="163"/>
      <c r="D47" s="163" t="s">
        <v>605</v>
      </c>
      <c r="E47" s="164"/>
    </row>
    <row r="48" spans="1:5" x14ac:dyDescent="0.2">
      <c r="B48" s="163" t="s">
        <v>606</v>
      </c>
      <c r="C48" s="163"/>
      <c r="D48" s="163" t="s">
        <v>607</v>
      </c>
      <c r="E48" s="164"/>
    </row>
    <row r="49" spans="2:5" x14ac:dyDescent="0.2">
      <c r="B49" s="163" t="s">
        <v>608</v>
      </c>
      <c r="C49" s="163"/>
      <c r="D49" s="163" t="s">
        <v>609</v>
      </c>
      <c r="E49" s="164"/>
    </row>
    <row r="50" spans="2:5" ht="12.75" x14ac:dyDescent="0.2">
      <c r="B50" s="165"/>
      <c r="C50" s="166"/>
      <c r="D50" s="166"/>
      <c r="E50" s="164"/>
    </row>
    <row r="51" spans="2:5" x14ac:dyDescent="0.2">
      <c r="B51" s="22"/>
      <c r="C51" s="22"/>
      <c r="D51" s="22"/>
      <c r="E51" s="22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zoomScale="78" workbookViewId="0">
      <selection activeCell="D40" sqref="D40"/>
    </sheetView>
  </sheetViews>
  <sheetFormatPr baseColWidth="10" defaultColWidth="9.140625" defaultRowHeight="11.25" x14ac:dyDescent="0.2"/>
  <cols>
    <col min="1" max="1" width="10" style="22" customWidth="1"/>
    <col min="2" max="2" width="71.28515625" style="22" customWidth="1"/>
    <col min="3" max="3" width="38.140625" style="22" customWidth="1"/>
    <col min="4" max="5" width="23.7109375" style="22" bestFit="1" customWidth="1"/>
    <col min="6" max="6" width="19.28515625" style="22" customWidth="1"/>
    <col min="7" max="7" width="24.28515625" style="22" bestFit="1" customWidth="1"/>
    <col min="8" max="10" width="20.28515625" style="22" customWidth="1"/>
    <col min="11" max="16384" width="9.140625" style="22"/>
  </cols>
  <sheetData>
    <row r="1" spans="1:10" ht="18.95" customHeight="1" x14ac:dyDescent="0.2">
      <c r="A1" s="178" t="s">
        <v>602</v>
      </c>
      <c r="B1" s="199"/>
      <c r="C1" s="199"/>
      <c r="D1" s="199"/>
      <c r="E1" s="199"/>
      <c r="F1" s="199"/>
      <c r="G1" s="20" t="s">
        <v>498</v>
      </c>
      <c r="H1" s="21">
        <v>2025</v>
      </c>
    </row>
    <row r="2" spans="1:10" ht="18.95" customHeight="1" x14ac:dyDescent="0.2">
      <c r="A2" s="178" t="s">
        <v>509</v>
      </c>
      <c r="B2" s="199"/>
      <c r="C2" s="199"/>
      <c r="D2" s="199"/>
      <c r="E2" s="199"/>
      <c r="F2" s="199"/>
      <c r="G2" s="20" t="s">
        <v>499</v>
      </c>
      <c r="H2" s="21" t="s">
        <v>501</v>
      </c>
    </row>
    <row r="3" spans="1:10" ht="18.95" customHeight="1" x14ac:dyDescent="0.2">
      <c r="A3" s="200" t="s">
        <v>603</v>
      </c>
      <c r="B3" s="201"/>
      <c r="C3" s="201"/>
      <c r="D3" s="201"/>
      <c r="E3" s="201"/>
      <c r="F3" s="201"/>
      <c r="G3" s="20" t="s">
        <v>500</v>
      </c>
      <c r="H3" s="21">
        <v>1</v>
      </c>
    </row>
    <row r="4" spans="1:10" x14ac:dyDescent="0.2">
      <c r="A4" s="200" t="str">
        <f>'Notas a los Edos Financieros'!A4</f>
        <v>(Cifras en Pesos)</v>
      </c>
      <c r="B4" s="201"/>
      <c r="C4" s="201"/>
      <c r="D4" s="201"/>
      <c r="E4" s="201"/>
      <c r="F4" s="201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+IF(SUM(C10:C35)&lt;&gt;0,"","SIN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8" t="s">
        <v>553</v>
      </c>
      <c r="C39" s="198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500318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-988895.96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1094255.44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-605677.48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8" t="s">
        <v>554</v>
      </c>
      <c r="C48" s="198"/>
    </row>
    <row r="49" spans="1:5" x14ac:dyDescent="0.2">
      <c r="B49" s="131" t="s">
        <v>406</v>
      </c>
      <c r="C49" s="130">
        <f>H1</f>
        <v>2025</v>
      </c>
    </row>
    <row r="50" spans="1:5" x14ac:dyDescent="0.2">
      <c r="A50" s="22">
        <v>8210</v>
      </c>
      <c r="B50" s="103" t="s">
        <v>47</v>
      </c>
      <c r="C50" s="161">
        <v>-500318</v>
      </c>
    </row>
    <row r="51" spans="1:5" x14ac:dyDescent="0.2">
      <c r="A51" s="22">
        <v>8220</v>
      </c>
      <c r="B51" s="103" t="s">
        <v>46</v>
      </c>
      <c r="C51" s="161">
        <v>403923.63</v>
      </c>
    </row>
    <row r="52" spans="1:5" x14ac:dyDescent="0.2">
      <c r="A52" s="22">
        <v>8230</v>
      </c>
      <c r="B52" s="103" t="s">
        <v>600</v>
      </c>
      <c r="C52" s="161">
        <v>-1094255.44</v>
      </c>
    </row>
    <row r="53" spans="1:5" x14ac:dyDescent="0.2">
      <c r="A53" s="22">
        <v>8240</v>
      </c>
      <c r="B53" s="103" t="s">
        <v>45</v>
      </c>
      <c r="C53" s="161">
        <v>175678.19</v>
      </c>
    </row>
    <row r="54" spans="1:5" x14ac:dyDescent="0.2">
      <c r="A54" s="22">
        <v>8250</v>
      </c>
      <c r="B54" s="103" t="s">
        <v>44</v>
      </c>
      <c r="C54" s="161">
        <v>0</v>
      </c>
    </row>
    <row r="55" spans="1:5" x14ac:dyDescent="0.2">
      <c r="A55" s="22">
        <v>8260</v>
      </c>
      <c r="B55" s="103" t="s">
        <v>43</v>
      </c>
      <c r="C55" s="161">
        <v>0</v>
      </c>
    </row>
    <row r="56" spans="1:5" x14ac:dyDescent="0.2">
      <c r="A56" s="22">
        <v>8270</v>
      </c>
      <c r="B56" s="103" t="s">
        <v>42</v>
      </c>
      <c r="C56" s="161">
        <v>1014971.62</v>
      </c>
    </row>
    <row r="58" spans="1:5" x14ac:dyDescent="0.2">
      <c r="B58" s="14" t="s">
        <v>518</v>
      </c>
    </row>
    <row r="63" spans="1:5" ht="15" x14ac:dyDescent="0.25">
      <c r="B63"/>
      <c r="C63"/>
      <c r="D63"/>
      <c r="E63"/>
    </row>
    <row r="64" spans="1:5" x14ac:dyDescent="0.2">
      <c r="B64" s="162" t="s">
        <v>604</v>
      </c>
      <c r="C64" s="163"/>
      <c r="D64" s="163" t="s">
        <v>605</v>
      </c>
      <c r="E64" s="164"/>
    </row>
    <row r="65" spans="2:5" x14ac:dyDescent="0.2">
      <c r="B65" s="163" t="s">
        <v>606</v>
      </c>
      <c r="C65" s="163"/>
      <c r="D65" s="163" t="s">
        <v>607</v>
      </c>
      <c r="E65" s="164"/>
    </row>
    <row r="66" spans="2:5" x14ac:dyDescent="0.2">
      <c r="B66" s="163" t="s">
        <v>608</v>
      </c>
      <c r="C66" s="163"/>
      <c r="D66" s="163" t="s">
        <v>609</v>
      </c>
      <c r="E66" s="164"/>
    </row>
    <row r="67" spans="2:5" ht="12.75" x14ac:dyDescent="0.2">
      <c r="B67" s="165"/>
      <c r="C67" s="166"/>
      <c r="D67" s="166"/>
      <c r="E67" s="164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4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Memoria!Área_de_impresión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Yuliana Urrutia Zuñiga</cp:lastModifiedBy>
  <cp:lastPrinted>2025-04-30T17:24:55Z</cp:lastPrinted>
  <dcterms:created xsi:type="dcterms:W3CDTF">2012-12-11T20:36:24Z</dcterms:created>
  <dcterms:modified xsi:type="dcterms:W3CDTF">2025-04-30T17:24:59Z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