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JUNIO\ASEG\"/>
    </mc:Choice>
  </mc:AlternateContent>
  <bookViews>
    <workbookView xWindow="0" yWindow="0" windowWidth="23040" windowHeight="9530" tabRatio="863" firstSheet="1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D20" i="62" l="1"/>
  <c r="C20" i="62"/>
  <c r="D103" i="62" l="1"/>
  <c r="D102" i="62" s="1"/>
  <c r="C103" i="62"/>
  <c r="C102" i="62" s="1"/>
  <c r="D96" i="62"/>
  <c r="C96" i="62"/>
  <c r="D37" i="62"/>
  <c r="D28" i="62"/>
  <c r="D43" i="62" l="1"/>
  <c r="D58" i="62"/>
  <c r="C58" i="62"/>
  <c r="D56" i="62"/>
  <c r="C56" i="62"/>
  <c r="D54" i="62"/>
  <c r="C54" i="62"/>
  <c r="D52" i="62"/>
  <c r="C52" i="62"/>
  <c r="D50" i="62"/>
  <c r="C50" i="62"/>
  <c r="C49" i="62" l="1"/>
  <c r="D49" i="62"/>
  <c r="F38" i="65"/>
  <c r="F37" i="65"/>
  <c r="D94" i="62"/>
  <c r="D93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4" i="62" l="1"/>
  <c r="C93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4" i="62"/>
  <c r="C84" i="62"/>
  <c r="D82" i="62"/>
  <c r="C82" i="62"/>
  <c r="D80" i="62"/>
  <c r="C80" i="62"/>
  <c r="D74" i="62"/>
  <c r="C74" i="62"/>
  <c r="D71" i="62"/>
  <c r="C71" i="62"/>
  <c r="D62" i="62"/>
  <c r="C62" i="62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D61" i="62" l="1"/>
  <c r="D48" i="62" s="1"/>
  <c r="D113" i="62" s="1"/>
  <c r="C43" i="62"/>
  <c r="C58" i="60"/>
  <c r="C61" i="62"/>
  <c r="C48" i="62" s="1"/>
  <c r="C113" i="62" s="1"/>
  <c r="C98" i="60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sharedStrings.xml><?xml version="1.0" encoding="utf-8"?>
<sst xmlns="http://schemas.openxmlformats.org/spreadsheetml/2006/main" count="938" uniqueCount="664">
  <si>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</si>
  <si>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</si>
  <si>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</si>
  <si>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</si>
  <si>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</si>
  <si>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</si>
  <si>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</si>
  <si>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</si>
  <si>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</si>
  <si>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</si>
  <si>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</si>
  <si>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</si>
  <si>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</si>
  <si>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</si>
  <si>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</si>
  <si>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</si>
  <si>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</si>
  <si>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</si>
  <si>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</si>
  <si>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</si>
  <si>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</si>
  <si>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</si>
  <si>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</si>
  <si>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</si>
  <si>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</si>
  <si>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</si>
  <si>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</si>
  <si>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</si>
  <si>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</si>
  <si>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</si>
  <si>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</si>
  <si>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</si>
  <si>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</si>
  <si>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</si>
  <si>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</si>
  <si>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</si>
  <si>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</si>
  <si>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</si>
  <si>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</si>
  <si>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</si>
  <si>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</si>
  <si>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</si>
  <si>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</si>
  <si>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</si>
  <si>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</si>
  <si>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</si>
  <si>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</si>
  <si>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</si>
  <si>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</si>
  <si>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</si>
  <si>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</si>
  <si>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</si>
  <si>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</si>
  <si>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</si>
  <si>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</si>
  <si>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</si>
  <si>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</si>
  <si>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</si>
  <si>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</si>
  <si>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</si>
  <si>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</si>
  <si>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</si>
  <si>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</si>
  <si>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</si>
  <si>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</si>
  <si>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</si>
  <si>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</si>
  <si>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</si>
  <si>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</si>
  <si>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</si>
  <si>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</si>
  <si>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</si>
  <si>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</si>
  <si>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</si>
  <si>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</si>
  <si>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</si>
  <si>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</si>
  <si>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</si>
  <si>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</si>
  <si>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</si>
  <si>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</si>
  <si>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</si>
  <si>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</si>
  <si>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</si>
  <si>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</si>
  <si>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</si>
  <si>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</si>
  <si>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</si>
  <si>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</si>
  <si>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</si>
  <si>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</si>
  <si>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</si>
  <si>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</si>
  <si>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</si>
  <si>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</si>
  <si>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</si>
  <si>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</si>
  <si>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</si>
  <si>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</si>
  <si>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</si>
  <si>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</si>
  <si>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</si>
  <si>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</si>
  <si>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</si>
  <si>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</si>
  <si>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</si>
  <si>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</si>
  <si>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</si>
  <si>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</si>
  <si>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</si>
  <si>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</si>
  <si>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</si>
  <si>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</si>
  <si>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</si>
  <si>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</si>
  <si>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</si>
  <si>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</si>
  <si>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</si>
  <si>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</si>
  <si>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</si>
  <si>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</si>
  <si>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</si>
  <si>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</si>
  <si>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</si>
  <si>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</si>
  <si>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</si>
  <si>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</si>
  <si>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</si>
  <si>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</si>
  <si>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</si>
  <si>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</si>
  <si>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</si>
  <si>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</si>
  <si>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</si>
  <si>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</si>
  <si>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</si>
  <si>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</si>
  <si>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</si>
  <si>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</si>
  <si>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</si>
  <si>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</si>
  <si>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</si>
  <si>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</si>
  <si>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</si>
  <si>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</si>
  <si>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</si>
  <si>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</si>
  <si>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</si>
  <si>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</si>
  <si>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</si>
  <si>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</si>
  <si>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</si>
  <si>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</si>
  <si>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</si>
  <si>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</si>
  <si>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</si>
  <si>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</si>
  <si>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</si>
  <si>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</si>
  <si>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</si>
  <si>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</si>
  <si>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</si>
  <si>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</si>
  <si>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</si>
  <si>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</si>
  <si>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</si>
  <si>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</si>
  <si>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</si>
  <si>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</si>
  <si>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</si>
  <si>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</si>
  <si>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</si>
  <si>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</si>
  <si>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</si>
  <si>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</si>
  <si>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</si>
  <si>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</si>
  <si>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</si>
  <si>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</si>
  <si>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</si>
  <si>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</si>
  <si>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</si>
  <si>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</si>
  <si>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</si>
  <si>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</si>
  <si>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</si>
  <si>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</si>
  <si>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</si>
  <si>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</si>
  <si>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</si>
  <si>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</si>
  <si>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</si>
  <si>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</si>
  <si>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</si>
  <si>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</si>
  <si>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</si>
  <si>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</si>
  <si>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</si>
  <si>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</si>
  <si>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</si>
  <si>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</si>
  <si>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</si>
  <si>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</si>
  <si>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</si>
  <si>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</si>
  <si>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</si>
  <si>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</si>
  <si>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</si>
  <si>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</si>
  <si>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</si>
  <si>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</si>
  <si>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</si>
  <si>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</si>
  <si>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</si>
  <si>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</si>
  <si>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</si>
  <si>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</si>
  <si>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</si>
  <si>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</si>
  <si>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</si>
  <si>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</si>
  <si>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</si>
  <si>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</si>
  <si>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</si>
  <si>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</si>
  <si>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</si>
  <si>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</si>
  <si>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</si>
  <si>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</si>
  <si>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</si>
  <si>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</si>
  <si>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</si>
  <si>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</si>
  <si>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</si>
  <si>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</si>
  <si>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</si>
  <si>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</si>
  <si>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</si>
  <si>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</si>
  <si>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</si>
  <si>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</si>
  <si>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</si>
  <si>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</si>
  <si>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</si>
  <si>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</si>
  <si>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</si>
  <si>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</si>
  <si>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</si>
  <si>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</si>
  <si>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</si>
  <si>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</si>
  <si>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</si>
  <si>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</si>
  <si>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</si>
  <si>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</si>
  <si>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</si>
  <si>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</si>
  <si>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</si>
  <si>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</si>
  <si>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</si>
  <si>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</si>
  <si>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</si>
  <si>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</si>
  <si>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</si>
  <si>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</si>
  <si>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</si>
  <si>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</si>
  <si>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</si>
  <si>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</si>
  <si>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</si>
  <si>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</si>
  <si>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</si>
  <si>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</si>
  <si>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</si>
  <si>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</si>
  <si>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</si>
  <si>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</si>
  <si>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</si>
  <si>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</si>
  <si>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</si>
  <si>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</si>
  <si>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</si>
  <si>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</si>
  <si>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</si>
  <si>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</si>
  <si>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</si>
  <si>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</si>
  <si>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</si>
  <si>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</si>
  <si>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</si>
  <si>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</si>
  <si>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</si>
  <si>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</si>
  <si>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</si>
  <si>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</si>
  <si>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</si>
  <si>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</si>
  <si>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</si>
  <si>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</si>
  <si>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</si>
  <si>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</si>
  <si>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</si>
  <si>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</si>
  <si>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</si>
  <si>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</si>
  <si>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</si>
  <si>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</si>
  <si>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</si>
  <si>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</si>
  <si>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</si>
  <si>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</si>
  <si>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</si>
  <si>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</si>
  <si>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</si>
  <si>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</si>
  <si>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</si>
  <si>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</si>
  <si>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</si>
  <si>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</si>
  <si>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</si>
  <si>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</si>
  <si>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</si>
  <si>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</si>
  <si>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</si>
  <si>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</si>
  <si>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</si>
  <si>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</si>
  <si>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</si>
  <si>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</si>
  <si>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</si>
  <si>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</si>
  <si>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</si>
  <si>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</si>
  <si>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</si>
  <si>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</si>
  <si>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</si>
  <si>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</si>
  <si>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</si>
  <si>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</si>
  <si>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</si>
  <si>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</si>
  <si>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</si>
  <si>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</si>
  <si>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</si>
  <si>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</si>
  <si>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</si>
  <si>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</si>
  <si>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</si>
  <si>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</si>
  <si>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</si>
  <si>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</si>
  <si>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</si>
  <si>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</si>
  <si>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</si>
  <si>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</si>
  <si>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</si>
  <si>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</si>
  <si>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</si>
  <si>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</si>
  <si>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</si>
  <si>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</si>
  <si>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</si>
  <si>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</si>
  <si>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</si>
  <si>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</si>
  <si>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</si>
  <si>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</si>
  <si>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</si>
  <si>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</si>
  <si>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</si>
  <si>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</si>
  <si>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</si>
  <si>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</si>
  <si>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</si>
  <si>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</si>
  <si>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</si>
  <si>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</si>
  <si>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</si>
  <si>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</si>
  <si>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</si>
  <si>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</si>
  <si>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</si>
  <si>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</si>
  <si>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</si>
  <si>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</si>
  <si>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</si>
  <si>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</si>
  <si>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</si>
  <si>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</si>
  <si>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</si>
  <si>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</si>
  <si>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</si>
  <si>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</si>
  <si>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</si>
  <si>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</si>
  <si>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</si>
  <si>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</si>
  <si>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</si>
  <si>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</si>
  <si>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</si>
  <si>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</si>
  <si>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</si>
  <si>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</si>
  <si>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</si>
  <si>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</si>
  <si>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</si>
  <si>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</si>
  <si>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</si>
  <si>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</si>
  <si>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</si>
  <si>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</si>
  <si>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</si>
  <si>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</si>
  <si>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</si>
  <si>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</si>
  <si>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</si>
  <si>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</si>
  <si>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</si>
  <si>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</si>
  <si>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</si>
  <si>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</si>
  <si>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</si>
  <si>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</si>
  <si>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</si>
  <si>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</si>
  <si>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</si>
  <si>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</si>
  <si>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</si>
  <si>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</si>
  <si>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</si>
  <si>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</si>
  <si>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</si>
  <si>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</si>
  <si>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</si>
  <si>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</si>
  <si>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</si>
  <si>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</si>
  <si>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</si>
  <si>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</si>
  <si>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</si>
  <si>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</si>
  <si>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</si>
  <si>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</si>
  <si>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</si>
  <si>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</si>
  <si>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</si>
  <si>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</si>
  <si>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</si>
  <si>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</si>
  <si>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</si>
  <si>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</si>
  <si>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</si>
  <si>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</si>
  <si>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</si>
  <si>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</si>
  <si>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</si>
  <si>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</si>
  <si>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</si>
  <si>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</si>
  <si>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</si>
  <si>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</si>
  <si>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</si>
  <si>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</si>
  <si>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</si>
  <si>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</si>
  <si>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</si>
  <si>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</si>
  <si>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</si>
  <si>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</si>
  <si>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</si>
  <si>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</si>
  <si>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</si>
  <si>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</si>
  <si>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</si>
  <si>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</si>
  <si>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</si>
  <si>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</si>
  <si>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</si>
  <si>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</si>
  <si>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</si>
  <si>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</si>
  <si>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</si>
  <si>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</si>
  <si>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</si>
  <si>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</si>
  <si>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</si>
  <si>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</si>
  <si>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</si>
  <si>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</si>
  <si>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</si>
  <si>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</si>
  <si>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</si>
  <si>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</si>
  <si>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</si>
  <si>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</si>
  <si>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</si>
  <si>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</si>
  <si>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</si>
  <si>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</si>
  <si>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</si>
  <si>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</si>
  <si>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</si>
  <si>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</si>
  <si>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</si>
  <si>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</si>
  <si>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</si>
  <si>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</si>
  <si>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</si>
  <si>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</si>
  <si>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</si>
  <si>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</si>
  <si>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</si>
  <si>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</si>
  <si>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</si>
  <si>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</si>
  <si>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</si>
  <si>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</si>
  <si>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</si>
  <si>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</si>
  <si>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</si>
  <si>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</si>
  <si>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</si>
  <si>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</si>
  <si>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</si>
  <si>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</si>
  <si>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</si>
  <si>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</si>
  <si>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</si>
  <si>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</si>
  <si>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</si>
  <si>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</si>
  <si>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</si>
  <si>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</si>
  <si>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</si>
  <si>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</si>
  <si>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</si>
  <si>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</si>
  <si>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</si>
  <si>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</si>
  <si>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</si>
  <si>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</si>
  <si>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</si>
  <si>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</si>
  <si>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</si>
  <si>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</si>
  <si>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</si>
  <si>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</si>
  <si>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</si>
  <si>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</si>
  <si>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</si>
  <si>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</si>
  <si>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</si>
  <si>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</si>
  <si>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</si>
  <si>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</si>
  <si>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</si>
  <si>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</si>
  <si>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</si>
  <si>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</si>
  <si>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</si>
  <si>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</si>
  <si>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</si>
  <si>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</si>
  <si>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</si>
  <si>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</si>
  <si>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</si>
  <si>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</si>
  <si>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</si>
  <si>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</si>
  <si>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</si>
  <si>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</si>
  <si>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</si>
  <si>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</si>
  <si>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</si>
  <si>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</si>
  <si>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</si>
  <si>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</si>
  <si>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</si>
  <si>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</si>
  <si>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</si>
  <si>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</si>
  <si>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</si>
  <si>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</si>
  <si>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</si>
  <si>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</si>
  <si>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</si>
  <si>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</si>
  <si>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</si>
  <si>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</si>
  <si>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</si>
  <si>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</si>
  <si>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</si>
  <si>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</si>
  <si>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</si>
  <si>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</si>
  <si>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</si>
  <si>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</si>
  <si>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</si>
  <si>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</si>
  <si>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</si>
  <si>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</si>
  <si>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</si>
  <si>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</si>
  <si>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</si>
  <si>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</si>
  <si>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</si>
  <si>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</si>
  <si>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</si>
  <si>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</si>
  <si>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</si>
  <si>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</si>
  <si>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</si>
  <si>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</si>
  <si>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</si>
  <si>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</si>
  <si>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</si>
  <si>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</si>
  <si>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</si>
  <si>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</si>
  <si>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</si>
  <si>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</si>
  <si>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</si>
  <si>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</si>
  <si>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</si>
  <si>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</si>
  <si>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</si>
  <si>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</si>
  <si>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</si>
  <si>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</si>
  <si>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</si>
  <si>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</si>
  <si>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</si>
  <si>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</si>
  <si>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</si>
  <si>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</si>
  <si>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</si>
  <si>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</si>
  <si>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</si>
  <si>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</si>
  <si>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</si>
  <si>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</si>
  <si>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</si>
  <si>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</si>
  <si>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</si>
  <si>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</si>
  <si>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</si>
  <si>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</si>
  <si>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</si>
  <si>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</si>
  <si>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</si>
  <si>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</si>
  <si>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</si>
  <si>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</si>
  <si>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</si>
  <si>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</si>
  <si>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</si>
  <si>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</si>
  <si>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</si>
  <si>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</si>
  <si>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</si>
  <si>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</si>
  <si>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</si>
  <si>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FORUM CULTURAL GUANAJUATO</t>
  </si>
  <si>
    <t>Correspondiente 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</si>
</sst>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82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8" fillId="0" borderId="0" xfId="10" applyNumberFormat="1" applyFont="1"/>
  </cellXfs>
  <cellStyles count="18">
    <cellStyle name="Hipervínculo" xfId="11" builtinId="8"/>
    <cellStyle name="Millares 2" xfId="1"/>
    <cellStyle name="Millares 2 2" xfId="15"/>
    <cellStyle name="Millares 2 3" xfId="16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47</xdr:row>
      <xdr:rowOff>114300</xdr:rowOff>
    </xdr:from>
    <xdr:to>
      <xdr:col>4</xdr:col>
      <xdr:colOff>25400</xdr:colOff>
      <xdr:row>54</xdr:row>
      <xdr:rowOff>95250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31750" y="66548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153</xdr:row>
      <xdr:rowOff>0</xdr:rowOff>
    </xdr:from>
    <xdr:to>
      <xdr:col>3</xdr:col>
      <xdr:colOff>1277069</xdr:colOff>
      <xdr:row>159</xdr:row>
      <xdr:rowOff>115139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9756887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224</xdr:row>
      <xdr:rowOff>0</xdr:rowOff>
    </xdr:from>
    <xdr:to>
      <xdr:col>3</xdr:col>
      <xdr:colOff>50800</xdr:colOff>
      <xdr:row>230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303530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31</xdr:row>
      <xdr:rowOff>0</xdr:rowOff>
    </xdr:from>
    <xdr:to>
      <xdr:col>4</xdr:col>
      <xdr:colOff>819150</xdr:colOff>
      <xdr:row>37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42926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116</xdr:row>
      <xdr:rowOff>0</xdr:rowOff>
    </xdr:from>
    <xdr:to>
      <xdr:col>4</xdr:col>
      <xdr:colOff>285750</xdr:colOff>
      <xdr:row>122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1518920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25400</xdr:rowOff>
    </xdr:from>
    <xdr:to>
      <xdr:col>2</xdr:col>
      <xdr:colOff>1111250</xdr:colOff>
      <xdr:row>31</xdr:row>
      <xdr:rowOff>12700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3638550"/>
          <a:ext cx="5753100" cy="7493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88900</xdr:rowOff>
    </xdr:from>
    <xdr:to>
      <xdr:col>4</xdr:col>
      <xdr:colOff>107950</xdr:colOff>
      <xdr:row>46</xdr:row>
      <xdr:rowOff>101600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5784850"/>
          <a:ext cx="6731000" cy="52070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3</xdr:col>
      <xdr:colOff>933450</xdr:colOff>
      <xdr:row>61</xdr:row>
      <xdr:rowOff>107950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0" y="7334250"/>
          <a:ext cx="763905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6" activePane="bottomLeft" state="frozen"/>
      <selection activeCell="A14" sqref="A14:B14"/>
      <selection pane="bottomLeft" activeCell="A44" sqref="A44"/>
    </sheetView>
  </sheetViews>
  <sheetFormatPr baseColWidth="10" defaultColWidth="12.90625" defaultRowHeight="10" x14ac:dyDescent="0.2"/>
  <cols>
    <col min="1" max="1" width="14.6328125" style="4" customWidth="1"/>
    <col min="2" max="2" width="73.90625" style="4" bestFit="1" customWidth="1"/>
    <col min="3" max="3" width="8" style="4" customWidth="1"/>
    <col min="4" max="16384" width="12.90625" style="4"/>
  </cols>
  <sheetData>
    <row r="1" spans="1:5" ht="18.899999999999999" customHeight="1" x14ac:dyDescent="0.2">
      <c r="A1" s="153" t="s">
        <v>662</v>
      </c>
      <c r="B1" s="153"/>
      <c r="C1" s="17"/>
      <c r="D1" s="14" t="s">
        <v>614</v>
      </c>
      <c r="E1" s="15">
        <v>2022</v>
      </c>
    </row>
    <row r="2" spans="1:5" ht="18.899999999999999" customHeight="1" x14ac:dyDescent="0.2">
      <c r="A2" s="154" t="s">
        <v>613</v>
      </c>
      <c r="B2" s="154"/>
      <c r="C2" s="36"/>
      <c r="D2" s="14" t="s">
        <v>615</v>
      </c>
      <c r="E2" s="17" t="s">
        <v>620</v>
      </c>
    </row>
    <row r="3" spans="1:5" ht="18.899999999999999" customHeight="1" x14ac:dyDescent="0.2">
      <c r="A3" s="155" t="s">
        <v>663</v>
      </c>
      <c r="B3" s="155"/>
      <c r="C3" s="17"/>
      <c r="D3" s="14" t="s">
        <v>616</v>
      </c>
      <c r="E3" s="15">
        <v>2</v>
      </c>
    </row>
    <row r="4" spans="1:5" s="101" customFormat="1" ht="18.899999999999999" customHeight="1" x14ac:dyDescent="0.2">
      <c r="A4" s="155" t="s">
        <v>635</v>
      </c>
      <c r="B4" s="155"/>
      <c r="C4" s="155"/>
      <c r="D4" s="155"/>
      <c r="E4" s="155"/>
    </row>
    <row r="5" spans="1:5" ht="15" customHeight="1" x14ac:dyDescent="0.2">
      <c r="A5" s="146" t="s">
        <v>41</v>
      </c>
      <c r="B5" s="145" t="s">
        <v>42</v>
      </c>
    </row>
    <row r="6" spans="1:5" ht="10.5" x14ac:dyDescent="0.25">
      <c r="A6" s="5"/>
      <c r="B6" s="6"/>
    </row>
    <row r="7" spans="1:5" ht="10.5" x14ac:dyDescent="0.25">
      <c r="A7" s="7"/>
      <c r="B7" s="8" t="s">
        <v>45</v>
      </c>
    </row>
    <row r="8" spans="1:5" ht="10.5" x14ac:dyDescent="0.25">
      <c r="A8" s="7"/>
      <c r="B8" s="8"/>
    </row>
    <row r="9" spans="1:5" ht="10.5" x14ac:dyDescent="0.25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102" t="s">
        <v>577</v>
      </c>
      <c r="B24" s="103" t="s">
        <v>306</v>
      </c>
    </row>
    <row r="25" spans="1:2" x14ac:dyDescent="0.2">
      <c r="A25" s="102" t="s">
        <v>578</v>
      </c>
      <c r="B25" s="103" t="s">
        <v>579</v>
      </c>
    </row>
    <row r="26" spans="1:2" s="101" customFormat="1" x14ac:dyDescent="0.2">
      <c r="A26" s="102" t="s">
        <v>580</v>
      </c>
      <c r="B26" s="103" t="s">
        <v>343</v>
      </c>
    </row>
    <row r="27" spans="1:2" x14ac:dyDescent="0.2">
      <c r="A27" s="102" t="s">
        <v>581</v>
      </c>
      <c r="B27" s="103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ht="10.5" x14ac:dyDescent="0.25">
      <c r="A33" s="7"/>
      <c r="B33" s="10"/>
    </row>
    <row r="34" spans="1:2" ht="10.5" x14ac:dyDescent="0.25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ht="10.5" x14ac:dyDescent="0.25">
      <c r="A37" s="7"/>
      <c r="B37" s="10"/>
    </row>
    <row r="38" spans="1:2" ht="10.5" x14ac:dyDescent="0.25">
      <c r="A38" s="7"/>
      <c r="B38" s="8" t="s">
        <v>46</v>
      </c>
    </row>
    <row r="39" spans="1:2" ht="10.5" x14ac:dyDescent="0.25">
      <c r="A39" s="7" t="s">
        <v>47</v>
      </c>
      <c r="B39" s="46" t="s">
        <v>32</v>
      </c>
    </row>
    <row r="40" spans="1:2" ht="10.5" x14ac:dyDescent="0.25">
      <c r="A40" s="7"/>
      <c r="B40" s="46" t="s">
        <v>636</v>
      </c>
    </row>
    <row r="41" spans="1:2" ht="11" thickBot="1" x14ac:dyDescent="0.3">
      <c r="A41" s="11"/>
      <c r="B41" s="12"/>
    </row>
    <row r="44" spans="1:2" x14ac:dyDescent="0.2">
      <c r="B44" s="101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84" orientation="landscape" r:id="rId1"/>
  <headerFooter>
    <oddHeader>&amp;CNOTAS A LOS ESTADOS FINANCIEROS</oddHeader>
    <oddFooter>&amp;L&amp;F&amp;R&amp;A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topLeftCell="A7" workbookViewId="0">
      <selection activeCell="A25" sqref="A25"/>
    </sheetView>
  </sheetViews>
  <sheetFormatPr baseColWidth="10" defaultColWidth="11.453125" defaultRowHeight="10" x14ac:dyDescent="0.2"/>
  <cols>
    <col min="1" max="1" width="3.36328125" style="39" customWidth="1"/>
    <col min="2" max="2" width="63.08984375" style="39" customWidth="1"/>
    <col min="3" max="3" width="17.6328125" style="39" customWidth="1"/>
    <col min="4" max="16384" width="11.453125" style="39"/>
  </cols>
  <sheetData>
    <row r="1" spans="1:3" s="37" customFormat="1" ht="18" customHeight="1" x14ac:dyDescent="0.35">
      <c r="A1" s="159" t="s">
        <v>662</v>
      </c>
      <c r="B1" s="160"/>
      <c r="C1" s="161"/>
    </row>
    <row r="2" spans="1:3" s="37" customFormat="1" ht="18" customHeight="1" x14ac:dyDescent="0.35">
      <c r="A2" s="162" t="s">
        <v>625</v>
      </c>
      <c r="B2" s="163"/>
      <c r="C2" s="164"/>
    </row>
    <row r="3" spans="1:3" s="37" customFormat="1" ht="18" customHeight="1" x14ac:dyDescent="0.35">
      <c r="A3" s="162" t="s">
        <v>663</v>
      </c>
      <c r="B3" s="165"/>
      <c r="C3" s="164"/>
    </row>
    <row r="4" spans="1:3" s="40" customFormat="1" ht="18" customHeight="1" x14ac:dyDescent="0.25">
      <c r="A4" s="166" t="s">
        <v>626</v>
      </c>
      <c r="B4" s="167"/>
      <c r="C4" s="168"/>
    </row>
    <row r="5" spans="1:3" s="38" customFormat="1" ht="10.5" x14ac:dyDescent="0.2">
      <c r="A5" s="58" t="s">
        <v>525</v>
      </c>
      <c r="B5" s="58"/>
      <c r="C5" s="59">
        <v>52622702.950000003</v>
      </c>
    </row>
    <row r="6" spans="1:3" ht="10.5" x14ac:dyDescent="0.2">
      <c r="A6" s="60"/>
      <c r="B6" s="61"/>
      <c r="C6" s="62"/>
    </row>
    <row r="7" spans="1:3" ht="10.5" x14ac:dyDescent="0.2">
      <c r="A7" s="71" t="s">
        <v>526</v>
      </c>
      <c r="B7" s="71"/>
      <c r="C7" s="63">
        <f>SUM(C8:C13)</f>
        <v>8.02</v>
      </c>
    </row>
    <row r="8" spans="1:3" x14ac:dyDescent="0.2">
      <c r="A8" s="80" t="s">
        <v>527</v>
      </c>
      <c r="B8" s="79" t="s">
        <v>344</v>
      </c>
      <c r="C8" s="64">
        <v>0</v>
      </c>
    </row>
    <row r="9" spans="1:3" x14ac:dyDescent="0.2">
      <c r="A9" s="65" t="s">
        <v>528</v>
      </c>
      <c r="B9" s="66" t="s">
        <v>537</v>
      </c>
      <c r="C9" s="64">
        <v>0</v>
      </c>
    </row>
    <row r="10" spans="1:3" x14ac:dyDescent="0.2">
      <c r="A10" s="65" t="s">
        <v>529</v>
      </c>
      <c r="B10" s="66" t="s">
        <v>352</v>
      </c>
      <c r="C10" s="64">
        <v>0</v>
      </c>
    </row>
    <row r="11" spans="1:3" x14ac:dyDescent="0.2">
      <c r="A11" s="65" t="s">
        <v>530</v>
      </c>
      <c r="B11" s="66" t="s">
        <v>353</v>
      </c>
      <c r="C11" s="64">
        <v>0</v>
      </c>
    </row>
    <row r="12" spans="1:3" x14ac:dyDescent="0.2">
      <c r="A12" s="65" t="s">
        <v>531</v>
      </c>
      <c r="B12" s="66" t="s">
        <v>354</v>
      </c>
      <c r="C12" s="64">
        <v>8.02</v>
      </c>
    </row>
    <row r="13" spans="1:3" x14ac:dyDescent="0.2">
      <c r="A13" s="67" t="s">
        <v>532</v>
      </c>
      <c r="B13" s="68" t="s">
        <v>533</v>
      </c>
      <c r="C13" s="64">
        <v>0</v>
      </c>
    </row>
    <row r="14" spans="1:3" x14ac:dyDescent="0.2">
      <c r="A14" s="78"/>
      <c r="B14" s="69"/>
      <c r="C14" s="70"/>
    </row>
    <row r="15" spans="1:3" ht="10.5" x14ac:dyDescent="0.2">
      <c r="A15" s="71" t="s">
        <v>83</v>
      </c>
      <c r="B15" s="61"/>
      <c r="C15" s="63">
        <f>SUM(C16:C18)</f>
        <v>112000</v>
      </c>
    </row>
    <row r="16" spans="1:3" x14ac:dyDescent="0.2">
      <c r="A16" s="72">
        <v>3.1</v>
      </c>
      <c r="B16" s="66" t="s">
        <v>536</v>
      </c>
      <c r="C16" s="64">
        <v>0</v>
      </c>
    </row>
    <row r="17" spans="1:3" x14ac:dyDescent="0.2">
      <c r="A17" s="73">
        <v>3.2</v>
      </c>
      <c r="B17" s="66" t="s">
        <v>534</v>
      </c>
      <c r="C17" s="64">
        <v>0</v>
      </c>
    </row>
    <row r="18" spans="1:3" x14ac:dyDescent="0.2">
      <c r="A18" s="73">
        <v>3.3</v>
      </c>
      <c r="B18" s="68" t="s">
        <v>535</v>
      </c>
      <c r="C18" s="74">
        <v>112000</v>
      </c>
    </row>
    <row r="19" spans="1:3" x14ac:dyDescent="0.2">
      <c r="A19" s="60"/>
      <c r="B19" s="75"/>
      <c r="C19" s="76"/>
    </row>
    <row r="20" spans="1:3" ht="10.5" x14ac:dyDescent="0.2">
      <c r="A20" s="77" t="s">
        <v>82</v>
      </c>
      <c r="B20" s="77"/>
      <c r="C20" s="59">
        <f>C5+C7-C15</f>
        <v>52510710.970000006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ignoredErrors>
    <ignoredError sqref="A8:A13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opLeftCell="A31" workbookViewId="0">
      <selection activeCell="A45" sqref="A45"/>
    </sheetView>
  </sheetViews>
  <sheetFormatPr baseColWidth="10" defaultColWidth="11.453125" defaultRowHeight="10" x14ac:dyDescent="0.2"/>
  <cols>
    <col min="1" max="1" width="3.6328125" style="39" customWidth="1"/>
    <col min="2" max="2" width="62.08984375" style="39" customWidth="1"/>
    <col min="3" max="3" width="17.6328125" style="39" customWidth="1"/>
    <col min="4" max="16384" width="11.453125" style="39"/>
  </cols>
  <sheetData>
    <row r="1" spans="1:3" s="41" customFormat="1" ht="18.899999999999999" customHeight="1" x14ac:dyDescent="0.35">
      <c r="A1" s="169" t="s">
        <v>662</v>
      </c>
      <c r="B1" s="170"/>
      <c r="C1" s="171"/>
    </row>
    <row r="2" spans="1:3" s="41" customFormat="1" ht="18.899999999999999" customHeight="1" x14ac:dyDescent="0.35">
      <c r="A2" s="172" t="s">
        <v>627</v>
      </c>
      <c r="B2" s="173"/>
      <c r="C2" s="174"/>
    </row>
    <row r="3" spans="1:3" s="41" customFormat="1" ht="18.899999999999999" customHeight="1" x14ac:dyDescent="0.35">
      <c r="A3" s="172" t="s">
        <v>663</v>
      </c>
      <c r="B3" s="175"/>
      <c r="C3" s="174"/>
    </row>
    <row r="4" spans="1:3" s="42" customFormat="1" ht="10.5" x14ac:dyDescent="0.2">
      <c r="A4" s="166" t="s">
        <v>626</v>
      </c>
      <c r="B4" s="167"/>
      <c r="C4" s="168"/>
    </row>
    <row r="5" spans="1:3" ht="10.5" x14ac:dyDescent="0.2">
      <c r="A5" s="89" t="s">
        <v>538</v>
      </c>
      <c r="B5" s="58"/>
      <c r="C5" s="82">
        <v>46025283.159999996</v>
      </c>
    </row>
    <row r="6" spans="1:3" ht="10.5" x14ac:dyDescent="0.2">
      <c r="A6" s="83"/>
      <c r="B6" s="61"/>
      <c r="C6" s="84"/>
    </row>
    <row r="7" spans="1:3" ht="10.5" x14ac:dyDescent="0.2">
      <c r="A7" s="71" t="s">
        <v>539</v>
      </c>
      <c r="B7" s="85"/>
      <c r="C7" s="63">
        <f>SUM(C8:C28)</f>
        <v>0</v>
      </c>
    </row>
    <row r="8" spans="1:3" x14ac:dyDescent="0.2">
      <c r="A8" s="136">
        <v>2.1</v>
      </c>
      <c r="B8" s="90" t="s">
        <v>372</v>
      </c>
      <c r="C8" s="91">
        <v>0</v>
      </c>
    </row>
    <row r="9" spans="1:3" x14ac:dyDescent="0.2">
      <c r="A9" s="136">
        <v>2.2000000000000002</v>
      </c>
      <c r="B9" s="90" t="s">
        <v>369</v>
      </c>
      <c r="C9" s="91">
        <v>0</v>
      </c>
    </row>
    <row r="10" spans="1:3" x14ac:dyDescent="0.2">
      <c r="A10" s="98">
        <v>2.2999999999999998</v>
      </c>
      <c r="B10" s="81" t="s">
        <v>239</v>
      </c>
      <c r="C10" s="91">
        <v>0</v>
      </c>
    </row>
    <row r="11" spans="1:3" x14ac:dyDescent="0.2">
      <c r="A11" s="98">
        <v>2.4</v>
      </c>
      <c r="B11" s="81" t="s">
        <v>240</v>
      </c>
      <c r="C11" s="91">
        <v>0</v>
      </c>
    </row>
    <row r="12" spans="1:3" x14ac:dyDescent="0.2">
      <c r="A12" s="98">
        <v>2.5</v>
      </c>
      <c r="B12" s="81" t="s">
        <v>241</v>
      </c>
      <c r="C12" s="91">
        <v>0</v>
      </c>
    </row>
    <row r="13" spans="1:3" x14ac:dyDescent="0.2">
      <c r="A13" s="98">
        <v>2.6</v>
      </c>
      <c r="B13" s="81" t="s">
        <v>242</v>
      </c>
      <c r="C13" s="91">
        <v>0</v>
      </c>
    </row>
    <row r="14" spans="1:3" x14ac:dyDescent="0.2">
      <c r="A14" s="98">
        <v>2.7</v>
      </c>
      <c r="B14" s="81" t="s">
        <v>243</v>
      </c>
      <c r="C14" s="91">
        <v>0</v>
      </c>
    </row>
    <row r="15" spans="1:3" x14ac:dyDescent="0.2">
      <c r="A15" s="98">
        <v>2.8</v>
      </c>
      <c r="B15" s="81" t="s">
        <v>244</v>
      </c>
      <c r="C15" s="91">
        <v>0</v>
      </c>
    </row>
    <row r="16" spans="1:3" x14ac:dyDescent="0.2">
      <c r="A16" s="98">
        <v>2.9</v>
      </c>
      <c r="B16" s="81" t="s">
        <v>246</v>
      </c>
      <c r="C16" s="91">
        <v>0</v>
      </c>
    </row>
    <row r="17" spans="1:3" x14ac:dyDescent="0.2">
      <c r="A17" s="98" t="s">
        <v>540</v>
      </c>
      <c r="B17" s="81" t="s">
        <v>541</v>
      </c>
      <c r="C17" s="91">
        <v>0</v>
      </c>
    </row>
    <row r="18" spans="1:3" x14ac:dyDescent="0.2">
      <c r="A18" s="98" t="s">
        <v>570</v>
      </c>
      <c r="B18" s="81" t="s">
        <v>248</v>
      </c>
      <c r="C18" s="91">
        <v>0</v>
      </c>
    </row>
    <row r="19" spans="1:3" x14ac:dyDescent="0.2">
      <c r="A19" s="98" t="s">
        <v>571</v>
      </c>
      <c r="B19" s="81" t="s">
        <v>542</v>
      </c>
      <c r="C19" s="91">
        <v>0</v>
      </c>
    </row>
    <row r="20" spans="1:3" x14ac:dyDescent="0.2">
      <c r="A20" s="98" t="s">
        <v>572</v>
      </c>
      <c r="B20" s="81" t="s">
        <v>543</v>
      </c>
      <c r="C20" s="91">
        <v>0</v>
      </c>
    </row>
    <row r="21" spans="1:3" x14ac:dyDescent="0.2">
      <c r="A21" s="98" t="s">
        <v>573</v>
      </c>
      <c r="B21" s="81" t="s">
        <v>544</v>
      </c>
      <c r="C21" s="91">
        <v>0</v>
      </c>
    </row>
    <row r="22" spans="1:3" x14ac:dyDescent="0.2">
      <c r="A22" s="98" t="s">
        <v>545</v>
      </c>
      <c r="B22" s="81" t="s">
        <v>546</v>
      </c>
      <c r="C22" s="91">
        <v>0</v>
      </c>
    </row>
    <row r="23" spans="1:3" x14ac:dyDescent="0.2">
      <c r="A23" s="98" t="s">
        <v>547</v>
      </c>
      <c r="B23" s="81" t="s">
        <v>548</v>
      </c>
      <c r="C23" s="91">
        <v>0</v>
      </c>
    </row>
    <row r="24" spans="1:3" x14ac:dyDescent="0.2">
      <c r="A24" s="98" t="s">
        <v>549</v>
      </c>
      <c r="B24" s="81" t="s">
        <v>550</v>
      </c>
      <c r="C24" s="91">
        <v>0</v>
      </c>
    </row>
    <row r="25" spans="1:3" x14ac:dyDescent="0.2">
      <c r="A25" s="98" t="s">
        <v>551</v>
      </c>
      <c r="B25" s="81" t="s">
        <v>552</v>
      </c>
      <c r="C25" s="91">
        <v>0</v>
      </c>
    </row>
    <row r="26" spans="1:3" x14ac:dyDescent="0.2">
      <c r="A26" s="98" t="s">
        <v>553</v>
      </c>
      <c r="B26" s="81" t="s">
        <v>554</v>
      </c>
      <c r="C26" s="91">
        <v>0</v>
      </c>
    </row>
    <row r="27" spans="1:3" x14ac:dyDescent="0.2">
      <c r="A27" s="98" t="s">
        <v>555</v>
      </c>
      <c r="B27" s="81" t="s">
        <v>556</v>
      </c>
      <c r="C27" s="91">
        <v>0</v>
      </c>
    </row>
    <row r="28" spans="1:3" x14ac:dyDescent="0.2">
      <c r="A28" s="98" t="s">
        <v>557</v>
      </c>
      <c r="B28" s="90" t="s">
        <v>558</v>
      </c>
      <c r="C28" s="91">
        <v>0</v>
      </c>
    </row>
    <row r="29" spans="1:3" x14ac:dyDescent="0.2">
      <c r="A29" s="99"/>
      <c r="B29" s="92"/>
      <c r="C29" s="93"/>
    </row>
    <row r="30" spans="1:3" ht="10.5" x14ac:dyDescent="0.2">
      <c r="A30" s="94" t="s">
        <v>559</v>
      </c>
      <c r="B30" s="95"/>
      <c r="C30" s="96">
        <f>SUM(C31:C37)</f>
        <v>276877.14</v>
      </c>
    </row>
    <row r="31" spans="1:3" x14ac:dyDescent="0.2">
      <c r="A31" s="98" t="s">
        <v>560</v>
      </c>
      <c r="B31" s="81" t="s">
        <v>441</v>
      </c>
      <c r="C31" s="91">
        <v>0</v>
      </c>
    </row>
    <row r="32" spans="1:3" x14ac:dyDescent="0.2">
      <c r="A32" s="98" t="s">
        <v>561</v>
      </c>
      <c r="B32" s="81" t="s">
        <v>80</v>
      </c>
      <c r="C32" s="91">
        <v>0</v>
      </c>
    </row>
    <row r="33" spans="1:3" x14ac:dyDescent="0.2">
      <c r="A33" s="98" t="s">
        <v>562</v>
      </c>
      <c r="B33" s="81" t="s">
        <v>451</v>
      </c>
      <c r="C33" s="91">
        <v>0</v>
      </c>
    </row>
    <row r="34" spans="1:3" x14ac:dyDescent="0.2">
      <c r="A34" s="98" t="s">
        <v>563</v>
      </c>
      <c r="B34" s="81" t="s">
        <v>564</v>
      </c>
      <c r="C34" s="91">
        <v>0</v>
      </c>
    </row>
    <row r="35" spans="1:3" x14ac:dyDescent="0.2">
      <c r="A35" s="98" t="s">
        <v>565</v>
      </c>
      <c r="B35" s="81" t="s">
        <v>566</v>
      </c>
      <c r="C35" s="91">
        <v>0</v>
      </c>
    </row>
    <row r="36" spans="1:3" x14ac:dyDescent="0.2">
      <c r="A36" s="98" t="s">
        <v>567</v>
      </c>
      <c r="B36" s="81" t="s">
        <v>459</v>
      </c>
      <c r="C36" s="91">
        <v>1.44</v>
      </c>
    </row>
    <row r="37" spans="1:3" x14ac:dyDescent="0.2">
      <c r="A37" s="98" t="s">
        <v>568</v>
      </c>
      <c r="B37" s="90" t="s">
        <v>569</v>
      </c>
      <c r="C37" s="97">
        <v>276875.7</v>
      </c>
    </row>
    <row r="38" spans="1:3" x14ac:dyDescent="0.2">
      <c r="A38" s="83"/>
      <c r="B38" s="86"/>
      <c r="C38" s="87"/>
    </row>
    <row r="39" spans="1:3" ht="10.5" x14ac:dyDescent="0.2">
      <c r="A39" s="88" t="s">
        <v>84</v>
      </c>
      <c r="B39" s="58"/>
      <c r="C39" s="59">
        <f>C5-C7+C30</f>
        <v>46302160.299999997</v>
      </c>
    </row>
    <row r="41" spans="1:3" x14ac:dyDescent="0.2">
      <c r="B41" s="39" t="s">
        <v>637</v>
      </c>
    </row>
    <row r="42" spans="1:3" x14ac:dyDescent="0.2">
      <c r="C42" s="181"/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workbookViewId="0">
      <selection activeCell="B46" sqref="B46"/>
    </sheetView>
  </sheetViews>
  <sheetFormatPr baseColWidth="10" defaultColWidth="9.08984375" defaultRowHeight="10" x14ac:dyDescent="0.2"/>
  <cols>
    <col min="1" max="1" width="10" style="29" customWidth="1"/>
    <col min="2" max="2" width="68.54296875" style="29" bestFit="1" customWidth="1"/>
    <col min="3" max="3" width="17.453125" style="29" bestFit="1" customWidth="1"/>
    <col min="4" max="5" width="23.6328125" style="29" bestFit="1" customWidth="1"/>
    <col min="6" max="6" width="19.36328125" style="29" customWidth="1"/>
    <col min="7" max="7" width="20.54296875" style="29" customWidth="1"/>
    <col min="8" max="10" width="20.36328125" style="29" customWidth="1"/>
    <col min="11" max="16384" width="9.08984375" style="29"/>
  </cols>
  <sheetData>
    <row r="1" spans="1:10" ht="18.899999999999999" customHeight="1" x14ac:dyDescent="0.2">
      <c r="A1" s="158" t="s">
        <v>662</v>
      </c>
      <c r="B1" s="176"/>
      <c r="C1" s="176"/>
      <c r="D1" s="176"/>
      <c r="E1" s="176"/>
      <c r="F1" s="176"/>
      <c r="G1" s="27" t="s">
        <v>617</v>
      </c>
      <c r="H1" s="28">
        <v>2022</v>
      </c>
    </row>
    <row r="2" spans="1:10" ht="18.899999999999999" customHeight="1" x14ac:dyDescent="0.2">
      <c r="A2" s="158" t="s">
        <v>628</v>
      </c>
      <c r="B2" s="176"/>
      <c r="C2" s="176"/>
      <c r="D2" s="176"/>
      <c r="E2" s="176"/>
      <c r="F2" s="176"/>
      <c r="G2" s="27" t="s">
        <v>618</v>
      </c>
      <c r="H2" s="28" t="s">
        <v>620</v>
      </c>
    </row>
    <row r="3" spans="1:10" ht="18.899999999999999" customHeight="1" x14ac:dyDescent="0.25">
      <c r="A3" s="177" t="s">
        <v>663</v>
      </c>
      <c r="B3" s="178"/>
      <c r="C3" s="178"/>
      <c r="D3" s="178"/>
      <c r="E3" s="178"/>
      <c r="F3" s="178"/>
      <c r="G3" s="27" t="s">
        <v>619</v>
      </c>
      <c r="H3" s="28">
        <v>2</v>
      </c>
    </row>
    <row r="4" spans="1:10" ht="10.5" x14ac:dyDescent="0.25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10.5" x14ac:dyDescent="0.25">
      <c r="A7" s="32" t="s">
        <v>146</v>
      </c>
      <c r="B7" s="32" t="s">
        <v>491</v>
      </c>
      <c r="C7" s="32" t="s">
        <v>180</v>
      </c>
      <c r="D7" s="32" t="s">
        <v>492</v>
      </c>
      <c r="E7" s="32" t="s">
        <v>493</v>
      </c>
      <c r="F7" s="32" t="s">
        <v>179</v>
      </c>
      <c r="G7" s="32" t="s">
        <v>124</v>
      </c>
      <c r="H7" s="32" t="s">
        <v>182</v>
      </c>
      <c r="I7" s="32" t="s">
        <v>183</v>
      </c>
      <c r="J7" s="32" t="s">
        <v>184</v>
      </c>
    </row>
    <row r="8" spans="1:10" s="44" customFormat="1" ht="10.5" x14ac:dyDescent="0.25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ht="10.5" x14ac:dyDescent="0.25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102183684.08</v>
      </c>
      <c r="E40" s="34">
        <v>0</v>
      </c>
      <c r="F40" s="34">
        <v>102183684.08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54385653.130000003</v>
      </c>
      <c r="E41" s="34">
        <v>-118322952.06</v>
      </c>
      <c r="F41" s="34">
        <v>-63937298.93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16152872.25</v>
      </c>
      <c r="E42" s="34">
        <v>-1776554.45</v>
      </c>
      <c r="F42" s="34">
        <v>14376317.800000001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52622702.950000003</v>
      </c>
      <c r="E43" s="34">
        <v>-52622702.950000003</v>
      </c>
      <c r="F43" s="34"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-52622702.950000003</v>
      </c>
      <c r="F44" s="34">
        <v>-52622702.950000003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-102183684.08</v>
      </c>
      <c r="F45" s="34">
        <v>-102183684.08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121286816.62</v>
      </c>
      <c r="E46" s="34">
        <v>-72008458.680000007</v>
      </c>
      <c r="F46" s="34">
        <v>49278357.939999998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7567422.8399999999</v>
      </c>
      <c r="E47" s="34">
        <v>-19588740.639999997</v>
      </c>
      <c r="F47" s="34">
        <v>-12021317.799999999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64926643.939999998</v>
      </c>
      <c r="E48" s="34">
        <v>-46025283.159999996</v>
      </c>
      <c r="F48" s="34">
        <v>18901360.780000001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46025283.159999996</v>
      </c>
      <c r="E49" s="34">
        <v>-45701289.740000002</v>
      </c>
      <c r="F49" s="34">
        <v>323993.42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45701289.740000002</v>
      </c>
      <c r="E50" s="34">
        <v>-45701289.740000002</v>
      </c>
      <c r="F50" s="34"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45701289.740000002</v>
      </c>
      <c r="E51" s="34">
        <v>0</v>
      </c>
      <c r="F51" s="34">
        <v>45701289.740000002</v>
      </c>
    </row>
    <row r="53" spans="1:6" x14ac:dyDescent="0.2">
      <c r="B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0" x14ac:dyDescent="0.2"/>
  <cols>
    <col min="1" max="1" width="30.36328125" style="3" customWidth="1"/>
    <col min="2" max="2" width="42.08984375" style="3" customWidth="1"/>
    <col min="3" max="3" width="18.6328125" style="3" bestFit="1" customWidth="1"/>
    <col min="4" max="4" width="17" style="3" bestFit="1" customWidth="1"/>
    <col min="5" max="5" width="13.08984375" style="3" customWidth="1"/>
    <col min="6" max="6" width="11.453125" style="3" customWidth="1"/>
    <col min="7" max="8" width="11.6328125" style="3" hidden="1" customWidth="1"/>
    <col min="9" max="16384" width="11.453125" style="3" hidden="1"/>
  </cols>
  <sheetData>
    <row r="1" spans="1:8" ht="15" customHeight="1" x14ac:dyDescent="0.2">
      <c r="B1" s="123" t="s">
        <v>50</v>
      </c>
      <c r="C1" s="124"/>
      <c r="D1" s="124"/>
      <c r="E1" s="125"/>
    </row>
    <row r="2" spans="1:8" ht="15" customHeight="1" x14ac:dyDescent="0.2">
      <c r="A2" s="2" t="s">
        <v>31</v>
      </c>
    </row>
    <row r="3" spans="1:8" ht="10.5" x14ac:dyDescent="0.25">
      <c r="A3" s="1"/>
    </row>
    <row r="4" spans="1:8" s="127" customFormat="1" ht="10.5" x14ac:dyDescent="0.25">
      <c r="A4" s="126" t="s">
        <v>33</v>
      </c>
    </row>
    <row r="5" spans="1:8" s="127" customFormat="1" ht="39.9" customHeight="1" x14ac:dyDescent="0.2">
      <c r="A5" s="179" t="s">
        <v>34</v>
      </c>
      <c r="B5" s="179"/>
      <c r="C5" s="179"/>
      <c r="D5" s="179"/>
      <c r="E5" s="179"/>
      <c r="H5" s="128"/>
    </row>
    <row r="6" spans="1:8" s="127" customFormat="1" x14ac:dyDescent="0.2">
      <c r="A6" s="129"/>
      <c r="B6" s="129"/>
      <c r="C6" s="129"/>
      <c r="D6" s="129"/>
      <c r="H6" s="128"/>
    </row>
    <row r="7" spans="1:8" s="127" customFormat="1" ht="13" x14ac:dyDescent="0.3">
      <c r="A7" s="128" t="s">
        <v>35</v>
      </c>
      <c r="B7" s="128"/>
      <c r="C7" s="128"/>
      <c r="D7" s="128"/>
    </row>
    <row r="8" spans="1:8" s="127" customFormat="1" x14ac:dyDescent="0.2">
      <c r="A8" s="128"/>
      <c r="B8" s="128"/>
      <c r="C8" s="128"/>
      <c r="D8" s="128"/>
    </row>
    <row r="9" spans="1:8" s="127" customFormat="1" ht="10.5" x14ac:dyDescent="0.25">
      <c r="A9" s="142" t="s">
        <v>125</v>
      </c>
      <c r="B9" s="128"/>
      <c r="C9" s="128"/>
      <c r="D9" s="128"/>
    </row>
    <row r="10" spans="1:8" s="127" customFormat="1" ht="26.15" customHeight="1" x14ac:dyDescent="0.2">
      <c r="A10" s="130" t="s">
        <v>600</v>
      </c>
      <c r="B10" s="180" t="s">
        <v>36</v>
      </c>
      <c r="C10" s="180"/>
      <c r="D10" s="180"/>
      <c r="E10" s="180"/>
    </row>
    <row r="11" spans="1:8" s="127" customFormat="1" ht="12.9" customHeight="1" x14ac:dyDescent="0.2">
      <c r="A11" s="131" t="s">
        <v>601</v>
      </c>
      <c r="B11" s="132" t="s">
        <v>37</v>
      </c>
      <c r="C11" s="132"/>
      <c r="D11" s="132"/>
      <c r="E11" s="132"/>
    </row>
    <row r="12" spans="1:8" s="127" customFormat="1" ht="26.15" customHeight="1" x14ac:dyDescent="0.2">
      <c r="A12" s="131" t="s">
        <v>602</v>
      </c>
      <c r="B12" s="180" t="s">
        <v>38</v>
      </c>
      <c r="C12" s="180"/>
      <c r="D12" s="180"/>
      <c r="E12" s="180"/>
    </row>
    <row r="13" spans="1:8" s="127" customFormat="1" ht="26.15" customHeight="1" x14ac:dyDescent="0.2">
      <c r="A13" s="131" t="s">
        <v>603</v>
      </c>
      <c r="B13" s="180" t="s">
        <v>39</v>
      </c>
      <c r="C13" s="180"/>
      <c r="D13" s="180"/>
      <c r="E13" s="180"/>
    </row>
    <row r="14" spans="1:8" s="127" customFormat="1" ht="11.25" customHeight="1" x14ac:dyDescent="0.2">
      <c r="A14" s="133"/>
      <c r="B14" s="134"/>
      <c r="C14" s="134"/>
      <c r="D14" s="134"/>
      <c r="E14" s="134"/>
    </row>
    <row r="15" spans="1:8" s="127" customFormat="1" ht="39" customHeight="1" x14ac:dyDescent="0.2">
      <c r="A15" s="130" t="s">
        <v>604</v>
      </c>
      <c r="B15" s="132" t="s">
        <v>40</v>
      </c>
    </row>
    <row r="16" spans="1:8" s="127" customFormat="1" ht="12.9" customHeight="1" x14ac:dyDescent="0.2">
      <c r="A16" s="131" t="s">
        <v>605</v>
      </c>
    </row>
    <row r="17" spans="1:4" s="127" customFormat="1" ht="12.9" customHeight="1" x14ac:dyDescent="0.2">
      <c r="A17" s="132"/>
    </row>
    <row r="18" spans="1:4" s="127" customFormat="1" ht="12.9" customHeight="1" x14ac:dyDescent="0.25">
      <c r="A18" s="142" t="s">
        <v>97</v>
      </c>
    </row>
    <row r="19" spans="1:4" s="127" customFormat="1" ht="12.9" customHeight="1" x14ac:dyDescent="0.2">
      <c r="A19" s="135" t="s">
        <v>606</v>
      </c>
    </row>
    <row r="20" spans="1:4" s="127" customFormat="1" ht="12.9" customHeight="1" x14ac:dyDescent="0.2">
      <c r="A20" s="135" t="s">
        <v>607</v>
      </c>
    </row>
    <row r="21" spans="1:4" s="127" customFormat="1" x14ac:dyDescent="0.2">
      <c r="A21" s="128"/>
    </row>
    <row r="22" spans="1:4" s="127" customFormat="1" x14ac:dyDescent="0.2">
      <c r="A22" s="128" t="s">
        <v>520</v>
      </c>
      <c r="B22" s="128"/>
      <c r="C22" s="128"/>
      <c r="D22" s="128"/>
    </row>
    <row r="23" spans="1:4" s="127" customFormat="1" x14ac:dyDescent="0.2">
      <c r="A23" s="128" t="s">
        <v>521</v>
      </c>
      <c r="B23" s="128"/>
      <c r="C23" s="128"/>
      <c r="D23" s="128"/>
    </row>
    <row r="24" spans="1:4" s="127" customFormat="1" x14ac:dyDescent="0.2">
      <c r="A24" s="128" t="s">
        <v>522</v>
      </c>
      <c r="B24" s="128"/>
      <c r="C24" s="128"/>
      <c r="D24" s="128"/>
    </row>
    <row r="25" spans="1:4" s="127" customFormat="1" x14ac:dyDescent="0.2">
      <c r="A25" s="128" t="s">
        <v>523</v>
      </c>
      <c r="B25" s="128"/>
      <c r="C25" s="128"/>
      <c r="D25" s="128"/>
    </row>
    <row r="26" spans="1:4" s="127" customFormat="1" x14ac:dyDescent="0.2">
      <c r="A26" s="128" t="s">
        <v>524</v>
      </c>
      <c r="B26" s="128"/>
      <c r="C26" s="128"/>
      <c r="D26" s="128"/>
    </row>
    <row r="27" spans="1:4" s="127" customFormat="1" x14ac:dyDescent="0.2">
      <c r="A27" s="128"/>
      <c r="B27" s="128"/>
      <c r="C27" s="128"/>
      <c r="D27" s="128"/>
    </row>
    <row r="28" spans="1:4" s="127" customFormat="1" ht="11.5" x14ac:dyDescent="0.25">
      <c r="A28" s="133" t="s">
        <v>98</v>
      </c>
      <c r="B28" s="128"/>
      <c r="C28" s="128"/>
      <c r="D28" s="128"/>
    </row>
    <row r="29" spans="1:4" s="127" customFormat="1" x14ac:dyDescent="0.2">
      <c r="A29" s="128"/>
      <c r="B29" s="128"/>
      <c r="C29" s="128"/>
      <c r="D29" s="128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1"/>
  <sheetViews>
    <sheetView topLeftCell="A142" zoomScale="106" zoomScaleNormal="106" workbookViewId="0">
      <selection activeCell="B166" sqref="B166"/>
    </sheetView>
  </sheetViews>
  <sheetFormatPr baseColWidth="10" defaultColWidth="9.08984375" defaultRowHeight="10" x14ac:dyDescent="0.2"/>
  <cols>
    <col min="1" max="1" width="10" style="20" customWidth="1"/>
    <col min="2" max="2" width="64.54296875" style="20" bestFit="1" customWidth="1"/>
    <col min="3" max="3" width="16.453125" style="20" bestFit="1" customWidth="1"/>
    <col min="4" max="4" width="19.08984375" style="20" customWidth="1"/>
    <col min="5" max="5" width="28" style="20" customWidth="1"/>
    <col min="6" max="6" width="22.6328125" style="20" customWidth="1"/>
    <col min="7" max="8" width="16.6328125" style="20" customWidth="1"/>
    <col min="9" max="9" width="27.08984375" style="20" customWidth="1"/>
    <col min="10" max="16384" width="9.08984375" style="20"/>
  </cols>
  <sheetData>
    <row r="1" spans="1:8" s="16" customFormat="1" ht="18.899999999999999" customHeight="1" x14ac:dyDescent="0.35">
      <c r="A1" s="156" t="s">
        <v>662</v>
      </c>
      <c r="B1" s="157"/>
      <c r="C1" s="157"/>
      <c r="D1" s="157"/>
      <c r="E1" s="157"/>
      <c r="F1" s="157"/>
      <c r="G1" s="14" t="s">
        <v>617</v>
      </c>
      <c r="H1" s="25">
        <v>2022</v>
      </c>
    </row>
    <row r="2" spans="1:8" s="16" customFormat="1" ht="18.899999999999999" customHeight="1" x14ac:dyDescent="0.35">
      <c r="A2" s="156" t="s">
        <v>621</v>
      </c>
      <c r="B2" s="157"/>
      <c r="C2" s="157"/>
      <c r="D2" s="157"/>
      <c r="E2" s="157"/>
      <c r="F2" s="157"/>
      <c r="G2" s="14" t="s">
        <v>618</v>
      </c>
      <c r="H2" s="25" t="s">
        <v>620</v>
      </c>
    </row>
    <row r="3" spans="1:8" s="16" customFormat="1" ht="18.899999999999999" customHeight="1" x14ac:dyDescent="0.35">
      <c r="A3" s="156" t="s">
        <v>663</v>
      </c>
      <c r="B3" s="157"/>
      <c r="C3" s="157"/>
      <c r="D3" s="157"/>
      <c r="E3" s="157"/>
      <c r="F3" s="157"/>
      <c r="G3" s="14" t="s">
        <v>619</v>
      </c>
      <c r="H3" s="25">
        <v>2</v>
      </c>
    </row>
    <row r="4" spans="1:8" ht="10.5" x14ac:dyDescent="0.25">
      <c r="A4" s="18" t="s">
        <v>196</v>
      </c>
      <c r="B4" s="19"/>
      <c r="C4" s="19"/>
      <c r="D4" s="19"/>
      <c r="E4" s="19"/>
      <c r="F4" s="19"/>
      <c r="G4" s="19"/>
      <c r="H4" s="19"/>
    </row>
    <row r="6" spans="1:8" ht="10.5" x14ac:dyDescent="0.25">
      <c r="A6" s="19" t="s">
        <v>153</v>
      </c>
      <c r="B6" s="19"/>
      <c r="C6" s="19"/>
      <c r="D6" s="19"/>
      <c r="E6" s="19"/>
      <c r="F6" s="19"/>
      <c r="G6" s="19"/>
      <c r="H6" s="19"/>
    </row>
    <row r="7" spans="1:8" ht="10.5" x14ac:dyDescent="0.25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15926681.93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ht="10.5" x14ac:dyDescent="0.25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10.5" x14ac:dyDescent="0.25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21" t="s">
        <v>187</v>
      </c>
    </row>
    <row r="15" spans="1:8" x14ac:dyDescent="0.2">
      <c r="A15" s="22">
        <v>1122</v>
      </c>
      <c r="B15" s="20" t="s">
        <v>201</v>
      </c>
      <c r="C15" s="24">
        <v>405460</v>
      </c>
      <c r="D15" s="24">
        <v>450</v>
      </c>
      <c r="E15" s="24">
        <v>0</v>
      </c>
      <c r="F15" s="24">
        <v>0</v>
      </c>
      <c r="G15" s="24">
        <v>0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ht="10.5" x14ac:dyDescent="0.25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ht="10.5" x14ac:dyDescent="0.25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114377.68</v>
      </c>
      <c r="D20" s="24">
        <v>114377.68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69500</v>
      </c>
      <c r="D21" s="24">
        <v>69500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0</v>
      </c>
      <c r="D23" s="24">
        <v>0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67553.3</v>
      </c>
      <c r="D24" s="24">
        <v>67553.3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ht="10.5" x14ac:dyDescent="0.25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ht="10.5" x14ac:dyDescent="0.25">
      <c r="A31" s="21" t="s">
        <v>146</v>
      </c>
      <c r="B31" s="21" t="s">
        <v>143</v>
      </c>
      <c r="C31" s="21" t="s">
        <v>144</v>
      </c>
      <c r="D31" s="21" t="s">
        <v>158</v>
      </c>
      <c r="E31" s="21" t="s">
        <v>157</v>
      </c>
      <c r="F31" s="21" t="s">
        <v>215</v>
      </c>
      <c r="G31" s="21" t="s">
        <v>160</v>
      </c>
      <c r="H31" s="21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ht="10.5" x14ac:dyDescent="0.25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ht="10.5" x14ac:dyDescent="0.25">
      <c r="A40" s="21" t="s">
        <v>146</v>
      </c>
      <c r="B40" s="21" t="s">
        <v>143</v>
      </c>
      <c r="C40" s="21" t="s">
        <v>144</v>
      </c>
      <c r="D40" s="21" t="s">
        <v>156</v>
      </c>
      <c r="E40" s="21" t="s">
        <v>159</v>
      </c>
      <c r="F40" s="21" t="s">
        <v>223</v>
      </c>
      <c r="G40" s="21"/>
      <c r="H40" s="21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ht="10.5" x14ac:dyDescent="0.25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ht="10.5" x14ac:dyDescent="0.25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ht="10.5" x14ac:dyDescent="0.25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ht="10.5" x14ac:dyDescent="0.25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ht="10.5" x14ac:dyDescent="0.25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ht="10.5" x14ac:dyDescent="0.25">
      <c r="A53" s="21" t="s">
        <v>146</v>
      </c>
      <c r="B53" s="21" t="s">
        <v>143</v>
      </c>
      <c r="C53" s="21" t="s">
        <v>144</v>
      </c>
      <c r="D53" s="21" t="s">
        <v>163</v>
      </c>
      <c r="E53" s="21" t="s">
        <v>164</v>
      </c>
      <c r="F53" s="21" t="s">
        <v>156</v>
      </c>
      <c r="G53" s="21" t="s">
        <v>228</v>
      </c>
      <c r="H53" s="21" t="s">
        <v>165</v>
      </c>
      <c r="I53" s="21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5537427.8500000006</v>
      </c>
      <c r="D54" s="24">
        <f>SUM(D55:D61)</f>
        <v>0</v>
      </c>
      <c r="E54" s="24">
        <f>SUM(E55:E61)</f>
        <v>344683.06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5491410.6500000004</v>
      </c>
      <c r="D57" s="24">
        <v>0</v>
      </c>
      <c r="E57" s="24">
        <v>320332.28999999998</v>
      </c>
    </row>
    <row r="58" spans="1:9" x14ac:dyDescent="0.2">
      <c r="A58" s="22">
        <v>1234</v>
      </c>
      <c r="B58" s="20" t="s">
        <v>234</v>
      </c>
      <c r="C58" s="24">
        <v>0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46017.2</v>
      </c>
      <c r="D61" s="24">
        <v>0</v>
      </c>
      <c r="E61" s="24">
        <v>24350.77</v>
      </c>
    </row>
    <row r="62" spans="1:9" x14ac:dyDescent="0.2">
      <c r="A62" s="22">
        <v>1240</v>
      </c>
      <c r="B62" s="20" t="s">
        <v>238</v>
      </c>
      <c r="C62" s="24">
        <f>SUM(C63:C70)</f>
        <v>154687536.99000001</v>
      </c>
      <c r="D62" s="24">
        <f t="shared" ref="D62:E62" si="0">SUM(D63:D70)</f>
        <v>0</v>
      </c>
      <c r="E62" s="24">
        <f t="shared" si="0"/>
        <v>58330069.209999993</v>
      </c>
    </row>
    <row r="63" spans="1:9" x14ac:dyDescent="0.2">
      <c r="A63" s="22">
        <v>1241</v>
      </c>
      <c r="B63" s="20" t="s">
        <v>239</v>
      </c>
      <c r="C63" s="24">
        <v>18190645.52</v>
      </c>
      <c r="D63" s="24">
        <v>0</v>
      </c>
      <c r="E63" s="24">
        <v>42894230.729999997</v>
      </c>
    </row>
    <row r="64" spans="1:9" x14ac:dyDescent="0.2">
      <c r="A64" s="22">
        <v>1242</v>
      </c>
      <c r="B64" s="20" t="s">
        <v>240</v>
      </c>
      <c r="C64" s="24">
        <v>7737089.3700000001</v>
      </c>
      <c r="D64" s="24">
        <v>0</v>
      </c>
      <c r="E64" s="24">
        <v>6700006.4699999997</v>
      </c>
    </row>
    <row r="65" spans="1:9" x14ac:dyDescent="0.2">
      <c r="A65" s="22">
        <v>1243</v>
      </c>
      <c r="B65" s="20" t="s">
        <v>241</v>
      </c>
      <c r="C65" s="24">
        <v>19150</v>
      </c>
      <c r="D65" s="24">
        <v>0</v>
      </c>
      <c r="E65" s="24">
        <v>15076.25</v>
      </c>
    </row>
    <row r="66" spans="1:9" x14ac:dyDescent="0.2">
      <c r="A66" s="22">
        <v>1244</v>
      </c>
      <c r="B66" s="20" t="s">
        <v>242</v>
      </c>
      <c r="C66" s="24">
        <v>2519058.89</v>
      </c>
      <c r="D66" s="24">
        <v>0</v>
      </c>
      <c r="E66" s="24">
        <v>2522611.2799999998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10449236.66</v>
      </c>
      <c r="D68" s="24">
        <v>0</v>
      </c>
      <c r="E68" s="24">
        <v>6198144.4800000004</v>
      </c>
    </row>
    <row r="69" spans="1:9" x14ac:dyDescent="0.2">
      <c r="A69" s="22">
        <v>1247</v>
      </c>
      <c r="B69" s="20" t="s">
        <v>245</v>
      </c>
      <c r="C69" s="24">
        <v>115772356.55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ht="10.5" x14ac:dyDescent="0.25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ht="10.5" x14ac:dyDescent="0.25">
      <c r="A73" s="21" t="s">
        <v>146</v>
      </c>
      <c r="B73" s="21" t="s">
        <v>143</v>
      </c>
      <c r="C73" s="21" t="s">
        <v>144</v>
      </c>
      <c r="D73" s="21" t="s">
        <v>168</v>
      </c>
      <c r="E73" s="21" t="s">
        <v>247</v>
      </c>
      <c r="F73" s="21" t="s">
        <v>156</v>
      </c>
      <c r="G73" s="21" t="s">
        <v>228</v>
      </c>
      <c r="H73" s="21" t="s">
        <v>165</v>
      </c>
      <c r="I73" s="21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3299.01</v>
      </c>
      <c r="D74" s="24">
        <f>SUM(D75:D79)</f>
        <v>0</v>
      </c>
      <c r="E74" s="24">
        <f>SUM(E75:E79)</f>
        <v>3299.01</v>
      </c>
    </row>
    <row r="75" spans="1:9" x14ac:dyDescent="0.2">
      <c r="A75" s="22">
        <v>1251</v>
      </c>
      <c r="B75" s="20" t="s">
        <v>249</v>
      </c>
      <c r="C75" s="24">
        <v>3299.01</v>
      </c>
      <c r="D75" s="24">
        <v>0</v>
      </c>
      <c r="E75" s="24">
        <v>3299.01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0</v>
      </c>
      <c r="D78" s="24">
        <v>0</v>
      </c>
      <c r="E78" s="24">
        <v>0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-1267463.97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-1267463.97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ht="10.5" x14ac:dyDescent="0.25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ht="10.5" x14ac:dyDescent="0.25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ht="10.5" x14ac:dyDescent="0.25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ht="10.5" x14ac:dyDescent="0.25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ht="10.5" x14ac:dyDescent="0.25">
      <c r="A101" s="19" t="s">
        <v>638</v>
      </c>
      <c r="C101" s="24"/>
    </row>
    <row r="102" spans="1:8" ht="10.5" x14ac:dyDescent="0.25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ht="10.5" x14ac:dyDescent="0.25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ht="10.5" x14ac:dyDescent="0.25">
      <c r="A109" s="21" t="s">
        <v>146</v>
      </c>
      <c r="B109" s="21" t="s">
        <v>143</v>
      </c>
      <c r="C109" s="21" t="s">
        <v>144</v>
      </c>
      <c r="D109" s="21" t="s">
        <v>203</v>
      </c>
      <c r="E109" s="21" t="s">
        <v>204</v>
      </c>
      <c r="F109" s="21" t="s">
        <v>205</v>
      </c>
      <c r="G109" s="21" t="s">
        <v>269</v>
      </c>
      <c r="H109" s="21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978274.47</v>
      </c>
      <c r="D110" s="24">
        <f>SUM(D111:D119)</f>
        <v>978274.47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23250.03</v>
      </c>
      <c r="D111" s="24">
        <f>C111</f>
        <v>23250.03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306218.31</v>
      </c>
      <c r="D112" s="24">
        <f t="shared" ref="D112:D119" si="1">C112</f>
        <v>306218.31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601485.06000000006</v>
      </c>
      <c r="D117" s="24">
        <f t="shared" si="1"/>
        <v>601485.06000000006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47321.07</v>
      </c>
      <c r="D119" s="24">
        <f t="shared" si="1"/>
        <v>47321.07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ht="10.5" x14ac:dyDescent="0.25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ht="10.5" x14ac:dyDescent="0.25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ht="10.5" x14ac:dyDescent="0.25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ht="10.5" x14ac:dyDescent="0.25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5" x14ac:dyDescent="0.2">
      <c r="A3" s="107"/>
      <c r="B3" s="108"/>
    </row>
    <row r="4" spans="1:2" ht="15" customHeight="1" x14ac:dyDescent="0.2">
      <c r="A4" s="109" t="s">
        <v>1</v>
      </c>
      <c r="B4" s="110" t="s">
        <v>78</v>
      </c>
    </row>
    <row r="5" spans="1:2" ht="15" customHeight="1" x14ac:dyDescent="0.2">
      <c r="A5" s="111"/>
      <c r="B5" s="110" t="s">
        <v>51</v>
      </c>
    </row>
    <row r="6" spans="1:2" ht="15" customHeight="1" x14ac:dyDescent="0.2">
      <c r="A6" s="111"/>
      <c r="B6" s="112" t="s">
        <v>149</v>
      </c>
    </row>
    <row r="7" spans="1:2" ht="15" customHeight="1" x14ac:dyDescent="0.2">
      <c r="A7" s="111"/>
      <c r="B7" s="110" t="s">
        <v>52</v>
      </c>
    </row>
    <row r="8" spans="1:2" x14ac:dyDescent="0.2">
      <c r="A8" s="111"/>
    </row>
    <row r="9" spans="1:2" ht="15" customHeight="1" x14ac:dyDescent="0.2">
      <c r="A9" s="109" t="s">
        <v>3</v>
      </c>
      <c r="B9" s="110" t="s">
        <v>595</v>
      </c>
    </row>
    <row r="10" spans="1:2" ht="15" customHeight="1" x14ac:dyDescent="0.2">
      <c r="A10" s="111"/>
      <c r="B10" s="110" t="s">
        <v>596</v>
      </c>
    </row>
    <row r="11" spans="1:2" ht="15" customHeight="1" x14ac:dyDescent="0.2">
      <c r="A11" s="111"/>
      <c r="B11" s="110" t="s">
        <v>127</v>
      </c>
    </row>
    <row r="12" spans="1:2" ht="15" customHeight="1" x14ac:dyDescent="0.2">
      <c r="A12" s="111"/>
      <c r="B12" s="110" t="s">
        <v>126</v>
      </c>
    </row>
    <row r="13" spans="1:2" ht="15" customHeight="1" x14ac:dyDescent="0.2">
      <c r="A13" s="111"/>
      <c r="B13" s="110" t="s">
        <v>128</v>
      </c>
    </row>
    <row r="14" spans="1:2" x14ac:dyDescent="0.2">
      <c r="A14" s="111"/>
    </row>
    <row r="15" spans="1:2" ht="15" customHeight="1" x14ac:dyDescent="0.2">
      <c r="A15" s="109" t="s">
        <v>5</v>
      </c>
      <c r="B15" s="113" t="s">
        <v>53</v>
      </c>
    </row>
    <row r="16" spans="1:2" ht="15" customHeight="1" x14ac:dyDescent="0.2">
      <c r="A16" s="111"/>
      <c r="B16" s="113" t="s">
        <v>54</v>
      </c>
    </row>
    <row r="17" spans="1:2" ht="15" customHeight="1" x14ac:dyDescent="0.2">
      <c r="A17" s="111"/>
      <c r="B17" s="113" t="s">
        <v>55</v>
      </c>
    </row>
    <row r="18" spans="1:2" ht="15" customHeight="1" x14ac:dyDescent="0.2">
      <c r="A18" s="111"/>
      <c r="B18" s="110" t="s">
        <v>56</v>
      </c>
    </row>
    <row r="19" spans="1:2" ht="15" customHeight="1" x14ac:dyDescent="0.2">
      <c r="A19" s="111"/>
      <c r="B19" s="114" t="s">
        <v>137</v>
      </c>
    </row>
    <row r="20" spans="1:2" x14ac:dyDescent="0.2">
      <c r="A20" s="111"/>
    </row>
    <row r="21" spans="1:2" ht="15" customHeight="1" x14ac:dyDescent="0.25">
      <c r="A21" s="109" t="s">
        <v>133</v>
      </c>
      <c r="B21" s="1" t="s">
        <v>188</v>
      </c>
    </row>
    <row r="22" spans="1:2" ht="15" customHeight="1" x14ac:dyDescent="0.2">
      <c r="A22" s="111"/>
      <c r="B22" s="115" t="s">
        <v>189</v>
      </c>
    </row>
    <row r="23" spans="1:2" x14ac:dyDescent="0.2">
      <c r="A23" s="111"/>
    </row>
    <row r="24" spans="1:2" ht="15" customHeight="1" x14ac:dyDescent="0.2">
      <c r="A24" s="109" t="s">
        <v>7</v>
      </c>
      <c r="B24" s="114" t="s">
        <v>57</v>
      </c>
    </row>
    <row r="25" spans="1:2" ht="15" customHeight="1" x14ac:dyDescent="0.2">
      <c r="A25" s="111"/>
      <c r="B25" s="114" t="s">
        <v>129</v>
      </c>
    </row>
    <row r="26" spans="1:2" ht="15" customHeight="1" x14ac:dyDescent="0.2">
      <c r="A26" s="111"/>
      <c r="B26" s="114" t="s">
        <v>130</v>
      </c>
    </row>
    <row r="27" spans="1:2" x14ac:dyDescent="0.2">
      <c r="A27" s="111"/>
    </row>
    <row r="28" spans="1:2" ht="15" customHeight="1" x14ac:dyDescent="0.2">
      <c r="A28" s="109" t="s">
        <v>8</v>
      </c>
      <c r="B28" s="114" t="s">
        <v>58</v>
      </c>
    </row>
    <row r="29" spans="1:2" ht="15" customHeight="1" x14ac:dyDescent="0.2">
      <c r="A29" s="111"/>
      <c r="B29" s="114" t="s">
        <v>136</v>
      </c>
    </row>
    <row r="30" spans="1:2" ht="15" customHeight="1" x14ac:dyDescent="0.2">
      <c r="A30" s="111"/>
      <c r="B30" s="114" t="s">
        <v>59</v>
      </c>
    </row>
    <row r="31" spans="1:2" ht="15" customHeight="1" x14ac:dyDescent="0.2">
      <c r="A31" s="111"/>
      <c r="B31" s="116" t="s">
        <v>60</v>
      </c>
    </row>
    <row r="32" spans="1:2" x14ac:dyDescent="0.2">
      <c r="A32" s="111"/>
    </row>
    <row r="33" spans="1:2" ht="15" customHeight="1" x14ac:dyDescent="0.2">
      <c r="A33" s="109" t="s">
        <v>9</v>
      </c>
      <c r="B33" s="114" t="s">
        <v>61</v>
      </c>
    </row>
    <row r="34" spans="1:2" ht="15" customHeight="1" x14ac:dyDescent="0.2">
      <c r="A34" s="111"/>
      <c r="B34" s="114" t="s">
        <v>62</v>
      </c>
    </row>
    <row r="35" spans="1:2" x14ac:dyDescent="0.2">
      <c r="A35" s="111"/>
    </row>
    <row r="36" spans="1:2" ht="15" customHeight="1" x14ac:dyDescent="0.2">
      <c r="A36" s="109" t="s">
        <v>11</v>
      </c>
      <c r="B36" s="110" t="s">
        <v>131</v>
      </c>
    </row>
    <row r="37" spans="1:2" ht="15" customHeight="1" x14ac:dyDescent="0.2">
      <c r="A37" s="111"/>
      <c r="B37" s="110" t="s">
        <v>138</v>
      </c>
    </row>
    <row r="38" spans="1:2" ht="15" customHeight="1" x14ac:dyDescent="0.2">
      <c r="A38" s="111"/>
      <c r="B38" s="117" t="s">
        <v>191</v>
      </c>
    </row>
    <row r="39" spans="1:2" ht="15" customHeight="1" x14ac:dyDescent="0.2">
      <c r="A39" s="111"/>
      <c r="B39" s="110" t="s">
        <v>192</v>
      </c>
    </row>
    <row r="40" spans="1:2" ht="15" customHeight="1" x14ac:dyDescent="0.2">
      <c r="A40" s="111"/>
      <c r="B40" s="110" t="s">
        <v>134</v>
      </c>
    </row>
    <row r="41" spans="1:2" ht="15" customHeight="1" x14ac:dyDescent="0.2">
      <c r="A41" s="111"/>
      <c r="B41" s="110" t="s">
        <v>135</v>
      </c>
    </row>
    <row r="42" spans="1:2" x14ac:dyDescent="0.2">
      <c r="A42" s="111"/>
    </row>
    <row r="43" spans="1:2" ht="15" customHeight="1" x14ac:dyDescent="0.2">
      <c r="A43" s="109" t="s">
        <v>13</v>
      </c>
      <c r="B43" s="110" t="s">
        <v>139</v>
      </c>
    </row>
    <row r="44" spans="1:2" ht="15" customHeight="1" x14ac:dyDescent="0.2">
      <c r="A44" s="111"/>
      <c r="B44" s="110" t="s">
        <v>142</v>
      </c>
    </row>
    <row r="45" spans="1:2" ht="15" customHeight="1" x14ac:dyDescent="0.2">
      <c r="A45" s="111"/>
      <c r="B45" s="117" t="s">
        <v>193</v>
      </c>
    </row>
    <row r="46" spans="1:2" ht="15" customHeight="1" x14ac:dyDescent="0.2">
      <c r="A46" s="111"/>
      <c r="B46" s="110" t="s">
        <v>194</v>
      </c>
    </row>
    <row r="47" spans="1:2" ht="15" customHeight="1" x14ac:dyDescent="0.2">
      <c r="A47" s="111"/>
      <c r="B47" s="110" t="s">
        <v>141</v>
      </c>
    </row>
    <row r="48" spans="1:2" ht="15" customHeight="1" x14ac:dyDescent="0.2">
      <c r="A48" s="111"/>
      <c r="B48" s="110" t="s">
        <v>140</v>
      </c>
    </row>
    <row r="49" spans="1:2" x14ac:dyDescent="0.2">
      <c r="A49" s="111"/>
    </row>
    <row r="50" spans="1:2" ht="25.5" customHeight="1" x14ac:dyDescent="0.2">
      <c r="A50" s="109" t="s">
        <v>15</v>
      </c>
      <c r="B50" s="112" t="s">
        <v>170</v>
      </c>
    </row>
    <row r="51" spans="1:2" x14ac:dyDescent="0.2">
      <c r="A51" s="111"/>
    </row>
    <row r="52" spans="1:2" ht="15" customHeight="1" x14ac:dyDescent="0.2">
      <c r="A52" s="109" t="s">
        <v>17</v>
      </c>
      <c r="B52" s="110" t="s">
        <v>63</v>
      </c>
    </row>
    <row r="53" spans="1:2" x14ac:dyDescent="0.2">
      <c r="A53" s="111"/>
    </row>
    <row r="54" spans="1:2" ht="15" customHeight="1" x14ac:dyDescent="0.2">
      <c r="A54" s="109" t="s">
        <v>18</v>
      </c>
      <c r="B54" s="113" t="s">
        <v>64</v>
      </c>
    </row>
    <row r="55" spans="1:2" ht="15" customHeight="1" x14ac:dyDescent="0.2">
      <c r="A55" s="111"/>
      <c r="B55" s="113" t="s">
        <v>65</v>
      </c>
    </row>
    <row r="56" spans="1:2" ht="15" customHeight="1" x14ac:dyDescent="0.2">
      <c r="A56" s="111"/>
      <c r="B56" s="113" t="s">
        <v>66</v>
      </c>
    </row>
    <row r="57" spans="1:2" ht="15" customHeight="1" x14ac:dyDescent="0.2">
      <c r="A57" s="111"/>
      <c r="B57" s="113" t="s">
        <v>67</v>
      </c>
    </row>
    <row r="58" spans="1:2" ht="15" customHeight="1" x14ac:dyDescent="0.2">
      <c r="A58" s="111"/>
      <c r="B58" s="113" t="s">
        <v>68</v>
      </c>
    </row>
    <row r="59" spans="1:2" x14ac:dyDescent="0.2">
      <c r="A59" s="111"/>
    </row>
    <row r="60" spans="1:2" ht="15" customHeight="1" x14ac:dyDescent="0.2">
      <c r="A60" s="109" t="s">
        <v>20</v>
      </c>
      <c r="B60" s="114" t="s">
        <v>69</v>
      </c>
    </row>
    <row r="61" spans="1:2" x14ac:dyDescent="0.2">
      <c r="A61" s="111"/>
      <c r="B61" s="114"/>
    </row>
    <row r="62" spans="1:2" ht="15" customHeight="1" x14ac:dyDescent="0.2">
      <c r="A62" s="109" t="s">
        <v>21</v>
      </c>
      <c r="B62" s="110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2"/>
  <sheetViews>
    <sheetView topLeftCell="A208" zoomScaleNormal="100" workbookViewId="0">
      <selection activeCell="A225" sqref="A225"/>
    </sheetView>
  </sheetViews>
  <sheetFormatPr baseColWidth="10" defaultColWidth="9.08984375" defaultRowHeight="10" x14ac:dyDescent="0.2"/>
  <cols>
    <col min="1" max="1" width="10" style="20" customWidth="1"/>
    <col min="2" max="2" width="83" style="20" customWidth="1"/>
    <col min="3" max="4" width="15.6328125" style="20" customWidth="1"/>
    <col min="5" max="5" width="16.6328125" style="20" customWidth="1"/>
    <col min="6" max="16384" width="9.08984375" style="20"/>
  </cols>
  <sheetData>
    <row r="1" spans="1:5" s="26" customFormat="1" ht="18.899999999999999" customHeight="1" x14ac:dyDescent="0.35">
      <c r="A1" s="154" t="s">
        <v>662</v>
      </c>
      <c r="B1" s="154"/>
      <c r="C1" s="154"/>
      <c r="D1" s="14" t="s">
        <v>617</v>
      </c>
      <c r="E1" s="25">
        <v>2022</v>
      </c>
    </row>
    <row r="2" spans="1:5" s="16" customFormat="1" ht="18.899999999999999" customHeight="1" x14ac:dyDescent="0.35">
      <c r="A2" s="154" t="s">
        <v>622</v>
      </c>
      <c r="B2" s="154"/>
      <c r="C2" s="154"/>
      <c r="D2" s="14" t="s">
        <v>618</v>
      </c>
      <c r="E2" s="25" t="s">
        <v>620</v>
      </c>
    </row>
    <row r="3" spans="1:5" s="16" customFormat="1" ht="18.899999999999999" customHeight="1" x14ac:dyDescent="0.35">
      <c r="A3" s="154" t="s">
        <v>663</v>
      </c>
      <c r="B3" s="154"/>
      <c r="C3" s="154"/>
      <c r="D3" s="14" t="s">
        <v>619</v>
      </c>
      <c r="E3" s="25">
        <v>2</v>
      </c>
    </row>
    <row r="4" spans="1:5" ht="10.5" x14ac:dyDescent="0.25">
      <c r="A4" s="18" t="s">
        <v>196</v>
      </c>
      <c r="B4" s="19"/>
      <c r="C4" s="19"/>
      <c r="D4" s="19"/>
      <c r="E4" s="19"/>
    </row>
    <row r="6" spans="1:5" ht="10.5" x14ac:dyDescent="0.25">
      <c r="A6" s="104" t="s">
        <v>575</v>
      </c>
      <c r="B6" s="47"/>
      <c r="C6" s="47"/>
      <c r="D6" s="47"/>
      <c r="E6" s="47"/>
    </row>
    <row r="7" spans="1:5" ht="10.5" x14ac:dyDescent="0.25">
      <c r="A7" s="48" t="s">
        <v>146</v>
      </c>
      <c r="B7" s="48" t="s">
        <v>143</v>
      </c>
      <c r="C7" s="48" t="s">
        <v>144</v>
      </c>
      <c r="D7" s="48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5299794.03</v>
      </c>
      <c r="D8" s="100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100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100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100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100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100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100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100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100"/>
      <c r="E16" s="49"/>
    </row>
    <row r="17" spans="1:5" ht="20" x14ac:dyDescent="0.2">
      <c r="A17" s="50">
        <v>4118</v>
      </c>
      <c r="B17" s="52" t="s">
        <v>494</v>
      </c>
      <c r="C17" s="55">
        <v>0</v>
      </c>
      <c r="D17" s="100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100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100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100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100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100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100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100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100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100"/>
      <c r="E26" s="49"/>
    </row>
    <row r="27" spans="1:5" ht="20" x14ac:dyDescent="0.2">
      <c r="A27" s="50">
        <v>4132</v>
      </c>
      <c r="B27" s="52" t="s">
        <v>496</v>
      </c>
      <c r="C27" s="55">
        <v>0</v>
      </c>
      <c r="D27" s="100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100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100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100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100"/>
      <c r="E31" s="49"/>
    </row>
    <row r="32" spans="1:5" ht="20" x14ac:dyDescent="0.2">
      <c r="A32" s="50">
        <v>4145</v>
      </c>
      <c r="B32" s="52" t="s">
        <v>497</v>
      </c>
      <c r="C32" s="55">
        <v>0</v>
      </c>
      <c r="D32" s="100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100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100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100"/>
      <c r="E35" s="49"/>
    </row>
    <row r="36" spans="1:5" ht="20" x14ac:dyDescent="0.2">
      <c r="A36" s="50">
        <v>4154</v>
      </c>
      <c r="B36" s="52" t="s">
        <v>499</v>
      </c>
      <c r="C36" s="55">
        <v>0</v>
      </c>
      <c r="D36" s="100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100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100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100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100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100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100"/>
      <c r="E42" s="49"/>
    </row>
    <row r="43" spans="1:5" ht="20" x14ac:dyDescent="0.2">
      <c r="A43" s="50">
        <v>4166</v>
      </c>
      <c r="B43" s="52" t="s">
        <v>501</v>
      </c>
      <c r="C43" s="55">
        <v>0</v>
      </c>
      <c r="D43" s="100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100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100"/>
      <c r="E45" s="49"/>
    </row>
    <row r="46" spans="1:5" x14ac:dyDescent="0.2">
      <c r="A46" s="50">
        <v>4170</v>
      </c>
      <c r="B46" s="51" t="s">
        <v>612</v>
      </c>
      <c r="C46" s="55">
        <f>SUM(C47:C54)</f>
        <v>5299794.03</v>
      </c>
      <c r="D46" s="100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100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100"/>
      <c r="E48" s="49"/>
    </row>
    <row r="49" spans="1:5" ht="20" x14ac:dyDescent="0.2">
      <c r="A49" s="50">
        <v>4173</v>
      </c>
      <c r="B49" s="52" t="s">
        <v>504</v>
      </c>
      <c r="C49" s="55">
        <v>5299794.03</v>
      </c>
      <c r="D49" s="100"/>
      <c r="E49" s="49"/>
    </row>
    <row r="50" spans="1:5" ht="20" x14ac:dyDescent="0.2">
      <c r="A50" s="50">
        <v>4174</v>
      </c>
      <c r="B50" s="52" t="s">
        <v>505</v>
      </c>
      <c r="C50" s="55">
        <v>0</v>
      </c>
      <c r="D50" s="100"/>
      <c r="E50" s="49"/>
    </row>
    <row r="51" spans="1:5" ht="20" x14ac:dyDescent="0.2">
      <c r="A51" s="50">
        <v>4175</v>
      </c>
      <c r="B51" s="52" t="s">
        <v>506</v>
      </c>
      <c r="C51" s="55">
        <v>0</v>
      </c>
      <c r="D51" s="100"/>
      <c r="E51" s="49"/>
    </row>
    <row r="52" spans="1:5" ht="20" x14ac:dyDescent="0.2">
      <c r="A52" s="50">
        <v>4176</v>
      </c>
      <c r="B52" s="52" t="s">
        <v>507</v>
      </c>
      <c r="C52" s="55">
        <v>0</v>
      </c>
      <c r="D52" s="100"/>
      <c r="E52" s="49"/>
    </row>
    <row r="53" spans="1:5" ht="20" x14ac:dyDescent="0.2">
      <c r="A53" s="50">
        <v>4177</v>
      </c>
      <c r="B53" s="52" t="s">
        <v>508</v>
      </c>
      <c r="C53" s="55">
        <v>0</v>
      </c>
      <c r="D53" s="100"/>
      <c r="E53" s="49"/>
    </row>
    <row r="54" spans="1:5" x14ac:dyDescent="0.2">
      <c r="A54" s="50">
        <v>4178</v>
      </c>
      <c r="B54" s="52" t="s">
        <v>509</v>
      </c>
      <c r="C54" s="55">
        <v>0</v>
      </c>
      <c r="D54" s="100"/>
      <c r="E54" s="49"/>
    </row>
    <row r="55" spans="1:5" x14ac:dyDescent="0.2">
      <c r="A55" s="50"/>
      <c r="B55" s="52"/>
      <c r="C55" s="55"/>
      <c r="D55" s="100"/>
      <c r="E55" s="49"/>
    </row>
    <row r="56" spans="1:5" ht="10.5" x14ac:dyDescent="0.25">
      <c r="A56" s="47" t="s">
        <v>574</v>
      </c>
      <c r="B56" s="47"/>
      <c r="C56" s="47"/>
      <c r="D56" s="47"/>
      <c r="E56" s="47"/>
    </row>
    <row r="57" spans="1:5" ht="10.5" x14ac:dyDescent="0.25">
      <c r="A57" s="48" t="s">
        <v>146</v>
      </c>
      <c r="B57" s="48" t="s">
        <v>143</v>
      </c>
      <c r="C57" s="48" t="s">
        <v>144</v>
      </c>
      <c r="D57" s="48" t="s">
        <v>305</v>
      </c>
      <c r="E57" s="48"/>
    </row>
    <row r="58" spans="1:5" ht="30" x14ac:dyDescent="0.2">
      <c r="A58" s="50">
        <v>4200</v>
      </c>
      <c r="B58" s="52" t="s">
        <v>510</v>
      </c>
      <c r="C58" s="55">
        <f>+C59+C65</f>
        <v>45515081.829999998</v>
      </c>
      <c r="D58" s="100"/>
      <c r="E58" s="49"/>
    </row>
    <row r="59" spans="1:5" x14ac:dyDescent="0.2">
      <c r="A59" s="50">
        <v>4210</v>
      </c>
      <c r="B59" s="52" t="s">
        <v>511</v>
      </c>
      <c r="C59" s="55">
        <f>SUM(C60:C64)</f>
        <v>0</v>
      </c>
      <c r="D59" s="100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100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100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100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100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100"/>
      <c r="E64" s="49"/>
    </row>
    <row r="65" spans="1:5" x14ac:dyDescent="0.2">
      <c r="A65" s="50">
        <v>4220</v>
      </c>
      <c r="B65" s="51" t="s">
        <v>338</v>
      </c>
      <c r="C65" s="55">
        <f>SUM(C66:C69)</f>
        <v>45515081.829999998</v>
      </c>
      <c r="D65" s="100"/>
      <c r="E65" s="49"/>
    </row>
    <row r="66" spans="1:5" x14ac:dyDescent="0.2">
      <c r="A66" s="50">
        <v>4221</v>
      </c>
      <c r="B66" s="51" t="s">
        <v>339</v>
      </c>
      <c r="C66" s="55">
        <v>45515081.829999998</v>
      </c>
      <c r="D66" s="100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100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100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100"/>
      <c r="E69" s="49"/>
    </row>
    <row r="70" spans="1:5" x14ac:dyDescent="0.2">
      <c r="A70" s="49"/>
      <c r="B70" s="49"/>
      <c r="C70" s="49"/>
      <c r="D70" s="49"/>
      <c r="E70" s="49"/>
    </row>
    <row r="71" spans="1:5" ht="10.5" x14ac:dyDescent="0.25">
      <c r="A71" s="104" t="s">
        <v>582</v>
      </c>
      <c r="B71" s="47"/>
      <c r="C71" s="47"/>
      <c r="D71" s="47"/>
      <c r="E71" s="47"/>
    </row>
    <row r="72" spans="1:5" ht="10.5" x14ac:dyDescent="0.25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1695835.11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1695835.11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1695835.11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ht="10.5" x14ac:dyDescent="0.25">
      <c r="A96" s="104" t="s">
        <v>576</v>
      </c>
      <c r="B96" s="47"/>
      <c r="C96" s="47"/>
      <c r="D96" s="47"/>
      <c r="E96" s="47"/>
    </row>
    <row r="97" spans="1:5" ht="10.5" x14ac:dyDescent="0.25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46302160.299999997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46290188.060000002</v>
      </c>
      <c r="D99" s="57">
        <f>C99/$C$98</f>
        <v>0.99974143236681778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21176981.710000001</v>
      </c>
      <c r="D100" s="57">
        <f t="shared" ref="D100:D163" si="0">C100/$C$98</f>
        <v>0.45736487396679854</v>
      </c>
      <c r="E100" s="56"/>
    </row>
    <row r="101" spans="1:5" x14ac:dyDescent="0.2">
      <c r="A101" s="54">
        <v>5111</v>
      </c>
      <c r="B101" s="51" t="s">
        <v>363</v>
      </c>
      <c r="C101" s="55">
        <v>5482912.9299999997</v>
      </c>
      <c r="D101" s="57">
        <f t="shared" si="0"/>
        <v>0.11841592043384637</v>
      </c>
      <c r="E101" s="56"/>
    </row>
    <row r="102" spans="1:5" x14ac:dyDescent="0.2">
      <c r="A102" s="54">
        <v>5112</v>
      </c>
      <c r="B102" s="51" t="s">
        <v>364</v>
      </c>
      <c r="C102" s="55">
        <v>1422035.67</v>
      </c>
      <c r="D102" s="57">
        <f t="shared" si="0"/>
        <v>3.0712080403730104E-2</v>
      </c>
      <c r="E102" s="56"/>
    </row>
    <row r="103" spans="1:5" x14ac:dyDescent="0.2">
      <c r="A103" s="54">
        <v>5113</v>
      </c>
      <c r="B103" s="51" t="s">
        <v>365</v>
      </c>
      <c r="C103" s="55">
        <v>4270462.7</v>
      </c>
      <c r="D103" s="57">
        <f t="shared" si="0"/>
        <v>9.2230312199925599E-2</v>
      </c>
      <c r="E103" s="56"/>
    </row>
    <row r="104" spans="1:5" x14ac:dyDescent="0.2">
      <c r="A104" s="54">
        <v>5114</v>
      </c>
      <c r="B104" s="51" t="s">
        <v>366</v>
      </c>
      <c r="C104" s="55">
        <v>2030364.12</v>
      </c>
      <c r="D104" s="57">
        <f t="shared" si="0"/>
        <v>4.3850310802884943E-2</v>
      </c>
      <c r="E104" s="56"/>
    </row>
    <row r="105" spans="1:5" x14ac:dyDescent="0.2">
      <c r="A105" s="54">
        <v>5115</v>
      </c>
      <c r="B105" s="51" t="s">
        <v>367</v>
      </c>
      <c r="C105" s="55">
        <v>7905977.2300000004</v>
      </c>
      <c r="D105" s="57">
        <f t="shared" si="0"/>
        <v>0.17074748086861946</v>
      </c>
      <c r="E105" s="56"/>
    </row>
    <row r="106" spans="1:5" x14ac:dyDescent="0.2">
      <c r="A106" s="54">
        <v>5116</v>
      </c>
      <c r="B106" s="51" t="s">
        <v>368</v>
      </c>
      <c r="C106" s="55">
        <v>65229.06</v>
      </c>
      <c r="D106" s="57">
        <f t="shared" si="0"/>
        <v>1.4087692577920603E-3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406323.64</v>
      </c>
      <c r="D107" s="57">
        <f t="shared" si="0"/>
        <v>8.775479100053999E-3</v>
      </c>
      <c r="E107" s="56"/>
    </row>
    <row r="108" spans="1:5" x14ac:dyDescent="0.2">
      <c r="A108" s="54">
        <v>5121</v>
      </c>
      <c r="B108" s="51" t="s">
        <v>370</v>
      </c>
      <c r="C108" s="55">
        <v>51563.03</v>
      </c>
      <c r="D108" s="57">
        <f t="shared" si="0"/>
        <v>1.1136203940791075E-3</v>
      </c>
      <c r="E108" s="56"/>
    </row>
    <row r="109" spans="1:5" x14ac:dyDescent="0.2">
      <c r="A109" s="54">
        <v>5122</v>
      </c>
      <c r="B109" s="51" t="s">
        <v>371</v>
      </c>
      <c r="C109" s="55">
        <v>45027.62</v>
      </c>
      <c r="D109" s="57">
        <f t="shared" si="0"/>
        <v>9.724734161053821E-4</v>
      </c>
      <c r="E109" s="56"/>
    </row>
    <row r="110" spans="1:5" x14ac:dyDescent="0.2">
      <c r="A110" s="54">
        <v>5123</v>
      </c>
      <c r="B110" s="51" t="s">
        <v>372</v>
      </c>
      <c r="C110" s="55">
        <v>0</v>
      </c>
      <c r="D110" s="57">
        <f t="shared" si="0"/>
        <v>0</v>
      </c>
      <c r="E110" s="56"/>
    </row>
    <row r="111" spans="1:5" x14ac:dyDescent="0.2">
      <c r="A111" s="54">
        <v>5124</v>
      </c>
      <c r="B111" s="51" t="s">
        <v>373</v>
      </c>
      <c r="C111" s="55">
        <v>72374.12</v>
      </c>
      <c r="D111" s="57">
        <f t="shared" si="0"/>
        <v>1.563083008029757E-3</v>
      </c>
      <c r="E111" s="56"/>
    </row>
    <row r="112" spans="1:5" x14ac:dyDescent="0.2">
      <c r="A112" s="54">
        <v>5125</v>
      </c>
      <c r="B112" s="51" t="s">
        <v>374</v>
      </c>
      <c r="C112" s="55">
        <v>5127.47</v>
      </c>
      <c r="D112" s="57">
        <f t="shared" si="0"/>
        <v>1.1073932548240089E-4</v>
      </c>
      <c r="E112" s="56"/>
    </row>
    <row r="113" spans="1:5" x14ac:dyDescent="0.2">
      <c r="A113" s="54">
        <v>5126</v>
      </c>
      <c r="B113" s="51" t="s">
        <v>375</v>
      </c>
      <c r="C113" s="55">
        <v>195364.39</v>
      </c>
      <c r="D113" s="57">
        <f t="shared" si="0"/>
        <v>4.2193363923885866E-3</v>
      </c>
      <c r="E113" s="56"/>
    </row>
    <row r="114" spans="1:5" x14ac:dyDescent="0.2">
      <c r="A114" s="54">
        <v>5127</v>
      </c>
      <c r="B114" s="51" t="s">
        <v>376</v>
      </c>
      <c r="C114" s="55">
        <v>0</v>
      </c>
      <c r="D114" s="57">
        <f t="shared" si="0"/>
        <v>0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36867.01</v>
      </c>
      <c r="D116" s="57">
        <f t="shared" si="0"/>
        <v>7.9622656396876592E-4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24706882.709999997</v>
      </c>
      <c r="D117" s="57">
        <f t="shared" si="0"/>
        <v>0.53360107929996514</v>
      </c>
      <c r="E117" s="56"/>
    </row>
    <row r="118" spans="1:5" x14ac:dyDescent="0.2">
      <c r="A118" s="54">
        <v>5131</v>
      </c>
      <c r="B118" s="51" t="s">
        <v>380</v>
      </c>
      <c r="C118" s="55">
        <v>2985746.89</v>
      </c>
      <c r="D118" s="57">
        <f t="shared" si="0"/>
        <v>6.4483965125057038E-2</v>
      </c>
      <c r="E118" s="56"/>
    </row>
    <row r="119" spans="1:5" x14ac:dyDescent="0.2">
      <c r="A119" s="54">
        <v>5132</v>
      </c>
      <c r="B119" s="51" t="s">
        <v>381</v>
      </c>
      <c r="C119" s="55">
        <v>183607.58</v>
      </c>
      <c r="D119" s="57">
        <f t="shared" si="0"/>
        <v>3.9654214578838994E-3</v>
      </c>
      <c r="E119" s="56"/>
    </row>
    <row r="120" spans="1:5" x14ac:dyDescent="0.2">
      <c r="A120" s="54">
        <v>5133</v>
      </c>
      <c r="B120" s="51" t="s">
        <v>382</v>
      </c>
      <c r="C120" s="55">
        <v>2857881.89</v>
      </c>
      <c r="D120" s="57">
        <f t="shared" si="0"/>
        <v>6.1722430907829591E-2</v>
      </c>
      <c r="E120" s="56"/>
    </row>
    <row r="121" spans="1:5" x14ac:dyDescent="0.2">
      <c r="A121" s="54">
        <v>5134</v>
      </c>
      <c r="B121" s="51" t="s">
        <v>383</v>
      </c>
      <c r="C121" s="55">
        <v>455812.27</v>
      </c>
      <c r="D121" s="57">
        <f t="shared" si="0"/>
        <v>9.8442981287851505E-3</v>
      </c>
      <c r="E121" s="56"/>
    </row>
    <row r="122" spans="1:5" x14ac:dyDescent="0.2">
      <c r="A122" s="54">
        <v>5135</v>
      </c>
      <c r="B122" s="51" t="s">
        <v>384</v>
      </c>
      <c r="C122" s="55">
        <v>6512233.9800000004</v>
      </c>
      <c r="D122" s="57">
        <f t="shared" si="0"/>
        <v>0.14064643934118989</v>
      </c>
      <c r="E122" s="56"/>
    </row>
    <row r="123" spans="1:5" x14ac:dyDescent="0.2">
      <c r="A123" s="54">
        <v>5136</v>
      </c>
      <c r="B123" s="51" t="s">
        <v>385</v>
      </c>
      <c r="C123" s="55">
        <v>145706.43</v>
      </c>
      <c r="D123" s="57">
        <f t="shared" si="0"/>
        <v>3.1468602988703317E-3</v>
      </c>
      <c r="E123" s="56"/>
    </row>
    <row r="124" spans="1:5" x14ac:dyDescent="0.2">
      <c r="A124" s="54">
        <v>5137</v>
      </c>
      <c r="B124" s="51" t="s">
        <v>386</v>
      </c>
      <c r="C124" s="55">
        <v>25075.91</v>
      </c>
      <c r="D124" s="57">
        <f t="shared" si="0"/>
        <v>5.4157105926653712E-4</v>
      </c>
      <c r="E124" s="56"/>
    </row>
    <row r="125" spans="1:5" x14ac:dyDescent="0.2">
      <c r="A125" s="54">
        <v>5138</v>
      </c>
      <c r="B125" s="51" t="s">
        <v>387</v>
      </c>
      <c r="C125" s="55">
        <v>11008045.77</v>
      </c>
      <c r="D125" s="57">
        <f t="shared" si="0"/>
        <v>0.23774367542846592</v>
      </c>
      <c r="E125" s="56"/>
    </row>
    <row r="126" spans="1:5" x14ac:dyDescent="0.2">
      <c r="A126" s="54">
        <v>5139</v>
      </c>
      <c r="B126" s="51" t="s">
        <v>388</v>
      </c>
      <c r="C126" s="55">
        <v>532771.99</v>
      </c>
      <c r="D126" s="57">
        <f t="shared" si="0"/>
        <v>1.150641755261687E-2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11970.8</v>
      </c>
      <c r="D127" s="57">
        <f t="shared" si="0"/>
        <v>2.5853653312154422E-4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0</v>
      </c>
      <c r="D137" s="57">
        <f t="shared" si="0"/>
        <v>0</v>
      </c>
      <c r="E137" s="56"/>
    </row>
    <row r="138" spans="1:5" x14ac:dyDescent="0.2">
      <c r="A138" s="54">
        <v>5241</v>
      </c>
      <c r="B138" s="51" t="s">
        <v>398</v>
      </c>
      <c r="C138" s="55">
        <v>0</v>
      </c>
      <c r="D138" s="57">
        <f t="shared" si="0"/>
        <v>0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11970.8</v>
      </c>
      <c r="D142" s="57">
        <f t="shared" si="0"/>
        <v>2.5853653312154422E-4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11970.8</v>
      </c>
      <c r="D144" s="57">
        <f t="shared" si="0"/>
        <v>2.5853653312154422E-4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1.44</v>
      </c>
      <c r="D185" s="57">
        <f t="shared" si="1"/>
        <v>3.1100060789172292E-8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1.44</v>
      </c>
      <c r="D208" s="57">
        <f t="shared" si="1"/>
        <v>3.1100060789172292E-8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1.44</v>
      </c>
      <c r="D217" s="57">
        <f t="shared" si="1"/>
        <v>3.1100060789172292E-8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8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" x14ac:dyDescent="0.2"/>
  <cols>
    <col min="1" max="1" width="7.6328125" style="3" customWidth="1"/>
    <col min="2" max="2" width="124.36328125" style="3" customWidth="1"/>
    <col min="3" max="3" width="12.453125" style="3" customWidth="1"/>
    <col min="4" max="16384" width="12.453125" style="3" hidden="1"/>
  </cols>
  <sheetData>
    <row r="1" spans="1:2" ht="10.5" x14ac:dyDescent="0.25">
      <c r="B1" s="118"/>
    </row>
    <row r="2" spans="1:2" ht="15" customHeight="1" x14ac:dyDescent="0.2">
      <c r="A2" s="105" t="s">
        <v>190</v>
      </c>
      <c r="B2" s="106" t="s">
        <v>50</v>
      </c>
    </row>
    <row r="3" spans="1:2" ht="10.5" x14ac:dyDescent="0.2">
      <c r="A3" s="13"/>
      <c r="B3" s="119"/>
    </row>
    <row r="4" spans="1:2" ht="14.15" customHeight="1" x14ac:dyDescent="0.2">
      <c r="A4" s="120" t="s">
        <v>577</v>
      </c>
      <c r="B4" s="110" t="s">
        <v>78</v>
      </c>
    </row>
    <row r="5" spans="1:2" ht="14.15" customHeight="1" x14ac:dyDescent="0.2">
      <c r="A5" s="111"/>
      <c r="B5" s="110" t="s">
        <v>51</v>
      </c>
    </row>
    <row r="6" spans="1:2" ht="14.15" customHeight="1" x14ac:dyDescent="0.2">
      <c r="A6" s="111"/>
      <c r="B6" s="110" t="s">
        <v>148</v>
      </c>
    </row>
    <row r="7" spans="1:2" ht="14.15" customHeight="1" x14ac:dyDescent="0.2">
      <c r="A7" s="111"/>
      <c r="B7" s="110" t="s">
        <v>63</v>
      </c>
    </row>
    <row r="8" spans="1:2" x14ac:dyDescent="0.2">
      <c r="A8" s="111"/>
    </row>
    <row r="9" spans="1:2" ht="10.5" x14ac:dyDescent="0.2">
      <c r="A9" s="120" t="s">
        <v>578</v>
      </c>
      <c r="B9" s="112" t="s">
        <v>150</v>
      </c>
    </row>
    <row r="10" spans="1:2" ht="15" customHeight="1" x14ac:dyDescent="0.2">
      <c r="A10" s="111"/>
      <c r="B10" s="121" t="s">
        <v>63</v>
      </c>
    </row>
    <row r="11" spans="1:2" x14ac:dyDescent="0.2">
      <c r="A11" s="111"/>
    </row>
    <row r="12" spans="1:2" ht="10.5" x14ac:dyDescent="0.2">
      <c r="A12" s="120" t="s">
        <v>580</v>
      </c>
      <c r="B12" s="112" t="s">
        <v>150</v>
      </c>
    </row>
    <row r="13" spans="1:2" ht="20.5" x14ac:dyDescent="0.2">
      <c r="A13" s="111"/>
      <c r="B13" s="112" t="s">
        <v>70</v>
      </c>
    </row>
    <row r="14" spans="1:2" ht="10.5" x14ac:dyDescent="0.2">
      <c r="A14" s="111"/>
      <c r="B14" s="121" t="s">
        <v>63</v>
      </c>
    </row>
    <row r="15" spans="1:2" x14ac:dyDescent="0.2">
      <c r="A15" s="111"/>
    </row>
    <row r="16" spans="1:2" x14ac:dyDescent="0.2">
      <c r="A16" s="111"/>
    </row>
    <row r="17" spans="1:2" ht="15" customHeight="1" x14ac:dyDescent="0.2">
      <c r="A17" s="120" t="s">
        <v>581</v>
      </c>
      <c r="B17" s="114" t="s">
        <v>71</v>
      </c>
    </row>
    <row r="18" spans="1:2" ht="15" customHeight="1" x14ac:dyDescent="0.2">
      <c r="A18" s="13"/>
      <c r="B18" s="114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9"/>
  <sheetViews>
    <sheetView topLeftCell="A22" workbookViewId="0">
      <selection activeCell="A32" sqref="A32"/>
    </sheetView>
  </sheetViews>
  <sheetFormatPr baseColWidth="10" defaultColWidth="9.08984375" defaultRowHeight="10" x14ac:dyDescent="0.2"/>
  <cols>
    <col min="1" max="1" width="10" style="29" customWidth="1"/>
    <col min="2" max="2" width="48.08984375" style="29" customWidth="1"/>
    <col min="3" max="3" width="22.90625" style="29" customWidth="1"/>
    <col min="4" max="5" width="16.6328125" style="29" customWidth="1"/>
    <col min="6" max="16384" width="9.08984375" style="29"/>
  </cols>
  <sheetData>
    <row r="1" spans="1:5" ht="18.899999999999999" customHeight="1" x14ac:dyDescent="0.2">
      <c r="A1" s="158" t="s">
        <v>662</v>
      </c>
      <c r="B1" s="158"/>
      <c r="C1" s="158"/>
      <c r="D1" s="27" t="s">
        <v>617</v>
      </c>
      <c r="E1" s="28">
        <v>2022</v>
      </c>
    </row>
    <row r="2" spans="1:5" ht="18.899999999999999" customHeight="1" x14ac:dyDescent="0.2">
      <c r="A2" s="158" t="s">
        <v>623</v>
      </c>
      <c r="B2" s="158"/>
      <c r="C2" s="158"/>
      <c r="D2" s="27" t="s">
        <v>618</v>
      </c>
      <c r="E2" s="28" t="s">
        <v>620</v>
      </c>
    </row>
    <row r="3" spans="1:5" ht="18.899999999999999" customHeight="1" x14ac:dyDescent="0.2">
      <c r="A3" s="158" t="s">
        <v>663</v>
      </c>
      <c r="B3" s="158"/>
      <c r="C3" s="158"/>
      <c r="D3" s="27" t="s">
        <v>619</v>
      </c>
      <c r="E3" s="28">
        <v>2</v>
      </c>
    </row>
    <row r="4" spans="1:5" ht="10.5" x14ac:dyDescent="0.25">
      <c r="A4" s="30" t="s">
        <v>196</v>
      </c>
      <c r="B4" s="31"/>
      <c r="C4" s="31"/>
      <c r="D4" s="31"/>
      <c r="E4" s="31"/>
    </row>
    <row r="6" spans="1:5" ht="10.5" x14ac:dyDescent="0.25">
      <c r="A6" s="31" t="s">
        <v>174</v>
      </c>
      <c r="B6" s="31"/>
      <c r="C6" s="31"/>
      <c r="D6" s="31"/>
      <c r="E6" s="31"/>
    </row>
    <row r="7" spans="1:5" ht="10.5" x14ac:dyDescent="0.25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158968836.38</v>
      </c>
    </row>
    <row r="9" spans="1:5" x14ac:dyDescent="0.2">
      <c r="A9" s="33">
        <v>3120</v>
      </c>
      <c r="B9" s="29" t="s">
        <v>469</v>
      </c>
      <c r="C9" s="34">
        <v>15561939.710000001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ht="10.5" x14ac:dyDescent="0.25">
      <c r="A12" s="31" t="s">
        <v>176</v>
      </c>
      <c r="B12" s="31"/>
      <c r="C12" s="31"/>
      <c r="D12" s="31"/>
      <c r="E12" s="31"/>
    </row>
    <row r="13" spans="1:5" ht="10.5" x14ac:dyDescent="0.25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6208550.6699999999</v>
      </c>
    </row>
    <row r="15" spans="1:5" x14ac:dyDescent="0.2">
      <c r="A15" s="33">
        <v>3220</v>
      </c>
      <c r="B15" s="29" t="s">
        <v>473</v>
      </c>
      <c r="C15" s="34">
        <v>-63715066.32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" x14ac:dyDescent="0.2"/>
  <cols>
    <col min="1" max="1" width="8.6328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5" t="s">
        <v>190</v>
      </c>
      <c r="B2" s="106" t="s">
        <v>50</v>
      </c>
    </row>
    <row r="4" spans="1:2" ht="15" customHeight="1" x14ac:dyDescent="0.2">
      <c r="A4" s="120" t="s">
        <v>23</v>
      </c>
      <c r="B4" s="110" t="s">
        <v>78</v>
      </c>
    </row>
    <row r="5" spans="1:2" ht="15" customHeight="1" x14ac:dyDescent="0.2">
      <c r="A5" s="120" t="s">
        <v>25</v>
      </c>
      <c r="B5" s="110" t="s">
        <v>51</v>
      </c>
    </row>
    <row r="6" spans="1:2" ht="15" customHeight="1" x14ac:dyDescent="0.2">
      <c r="B6" s="110" t="s">
        <v>175</v>
      </c>
    </row>
    <row r="7" spans="1:2" ht="15" customHeight="1" x14ac:dyDescent="0.2">
      <c r="B7" s="110" t="s">
        <v>73</v>
      </c>
    </row>
    <row r="8" spans="1:2" ht="15" customHeight="1" x14ac:dyDescent="0.2">
      <c r="B8" s="110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13"/>
  <sheetViews>
    <sheetView topLeftCell="A103" workbookViewId="0">
      <selection activeCell="A117" sqref="A117"/>
    </sheetView>
  </sheetViews>
  <sheetFormatPr baseColWidth="10" defaultColWidth="9.08984375" defaultRowHeight="10" x14ac:dyDescent="0.2"/>
  <cols>
    <col min="1" max="1" width="10" style="29" customWidth="1"/>
    <col min="2" max="2" width="63.453125" style="29" bestFit="1" customWidth="1"/>
    <col min="3" max="3" width="15.36328125" style="29" bestFit="1" customWidth="1"/>
    <col min="4" max="4" width="16.453125" style="29" bestFit="1" customWidth="1"/>
    <col min="5" max="5" width="19.08984375" style="29" customWidth="1"/>
    <col min="6" max="16384" width="9.08984375" style="29"/>
  </cols>
  <sheetData>
    <row r="1" spans="1:5" s="35" customFormat="1" ht="18.899999999999999" customHeight="1" x14ac:dyDescent="0.35">
      <c r="A1" s="158" t="s">
        <v>662</v>
      </c>
      <c r="B1" s="158"/>
      <c r="C1" s="158"/>
      <c r="D1" s="27" t="s">
        <v>617</v>
      </c>
      <c r="E1" s="28">
        <v>2022</v>
      </c>
    </row>
    <row r="2" spans="1:5" s="35" customFormat="1" ht="18.899999999999999" customHeight="1" x14ac:dyDescent="0.35">
      <c r="A2" s="158" t="s">
        <v>624</v>
      </c>
      <c r="B2" s="158"/>
      <c r="C2" s="158"/>
      <c r="D2" s="27" t="s">
        <v>618</v>
      </c>
      <c r="E2" s="28" t="s">
        <v>620</v>
      </c>
    </row>
    <row r="3" spans="1:5" s="35" customFormat="1" ht="18.899999999999999" customHeight="1" x14ac:dyDescent="0.35">
      <c r="A3" s="158" t="s">
        <v>663</v>
      </c>
      <c r="B3" s="158"/>
      <c r="C3" s="158"/>
      <c r="D3" s="27" t="s">
        <v>619</v>
      </c>
      <c r="E3" s="28">
        <v>2</v>
      </c>
    </row>
    <row r="4" spans="1:5" ht="10.5" x14ac:dyDescent="0.25">
      <c r="A4" s="30" t="s">
        <v>196</v>
      </c>
      <c r="B4" s="31"/>
      <c r="C4" s="31"/>
      <c r="D4" s="31"/>
      <c r="E4" s="31"/>
    </row>
    <row r="6" spans="1:5" ht="10.5" x14ac:dyDescent="0.25">
      <c r="A6" s="31" t="s">
        <v>177</v>
      </c>
      <c r="B6" s="31"/>
      <c r="C6" s="31"/>
      <c r="D6" s="31"/>
      <c r="E6" s="31"/>
    </row>
    <row r="7" spans="1:5" ht="10.5" x14ac:dyDescent="0.25">
      <c r="A7" s="32" t="s">
        <v>146</v>
      </c>
      <c r="B7" s="32" t="s">
        <v>661</v>
      </c>
      <c r="C7" s="137">
        <v>2022</v>
      </c>
      <c r="D7" s="137">
        <v>2021</v>
      </c>
      <c r="E7" s="32"/>
    </row>
    <row r="8" spans="1:5" x14ac:dyDescent="0.2">
      <c r="A8" s="33">
        <v>1111</v>
      </c>
      <c r="B8" s="29" t="s">
        <v>486</v>
      </c>
      <c r="C8" s="34">
        <v>161922.42000000001</v>
      </c>
      <c r="D8" s="34">
        <v>23560</v>
      </c>
    </row>
    <row r="9" spans="1:5" x14ac:dyDescent="0.2">
      <c r="A9" s="33">
        <v>1112</v>
      </c>
      <c r="B9" s="29" t="s">
        <v>487</v>
      </c>
      <c r="C9" s="34">
        <v>974290.98</v>
      </c>
      <c r="D9" s="34">
        <v>1726166.69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0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ht="10.5" x14ac:dyDescent="0.25">
      <c r="A15" s="141">
        <v>1110</v>
      </c>
      <c r="B15" s="142" t="s">
        <v>639</v>
      </c>
      <c r="C15" s="143">
        <f>SUM(C8:C14)</f>
        <v>1136213.3999999999</v>
      </c>
      <c r="D15" s="143">
        <f>SUM(D8:D14)</f>
        <v>1749726.69</v>
      </c>
    </row>
    <row r="18" spans="1:5" ht="10.5" x14ac:dyDescent="0.25">
      <c r="A18" s="31" t="s">
        <v>178</v>
      </c>
      <c r="B18" s="31"/>
      <c r="C18" s="31"/>
      <c r="D18" s="31"/>
      <c r="E18" s="138"/>
    </row>
    <row r="19" spans="1:5" ht="10.5" x14ac:dyDescent="0.25">
      <c r="A19" s="32" t="s">
        <v>146</v>
      </c>
      <c r="B19" s="32" t="s">
        <v>661</v>
      </c>
      <c r="C19" s="152" t="s">
        <v>660</v>
      </c>
      <c r="D19" s="152" t="s">
        <v>181</v>
      </c>
      <c r="E19" s="138"/>
    </row>
    <row r="20" spans="1:5" ht="10.5" x14ac:dyDescent="0.25">
      <c r="A20" s="141">
        <v>1230</v>
      </c>
      <c r="B20" s="142" t="s">
        <v>230</v>
      </c>
      <c r="C20" s="143">
        <f>SUM(C21:C27)</f>
        <v>0</v>
      </c>
      <c r="D20" s="143">
        <f>SUM(D21:D27)</f>
        <v>0</v>
      </c>
      <c r="E20" s="138"/>
    </row>
    <row r="21" spans="1:5" x14ac:dyDescent="0.2">
      <c r="A21" s="33">
        <v>1231</v>
      </c>
      <c r="B21" s="29" t="s">
        <v>231</v>
      </c>
      <c r="C21" s="34">
        <v>0</v>
      </c>
      <c r="D21" s="140">
        <v>0</v>
      </c>
      <c r="E21" s="138"/>
    </row>
    <row r="22" spans="1:5" x14ac:dyDescent="0.2">
      <c r="A22" s="33">
        <v>1232</v>
      </c>
      <c r="B22" s="29" t="s">
        <v>232</v>
      </c>
      <c r="C22" s="34">
        <v>0</v>
      </c>
      <c r="D22" s="140">
        <v>0</v>
      </c>
      <c r="E22" s="138"/>
    </row>
    <row r="23" spans="1:5" x14ac:dyDescent="0.2">
      <c r="A23" s="33">
        <v>1233</v>
      </c>
      <c r="B23" s="29" t="s">
        <v>233</v>
      </c>
      <c r="C23" s="34">
        <v>0</v>
      </c>
      <c r="D23" s="140">
        <v>0</v>
      </c>
      <c r="E23" s="138"/>
    </row>
    <row r="24" spans="1:5" x14ac:dyDescent="0.2">
      <c r="A24" s="33">
        <v>1234</v>
      </c>
      <c r="B24" s="29" t="s">
        <v>234</v>
      </c>
      <c r="C24" s="34">
        <v>0</v>
      </c>
      <c r="D24" s="140">
        <v>0</v>
      </c>
      <c r="E24" s="138"/>
    </row>
    <row r="25" spans="1:5" x14ac:dyDescent="0.2">
      <c r="A25" s="33">
        <v>1235</v>
      </c>
      <c r="B25" s="29" t="s">
        <v>235</v>
      </c>
      <c r="C25" s="34">
        <v>0</v>
      </c>
      <c r="D25" s="140">
        <v>0</v>
      </c>
      <c r="E25" s="138"/>
    </row>
    <row r="26" spans="1:5" x14ac:dyDescent="0.2">
      <c r="A26" s="33">
        <v>1236</v>
      </c>
      <c r="B26" s="29" t="s">
        <v>236</v>
      </c>
      <c r="C26" s="34">
        <v>0</v>
      </c>
      <c r="D26" s="140">
        <v>0</v>
      </c>
      <c r="E26" s="138"/>
    </row>
    <row r="27" spans="1:5" x14ac:dyDescent="0.2">
      <c r="A27" s="33">
        <v>1239</v>
      </c>
      <c r="B27" s="29" t="s">
        <v>237</v>
      </c>
      <c r="C27" s="34">
        <v>0</v>
      </c>
      <c r="D27" s="140">
        <v>0</v>
      </c>
      <c r="E27" s="138"/>
    </row>
    <row r="28" spans="1:5" ht="10.5" x14ac:dyDescent="0.25">
      <c r="A28" s="141">
        <v>1240</v>
      </c>
      <c r="B28" s="142" t="s">
        <v>238</v>
      </c>
      <c r="C28" s="143">
        <f>SUM(C29:C36)</f>
        <v>0</v>
      </c>
      <c r="D28" s="143">
        <f>SUM(D29:D36)</f>
        <v>0</v>
      </c>
      <c r="E28" s="138"/>
    </row>
    <row r="29" spans="1:5" x14ac:dyDescent="0.2">
      <c r="A29" s="33">
        <v>1241</v>
      </c>
      <c r="B29" s="29" t="s">
        <v>239</v>
      </c>
      <c r="C29" s="34">
        <v>0</v>
      </c>
      <c r="D29" s="140">
        <v>0</v>
      </c>
      <c r="E29" s="138"/>
    </row>
    <row r="30" spans="1:5" x14ac:dyDescent="0.2">
      <c r="A30" s="33">
        <v>1242</v>
      </c>
      <c r="B30" s="29" t="s">
        <v>240</v>
      </c>
      <c r="C30" s="34">
        <v>0</v>
      </c>
      <c r="D30" s="140">
        <v>0</v>
      </c>
      <c r="E30" s="138"/>
    </row>
    <row r="31" spans="1:5" x14ac:dyDescent="0.2">
      <c r="A31" s="33">
        <v>1243</v>
      </c>
      <c r="B31" s="29" t="s">
        <v>241</v>
      </c>
      <c r="C31" s="34">
        <v>0</v>
      </c>
      <c r="D31" s="140">
        <v>0</v>
      </c>
      <c r="E31" s="138"/>
    </row>
    <row r="32" spans="1:5" x14ac:dyDescent="0.2">
      <c r="A32" s="33">
        <v>1244</v>
      </c>
      <c r="B32" s="29" t="s">
        <v>242</v>
      </c>
      <c r="C32" s="34">
        <v>0</v>
      </c>
      <c r="D32" s="140">
        <v>0</v>
      </c>
      <c r="E32" s="138"/>
    </row>
    <row r="33" spans="1:5" x14ac:dyDescent="0.2">
      <c r="A33" s="33">
        <v>1245</v>
      </c>
      <c r="B33" s="29" t="s">
        <v>243</v>
      </c>
      <c r="C33" s="34">
        <v>0</v>
      </c>
      <c r="D33" s="140">
        <v>0</v>
      </c>
      <c r="E33" s="138"/>
    </row>
    <row r="34" spans="1:5" x14ac:dyDescent="0.2">
      <c r="A34" s="33">
        <v>1246</v>
      </c>
      <c r="B34" s="29" t="s">
        <v>244</v>
      </c>
      <c r="C34" s="34">
        <v>0</v>
      </c>
      <c r="D34" s="140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40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40">
        <v>0</v>
      </c>
    </row>
    <row r="37" spans="1:5" ht="10.5" x14ac:dyDescent="0.25">
      <c r="A37" s="141">
        <v>1250</v>
      </c>
      <c r="B37" s="142" t="s">
        <v>248</v>
      </c>
      <c r="C37" s="143">
        <f>SUM(C38:C42)</f>
        <v>0</v>
      </c>
      <c r="D37" s="143">
        <f>SUM(D38:D42)</f>
        <v>0</v>
      </c>
      <c r="E37" s="142"/>
    </row>
    <row r="38" spans="1:5" x14ac:dyDescent="0.2">
      <c r="A38" s="33">
        <v>1251</v>
      </c>
      <c r="B38" s="29" t="s">
        <v>249</v>
      </c>
      <c r="C38" s="34">
        <v>0</v>
      </c>
      <c r="D38" s="140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40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40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40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40">
        <v>0</v>
      </c>
    </row>
    <row r="43" spans="1:5" ht="10.5" x14ac:dyDescent="0.25">
      <c r="B43" s="144" t="s">
        <v>640</v>
      </c>
      <c r="C43" s="143">
        <f>C20+C28+C37</f>
        <v>0</v>
      </c>
      <c r="D43" s="143">
        <f>D20+D28+D37</f>
        <v>0</v>
      </c>
    </row>
    <row r="44" spans="1:5" s="138" customFormat="1" x14ac:dyDescent="0.2"/>
    <row r="45" spans="1:5" ht="10.5" x14ac:dyDescent="0.25">
      <c r="A45" s="31" t="s">
        <v>186</v>
      </c>
      <c r="B45" s="31"/>
      <c r="C45" s="31"/>
      <c r="D45" s="31"/>
      <c r="E45" s="31"/>
    </row>
    <row r="46" spans="1:5" ht="10.5" x14ac:dyDescent="0.25">
      <c r="A46" s="32" t="s">
        <v>146</v>
      </c>
      <c r="B46" s="32" t="s">
        <v>661</v>
      </c>
      <c r="C46" s="137">
        <v>2022</v>
      </c>
      <c r="D46" s="137">
        <v>2021</v>
      </c>
      <c r="E46" s="32"/>
    </row>
    <row r="47" spans="1:5" s="138" customFormat="1" ht="10.5" x14ac:dyDescent="0.25">
      <c r="A47" s="141">
        <v>3210</v>
      </c>
      <c r="B47" s="142" t="s">
        <v>641</v>
      </c>
      <c r="C47" s="143">
        <v>6208550.6699999999</v>
      </c>
      <c r="D47" s="143">
        <v>3528732.23</v>
      </c>
    </row>
    <row r="48" spans="1:5" ht="10.5" x14ac:dyDescent="0.25">
      <c r="A48" s="139"/>
      <c r="B48" s="144" t="s">
        <v>629</v>
      </c>
      <c r="C48" s="143">
        <f>C49+C61+C93+C96</f>
        <v>323994.86</v>
      </c>
      <c r="D48" s="143">
        <f>D49+D61+D93+D96</f>
        <v>8820057.7699999996</v>
      </c>
    </row>
    <row r="49" spans="1:4" ht="10.5" x14ac:dyDescent="0.25">
      <c r="A49" s="141">
        <v>5400</v>
      </c>
      <c r="B49" s="142" t="s">
        <v>426</v>
      </c>
      <c r="C49" s="143">
        <f>C50+C52+C54+C56+C58</f>
        <v>0</v>
      </c>
      <c r="D49" s="143">
        <f>D50+D52+D54+D56+D58</f>
        <v>0</v>
      </c>
    </row>
    <row r="50" spans="1:4" x14ac:dyDescent="0.2">
      <c r="A50" s="139">
        <v>5410</v>
      </c>
      <c r="B50" s="138" t="s">
        <v>630</v>
      </c>
      <c r="C50" s="140">
        <f>C51</f>
        <v>0</v>
      </c>
      <c r="D50" s="140">
        <f>D51</f>
        <v>0</v>
      </c>
    </row>
    <row r="51" spans="1:4" x14ac:dyDescent="0.2">
      <c r="A51" s="139">
        <v>5411</v>
      </c>
      <c r="B51" s="138" t="s">
        <v>428</v>
      </c>
      <c r="C51" s="140">
        <v>0</v>
      </c>
      <c r="D51" s="140">
        <v>0</v>
      </c>
    </row>
    <row r="52" spans="1:4" x14ac:dyDescent="0.2">
      <c r="A52" s="139">
        <v>5420</v>
      </c>
      <c r="B52" s="138" t="s">
        <v>631</v>
      </c>
      <c r="C52" s="140">
        <f>C53</f>
        <v>0</v>
      </c>
      <c r="D52" s="140">
        <f>D53</f>
        <v>0</v>
      </c>
    </row>
    <row r="53" spans="1:4" x14ac:dyDescent="0.2">
      <c r="A53" s="139">
        <v>5421</v>
      </c>
      <c r="B53" s="138" t="s">
        <v>431</v>
      </c>
      <c r="C53" s="140">
        <v>0</v>
      </c>
      <c r="D53" s="140">
        <v>0</v>
      </c>
    </row>
    <row r="54" spans="1:4" x14ac:dyDescent="0.2">
      <c r="A54" s="139">
        <v>5430</v>
      </c>
      <c r="B54" s="138" t="s">
        <v>632</v>
      </c>
      <c r="C54" s="140">
        <f>C55</f>
        <v>0</v>
      </c>
      <c r="D54" s="140">
        <f>D55</f>
        <v>0</v>
      </c>
    </row>
    <row r="55" spans="1:4" x14ac:dyDescent="0.2">
      <c r="A55" s="139">
        <v>5431</v>
      </c>
      <c r="B55" s="138" t="s">
        <v>434</v>
      </c>
      <c r="C55" s="140">
        <v>0</v>
      </c>
      <c r="D55" s="140">
        <v>0</v>
      </c>
    </row>
    <row r="56" spans="1:4" x14ac:dyDescent="0.2">
      <c r="A56" s="139">
        <v>5440</v>
      </c>
      <c r="B56" s="138" t="s">
        <v>633</v>
      </c>
      <c r="C56" s="140">
        <f>C57</f>
        <v>0</v>
      </c>
      <c r="D56" s="140">
        <f>D57</f>
        <v>0</v>
      </c>
    </row>
    <row r="57" spans="1:4" x14ac:dyDescent="0.2">
      <c r="A57" s="139">
        <v>5441</v>
      </c>
      <c r="B57" s="138" t="s">
        <v>633</v>
      </c>
      <c r="C57" s="140">
        <v>0</v>
      </c>
      <c r="D57" s="140">
        <v>0</v>
      </c>
    </row>
    <row r="58" spans="1:4" x14ac:dyDescent="0.2">
      <c r="A58" s="139">
        <v>5450</v>
      </c>
      <c r="B58" s="138" t="s">
        <v>634</v>
      </c>
      <c r="C58" s="140">
        <f>SUM(C59:C60)</f>
        <v>0</v>
      </c>
      <c r="D58" s="140">
        <f>SUM(D59:D60)</f>
        <v>0</v>
      </c>
    </row>
    <row r="59" spans="1:4" x14ac:dyDescent="0.2">
      <c r="A59" s="139">
        <v>5451</v>
      </c>
      <c r="B59" s="138" t="s">
        <v>438</v>
      </c>
      <c r="C59" s="140">
        <v>0</v>
      </c>
      <c r="D59" s="140">
        <v>0</v>
      </c>
    </row>
    <row r="60" spans="1:4" x14ac:dyDescent="0.2">
      <c r="A60" s="139">
        <v>5452</v>
      </c>
      <c r="B60" s="138" t="s">
        <v>439</v>
      </c>
      <c r="C60" s="140">
        <v>0</v>
      </c>
      <c r="D60" s="140">
        <v>0</v>
      </c>
    </row>
    <row r="61" spans="1:4" ht="10.5" x14ac:dyDescent="0.25">
      <c r="A61" s="141">
        <v>5500</v>
      </c>
      <c r="B61" s="142" t="s">
        <v>440</v>
      </c>
      <c r="C61" s="143">
        <f>C62+C71+C74+C80+C82+C84</f>
        <v>1.44</v>
      </c>
      <c r="D61" s="143">
        <f>D62+D71+D74+D80+D82+D84</f>
        <v>0.01</v>
      </c>
    </row>
    <row r="62" spans="1:4" x14ac:dyDescent="0.2">
      <c r="A62" s="33">
        <v>5510</v>
      </c>
      <c r="B62" s="29" t="s">
        <v>441</v>
      </c>
      <c r="C62" s="34">
        <f>SUM(C63:C70)</f>
        <v>0</v>
      </c>
      <c r="D62" s="34">
        <f>SUM(D63:D70)</f>
        <v>0</v>
      </c>
    </row>
    <row r="63" spans="1:4" x14ac:dyDescent="0.2">
      <c r="A63" s="33">
        <v>5511</v>
      </c>
      <c r="B63" s="29" t="s">
        <v>442</v>
      </c>
      <c r="C63" s="34">
        <v>0</v>
      </c>
      <c r="D63" s="34">
        <v>0</v>
      </c>
    </row>
    <row r="64" spans="1:4" x14ac:dyDescent="0.2">
      <c r="A64" s="33">
        <v>5512</v>
      </c>
      <c r="B64" s="29" t="s">
        <v>443</v>
      </c>
      <c r="C64" s="34">
        <v>0</v>
      </c>
      <c r="D64" s="34">
        <v>0</v>
      </c>
    </row>
    <row r="65" spans="1:4" x14ac:dyDescent="0.2">
      <c r="A65" s="33">
        <v>5513</v>
      </c>
      <c r="B65" s="29" t="s">
        <v>444</v>
      </c>
      <c r="C65" s="34">
        <v>0</v>
      </c>
      <c r="D65" s="34">
        <v>0</v>
      </c>
    </row>
    <row r="66" spans="1:4" x14ac:dyDescent="0.2">
      <c r="A66" s="33">
        <v>5514</v>
      </c>
      <c r="B66" s="29" t="s">
        <v>445</v>
      </c>
      <c r="C66" s="34">
        <v>0</v>
      </c>
      <c r="D66" s="34">
        <v>0</v>
      </c>
    </row>
    <row r="67" spans="1:4" x14ac:dyDescent="0.2">
      <c r="A67" s="33">
        <v>5515</v>
      </c>
      <c r="B67" s="29" t="s">
        <v>446</v>
      </c>
      <c r="C67" s="34">
        <v>0</v>
      </c>
      <c r="D67" s="34">
        <v>0</v>
      </c>
    </row>
    <row r="68" spans="1:4" x14ac:dyDescent="0.2">
      <c r="A68" s="33">
        <v>5516</v>
      </c>
      <c r="B68" s="29" t="s">
        <v>447</v>
      </c>
      <c r="C68" s="34">
        <v>0</v>
      </c>
      <c r="D68" s="34">
        <v>0</v>
      </c>
    </row>
    <row r="69" spans="1:4" x14ac:dyDescent="0.2">
      <c r="A69" s="33">
        <v>5517</v>
      </c>
      <c r="B69" s="29" t="s">
        <v>448</v>
      </c>
      <c r="C69" s="34">
        <v>0</v>
      </c>
      <c r="D69" s="34">
        <v>0</v>
      </c>
    </row>
    <row r="70" spans="1:4" x14ac:dyDescent="0.2">
      <c r="A70" s="33">
        <v>5518</v>
      </c>
      <c r="B70" s="29" t="s">
        <v>81</v>
      </c>
      <c r="C70" s="34">
        <v>0</v>
      </c>
      <c r="D70" s="34">
        <v>0</v>
      </c>
    </row>
    <row r="71" spans="1:4" x14ac:dyDescent="0.2">
      <c r="A71" s="33">
        <v>5520</v>
      </c>
      <c r="B71" s="29" t="s">
        <v>80</v>
      </c>
      <c r="C71" s="34">
        <f>SUM(C72:C73)</f>
        <v>0</v>
      </c>
      <c r="D71" s="34">
        <f>SUM(D72:D73)</f>
        <v>0</v>
      </c>
    </row>
    <row r="72" spans="1:4" x14ac:dyDescent="0.2">
      <c r="A72" s="33">
        <v>5521</v>
      </c>
      <c r="B72" s="29" t="s">
        <v>449</v>
      </c>
      <c r="C72" s="34">
        <v>0</v>
      </c>
      <c r="D72" s="34">
        <v>0</v>
      </c>
    </row>
    <row r="73" spans="1:4" x14ac:dyDescent="0.2">
      <c r="A73" s="33">
        <v>5522</v>
      </c>
      <c r="B73" s="29" t="s">
        <v>450</v>
      </c>
      <c r="C73" s="34">
        <v>0</v>
      </c>
      <c r="D73" s="34">
        <v>0</v>
      </c>
    </row>
    <row r="74" spans="1:4" x14ac:dyDescent="0.2">
      <c r="A74" s="33">
        <v>5530</v>
      </c>
      <c r="B74" s="29" t="s">
        <v>451</v>
      </c>
      <c r="C74" s="34">
        <f>SUM(C75:C79)</f>
        <v>0</v>
      </c>
      <c r="D74" s="34">
        <f>SUM(D75:D79)</f>
        <v>0</v>
      </c>
    </row>
    <row r="75" spans="1:4" x14ac:dyDescent="0.2">
      <c r="A75" s="33">
        <v>5531</v>
      </c>
      <c r="B75" s="29" t="s">
        <v>452</v>
      </c>
      <c r="C75" s="34">
        <v>0</v>
      </c>
      <c r="D75" s="34">
        <v>0</v>
      </c>
    </row>
    <row r="76" spans="1:4" x14ac:dyDescent="0.2">
      <c r="A76" s="33">
        <v>5532</v>
      </c>
      <c r="B76" s="29" t="s">
        <v>453</v>
      </c>
      <c r="C76" s="34">
        <v>0</v>
      </c>
      <c r="D76" s="34">
        <v>0</v>
      </c>
    </row>
    <row r="77" spans="1:4" x14ac:dyDescent="0.2">
      <c r="A77" s="33">
        <v>5533</v>
      </c>
      <c r="B77" s="29" t="s">
        <v>454</v>
      </c>
      <c r="C77" s="34">
        <v>0</v>
      </c>
      <c r="D77" s="34">
        <v>0</v>
      </c>
    </row>
    <row r="78" spans="1:4" x14ac:dyDescent="0.2">
      <c r="A78" s="33">
        <v>5534</v>
      </c>
      <c r="B78" s="29" t="s">
        <v>455</v>
      </c>
      <c r="C78" s="34">
        <v>0</v>
      </c>
      <c r="D78" s="34">
        <v>0</v>
      </c>
    </row>
    <row r="79" spans="1:4" x14ac:dyDescent="0.2">
      <c r="A79" s="33">
        <v>5535</v>
      </c>
      <c r="B79" s="29" t="s">
        <v>456</v>
      </c>
      <c r="C79" s="34">
        <v>0</v>
      </c>
      <c r="D79" s="34">
        <v>0</v>
      </c>
    </row>
    <row r="80" spans="1:4" x14ac:dyDescent="0.2">
      <c r="A80" s="33">
        <v>5540</v>
      </c>
      <c r="B80" s="29" t="s">
        <v>457</v>
      </c>
      <c r="C80" s="34">
        <f>SUM(C81)</f>
        <v>0</v>
      </c>
      <c r="D80" s="34">
        <f>SUM(D81)</f>
        <v>0</v>
      </c>
    </row>
    <row r="81" spans="1:4" x14ac:dyDescent="0.2">
      <c r="A81" s="33">
        <v>5541</v>
      </c>
      <c r="B81" s="29" t="s">
        <v>457</v>
      </c>
      <c r="C81" s="34">
        <v>0</v>
      </c>
      <c r="D81" s="34">
        <v>0</v>
      </c>
    </row>
    <row r="82" spans="1:4" x14ac:dyDescent="0.2">
      <c r="A82" s="33">
        <v>5550</v>
      </c>
      <c r="B82" s="29" t="s">
        <v>458</v>
      </c>
      <c r="C82" s="34">
        <f>SUM(C83)</f>
        <v>0</v>
      </c>
      <c r="D82" s="34">
        <f>SUM(D83)</f>
        <v>0</v>
      </c>
    </row>
    <row r="83" spans="1:4" x14ac:dyDescent="0.2">
      <c r="A83" s="33">
        <v>5551</v>
      </c>
      <c r="B83" s="29" t="s">
        <v>458</v>
      </c>
      <c r="C83" s="34">
        <v>0</v>
      </c>
      <c r="D83" s="34">
        <v>0</v>
      </c>
    </row>
    <row r="84" spans="1:4" x14ac:dyDescent="0.2">
      <c r="A84" s="33">
        <v>5590</v>
      </c>
      <c r="B84" s="29" t="s">
        <v>459</v>
      </c>
      <c r="C84" s="34">
        <f>SUM(C85:C92)</f>
        <v>1.44</v>
      </c>
      <c r="D84" s="34">
        <f>SUM(D85:D92)</f>
        <v>0.01</v>
      </c>
    </row>
    <row r="85" spans="1:4" x14ac:dyDescent="0.2">
      <c r="A85" s="33">
        <v>5591</v>
      </c>
      <c r="B85" s="29" t="s">
        <v>460</v>
      </c>
      <c r="C85" s="34">
        <v>0</v>
      </c>
      <c r="D85" s="34">
        <v>0</v>
      </c>
    </row>
    <row r="86" spans="1:4" x14ac:dyDescent="0.2">
      <c r="A86" s="33">
        <v>5592</v>
      </c>
      <c r="B86" s="29" t="s">
        <v>461</v>
      </c>
      <c r="C86" s="34">
        <v>0</v>
      </c>
      <c r="D86" s="34">
        <v>0</v>
      </c>
    </row>
    <row r="87" spans="1:4" x14ac:dyDescent="0.2">
      <c r="A87" s="33">
        <v>5593</v>
      </c>
      <c r="B87" s="29" t="s">
        <v>462</v>
      </c>
      <c r="C87" s="34">
        <v>0</v>
      </c>
      <c r="D87" s="34">
        <v>0</v>
      </c>
    </row>
    <row r="88" spans="1:4" x14ac:dyDescent="0.2">
      <c r="A88" s="33">
        <v>5594</v>
      </c>
      <c r="B88" s="29" t="s">
        <v>463</v>
      </c>
      <c r="C88" s="34">
        <v>0</v>
      </c>
      <c r="D88" s="34">
        <v>0</v>
      </c>
    </row>
    <row r="89" spans="1:4" x14ac:dyDescent="0.2">
      <c r="A89" s="33">
        <v>5595</v>
      </c>
      <c r="B89" s="29" t="s">
        <v>464</v>
      </c>
      <c r="C89" s="34">
        <v>0</v>
      </c>
      <c r="D89" s="34">
        <v>0</v>
      </c>
    </row>
    <row r="90" spans="1:4" x14ac:dyDescent="0.2">
      <c r="A90" s="33">
        <v>5596</v>
      </c>
      <c r="B90" s="29" t="s">
        <v>357</v>
      </c>
      <c r="C90" s="34">
        <v>0</v>
      </c>
      <c r="D90" s="34">
        <v>0</v>
      </c>
    </row>
    <row r="91" spans="1:4" x14ac:dyDescent="0.2">
      <c r="A91" s="33">
        <v>5597</v>
      </c>
      <c r="B91" s="29" t="s">
        <v>465</v>
      </c>
      <c r="C91" s="34">
        <v>0</v>
      </c>
      <c r="D91" s="34">
        <v>0</v>
      </c>
    </row>
    <row r="92" spans="1:4" x14ac:dyDescent="0.2">
      <c r="A92" s="33">
        <v>5599</v>
      </c>
      <c r="B92" s="29" t="s">
        <v>466</v>
      </c>
      <c r="C92" s="34">
        <v>1.44</v>
      </c>
      <c r="D92" s="34">
        <v>0.01</v>
      </c>
    </row>
    <row r="93" spans="1:4" ht="10.5" x14ac:dyDescent="0.25">
      <c r="A93" s="141">
        <v>5600</v>
      </c>
      <c r="B93" s="142" t="s">
        <v>79</v>
      </c>
      <c r="C93" s="143">
        <f>C94</f>
        <v>0</v>
      </c>
      <c r="D93" s="143">
        <f>D94</f>
        <v>0</v>
      </c>
    </row>
    <row r="94" spans="1:4" x14ac:dyDescent="0.2">
      <c r="A94" s="33">
        <v>5610</v>
      </c>
      <c r="B94" s="29" t="s">
        <v>467</v>
      </c>
      <c r="C94" s="34">
        <f>C95</f>
        <v>0</v>
      </c>
      <c r="D94" s="34">
        <f>D95</f>
        <v>0</v>
      </c>
    </row>
    <row r="95" spans="1:4" x14ac:dyDescent="0.2">
      <c r="A95" s="33">
        <v>5611</v>
      </c>
      <c r="B95" s="29" t="s">
        <v>468</v>
      </c>
      <c r="C95" s="34">
        <v>0</v>
      </c>
      <c r="D95" s="34">
        <v>0</v>
      </c>
    </row>
    <row r="96" spans="1:4" ht="10.5" x14ac:dyDescent="0.25">
      <c r="A96" s="141">
        <v>2110</v>
      </c>
      <c r="B96" s="147" t="s">
        <v>642</v>
      </c>
      <c r="C96" s="143">
        <f>SUM(C97:C101)</f>
        <v>323993.42</v>
      </c>
      <c r="D96" s="143">
        <f>SUM(D97:D101)</f>
        <v>8820057.7599999998</v>
      </c>
    </row>
    <row r="97" spans="1:4" x14ac:dyDescent="0.2">
      <c r="A97" s="139">
        <v>2111</v>
      </c>
      <c r="B97" s="138" t="s">
        <v>643</v>
      </c>
      <c r="C97" s="140">
        <v>0</v>
      </c>
      <c r="D97" s="140">
        <v>36000</v>
      </c>
    </row>
    <row r="98" spans="1:4" x14ac:dyDescent="0.2">
      <c r="A98" s="139">
        <v>2112</v>
      </c>
      <c r="B98" s="138" t="s">
        <v>644</v>
      </c>
      <c r="C98" s="140">
        <v>8465.11</v>
      </c>
      <c r="D98" s="140">
        <v>129507.06</v>
      </c>
    </row>
    <row r="99" spans="1:4" x14ac:dyDescent="0.2">
      <c r="A99" s="139">
        <v>2112</v>
      </c>
      <c r="B99" s="138" t="s">
        <v>645</v>
      </c>
      <c r="C99" s="140">
        <v>315528.31</v>
      </c>
      <c r="D99" s="140">
        <v>8654550.6999999993</v>
      </c>
    </row>
    <row r="100" spans="1:4" x14ac:dyDescent="0.2">
      <c r="A100" s="139">
        <v>2115</v>
      </c>
      <c r="B100" s="138" t="s">
        <v>646</v>
      </c>
      <c r="C100" s="140">
        <v>0</v>
      </c>
      <c r="D100" s="140">
        <v>0</v>
      </c>
    </row>
    <row r="101" spans="1:4" x14ac:dyDescent="0.2">
      <c r="A101" s="139">
        <v>2114</v>
      </c>
      <c r="B101" s="138" t="s">
        <v>647</v>
      </c>
      <c r="C101" s="140">
        <v>0</v>
      </c>
      <c r="D101" s="140">
        <v>0</v>
      </c>
    </row>
    <row r="102" spans="1:4" ht="10.5" x14ac:dyDescent="0.25">
      <c r="A102" s="139"/>
      <c r="B102" s="144" t="s">
        <v>648</v>
      </c>
      <c r="C102" s="143">
        <f>+C103</f>
        <v>0</v>
      </c>
      <c r="D102" s="143">
        <f>+D103</f>
        <v>0</v>
      </c>
    </row>
    <row r="103" spans="1:4" ht="10.5" x14ac:dyDescent="0.25">
      <c r="A103" s="141">
        <v>1120</v>
      </c>
      <c r="B103" s="148" t="s">
        <v>649</v>
      </c>
      <c r="C103" s="143">
        <f>SUM(C104:C112)</f>
        <v>0</v>
      </c>
      <c r="D103" s="143">
        <f>SUM(D104:D112)</f>
        <v>0</v>
      </c>
    </row>
    <row r="104" spans="1:4" x14ac:dyDescent="0.2">
      <c r="A104" s="139">
        <v>1124</v>
      </c>
      <c r="B104" s="149" t="s">
        <v>650</v>
      </c>
      <c r="C104" s="150">
        <v>0</v>
      </c>
      <c r="D104" s="140">
        <v>0</v>
      </c>
    </row>
    <row r="105" spans="1:4" x14ac:dyDescent="0.2">
      <c r="A105" s="139">
        <v>1124</v>
      </c>
      <c r="B105" s="149" t="s">
        <v>651</v>
      </c>
      <c r="C105" s="150">
        <v>0</v>
      </c>
      <c r="D105" s="140">
        <v>0</v>
      </c>
    </row>
    <row r="106" spans="1:4" x14ac:dyDescent="0.2">
      <c r="A106" s="139">
        <v>1124</v>
      </c>
      <c r="B106" s="149" t="s">
        <v>652</v>
      </c>
      <c r="C106" s="150">
        <v>0</v>
      </c>
      <c r="D106" s="140">
        <v>0</v>
      </c>
    </row>
    <row r="107" spans="1:4" x14ac:dyDescent="0.2">
      <c r="A107" s="139">
        <v>1124</v>
      </c>
      <c r="B107" s="149" t="s">
        <v>653</v>
      </c>
      <c r="C107" s="150">
        <v>0</v>
      </c>
      <c r="D107" s="140">
        <v>0</v>
      </c>
    </row>
    <row r="108" spans="1:4" x14ac:dyDescent="0.2">
      <c r="A108" s="139">
        <v>1124</v>
      </c>
      <c r="B108" s="149" t="s">
        <v>654</v>
      </c>
      <c r="C108" s="140">
        <v>0</v>
      </c>
      <c r="D108" s="140">
        <v>0</v>
      </c>
    </row>
    <row r="109" spans="1:4" x14ac:dyDescent="0.2">
      <c r="A109" s="139">
        <v>1124</v>
      </c>
      <c r="B109" s="149" t="s">
        <v>655</v>
      </c>
      <c r="C109" s="140">
        <v>0</v>
      </c>
      <c r="D109" s="140">
        <v>0</v>
      </c>
    </row>
    <row r="110" spans="1:4" x14ac:dyDescent="0.2">
      <c r="A110" s="139">
        <v>1122</v>
      </c>
      <c r="B110" s="149" t="s">
        <v>656</v>
      </c>
      <c r="C110" s="140">
        <v>0</v>
      </c>
      <c r="D110" s="140">
        <v>0</v>
      </c>
    </row>
    <row r="111" spans="1:4" x14ac:dyDescent="0.2">
      <c r="A111" s="139">
        <v>1122</v>
      </c>
      <c r="B111" s="149" t="s">
        <v>657</v>
      </c>
      <c r="C111" s="150">
        <v>0</v>
      </c>
      <c r="D111" s="140">
        <v>0</v>
      </c>
    </row>
    <row r="112" spans="1:4" x14ac:dyDescent="0.2">
      <c r="A112" s="139">
        <v>1122</v>
      </c>
      <c r="B112" s="149" t="s">
        <v>658</v>
      </c>
      <c r="C112" s="140">
        <v>0</v>
      </c>
      <c r="D112" s="140">
        <v>0</v>
      </c>
    </row>
    <row r="113" spans="1:4" ht="10.5" x14ac:dyDescent="0.25">
      <c r="A113" s="139"/>
      <c r="B113" s="151" t="s">
        <v>659</v>
      </c>
      <c r="C113" s="143">
        <f>C47+C48-C102</f>
        <v>6532545.5300000003</v>
      </c>
      <c r="D113" s="143">
        <f>D47+D48-D102</f>
        <v>12348790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59:D60 D50:D57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58 C48:C60 D48:D49"/>
  </dataValidations>
  <pageMargins left="0.7" right="0.7" top="0.75" bottom="0.75" header="0.3" footer="0.3"/>
  <pageSetup scale="98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" x14ac:dyDescent="0.2"/>
  <cols>
    <col min="1" max="1" width="11.453125" style="3" customWidth="1"/>
    <col min="2" max="2" width="124.36328125" style="3" customWidth="1"/>
    <col min="3" max="3" width="11.453125" style="3" customWidth="1"/>
    <col min="4" max="16384" width="11.453125" style="3" hidden="1"/>
  </cols>
  <sheetData>
    <row r="2" spans="1:2" ht="15" customHeight="1" x14ac:dyDescent="0.2">
      <c r="A2" s="105" t="s">
        <v>190</v>
      </c>
      <c r="B2" s="106" t="s">
        <v>50</v>
      </c>
    </row>
    <row r="3" spans="1:2" ht="10.5" x14ac:dyDescent="0.2">
      <c r="B3" s="119"/>
    </row>
    <row r="4" spans="1:2" ht="14.15" customHeight="1" x14ac:dyDescent="0.2">
      <c r="A4" s="120" t="s">
        <v>27</v>
      </c>
      <c r="B4" s="110" t="s">
        <v>78</v>
      </c>
    </row>
    <row r="5" spans="1:2" ht="14.15" customHeight="1" x14ac:dyDescent="0.2">
      <c r="B5" s="110" t="s">
        <v>51</v>
      </c>
    </row>
    <row r="6" spans="1:2" ht="14.15" customHeight="1" x14ac:dyDescent="0.2">
      <c r="B6" s="110" t="s">
        <v>151</v>
      </c>
    </row>
    <row r="7" spans="1:2" ht="14.15" customHeight="1" x14ac:dyDescent="0.2">
      <c r="B7" s="110" t="s">
        <v>152</v>
      </c>
    </row>
    <row r="8" spans="1:2" ht="14.15" customHeight="1" x14ac:dyDescent="0.2"/>
    <row r="9" spans="1:2" ht="10.5" x14ac:dyDescent="0.2">
      <c r="A9" s="120" t="s">
        <v>29</v>
      </c>
      <c r="B9" s="112" t="s">
        <v>597</v>
      </c>
    </row>
    <row r="10" spans="1:2" ht="15" customHeight="1" x14ac:dyDescent="0.2">
      <c r="B10" s="112" t="s">
        <v>75</v>
      </c>
    </row>
    <row r="11" spans="1:2" ht="15" customHeight="1" x14ac:dyDescent="0.2">
      <c r="B11" s="122" t="s">
        <v>195</v>
      </c>
    </row>
    <row r="12" spans="1:2" ht="15" customHeight="1" x14ac:dyDescent="0.2"/>
    <row r="13" spans="1:2" ht="10.5" x14ac:dyDescent="0.2">
      <c r="A13" s="120" t="s">
        <v>76</v>
      </c>
      <c r="B13" s="110" t="s">
        <v>598</v>
      </c>
    </row>
    <row r="14" spans="1:2" ht="15" customHeight="1" x14ac:dyDescent="0.2">
      <c r="B14" s="110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Manuel Hernández Urrutia</cp:lastModifiedBy>
  <cp:lastPrinted>2022-07-12T19:57:23Z</cp:lastPrinted>
  <dcterms:created xsi:type="dcterms:W3CDTF">2012-12-11T20:36:24Z</dcterms:created>
  <dcterms:modified xsi:type="dcterms:W3CDTF">2022-07-12T20:59:48Z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