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cuments\EDOS_FIN_2502\"/>
    </mc:Choice>
  </mc:AlternateContent>
  <xr:revisionPtr revIDLastSave="0" documentId="13_ncr:1_{BFFFB2BE-D74A-4E98-8973-44B51AC8A3EE}" xr6:coauthVersionLast="47" xr6:coauthVersionMax="47" xr10:uidLastSave="{00000000-0000-0000-0000-000000000000}"/>
  <bookViews>
    <workbookView xWindow="-110" yWindow="-110" windowWidth="19420" windowHeight="1042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45" i="62" s="1"/>
  <c r="C94" i="60"/>
  <c r="E94" i="60" s="1"/>
  <c r="C69" i="60"/>
  <c r="C145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56" i="59" l="1"/>
  <c r="H110" i="59"/>
  <c r="F76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<sst xmlns="http://schemas.openxmlformats.org/spreadsheetml/2006/main" count="875" uniqueCount="607">
  <si>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</si>
  <si>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</si>
  <si>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</si>
  <si>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</si>
  <si>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</si>
  <si>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</si>
  <si>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</si>
  <si>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</si>
  <si>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</si>
  <si>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</si>
  <si>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</si>
  <si>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</si>
  <si>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</si>
  <si>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</si>
  <si>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</si>
  <si>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</si>
  <si>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</si>
  <si>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</si>
  <si>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</si>
  <si>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</si>
  <si>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</si>
  <si>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</si>
  <si>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</si>
  <si>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</si>
  <si>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</si>
  <si>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</si>
  <si>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</si>
  <si>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</si>
  <si>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</si>
  <si>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</si>
  <si>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</si>
  <si>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</si>
  <si>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</si>
  <si>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</si>
  <si>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</si>
  <si>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</si>
  <si>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</si>
  <si>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</si>
  <si>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</si>
  <si>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</si>
  <si>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</si>
  <si>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</si>
  <si>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</si>
  <si>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</si>
  <si>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</si>
  <si>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</si>
  <si>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</si>
  <si>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</si>
  <si>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</si>
  <si>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</si>
  <si>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</si>
  <si>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</si>
  <si>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</si>
  <si>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</si>
  <si>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</si>
  <si>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</si>
  <si>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</si>
  <si>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</si>
  <si>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</si>
  <si>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</si>
  <si>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</si>
  <si>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</si>
  <si>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</si>
  <si>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</si>
  <si>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</si>
  <si>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</si>
  <si>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</si>
  <si>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</si>
  <si>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</si>
  <si>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</si>
  <si>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</si>
  <si>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</si>
  <si>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</si>
  <si>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</si>
  <si>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</si>
  <si>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</si>
  <si>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</si>
  <si>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</si>
  <si>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</si>
  <si>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</si>
  <si>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</si>
  <si>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</si>
  <si>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</si>
  <si>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</si>
  <si>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</si>
  <si>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</si>
  <si>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</si>
  <si>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</si>
  <si>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</si>
  <si>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</si>
  <si>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</si>
  <si>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</si>
  <si>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</si>
  <si>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</si>
  <si>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</si>
  <si>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</si>
  <si>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</si>
  <si>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</si>
  <si>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</si>
  <si>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</si>
  <si>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</si>
  <si>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</si>
  <si>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</si>
  <si>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</si>
  <si>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</si>
  <si>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</si>
  <si>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</si>
  <si>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</si>
  <si>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</si>
  <si>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</si>
  <si>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</si>
  <si>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</si>
  <si>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</si>
  <si>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</si>
  <si>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</si>
  <si>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</si>
  <si>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</si>
  <si>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</si>
  <si>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</si>
  <si>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</si>
  <si>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</si>
  <si>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</si>
  <si>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</si>
  <si>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</si>
  <si>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</si>
  <si>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</si>
  <si>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</si>
  <si>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</si>
  <si>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</si>
  <si>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</si>
  <si>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</si>
  <si>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</si>
  <si>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</si>
  <si>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</si>
  <si>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</si>
  <si>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</si>
  <si>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</si>
  <si>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</si>
  <si>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</si>
  <si>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</si>
  <si>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</si>
  <si>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</si>
  <si>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</si>
  <si>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</si>
  <si>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</si>
  <si>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</si>
  <si>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</si>
  <si>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</si>
  <si>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</si>
  <si>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</si>
  <si>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</si>
  <si>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</si>
  <si>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</si>
  <si>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</si>
  <si>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</si>
  <si>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</si>
  <si>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</si>
  <si>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</si>
  <si>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</si>
  <si>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</si>
  <si>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</si>
  <si>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</si>
  <si>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</si>
  <si>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</si>
  <si>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</si>
  <si>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</si>
  <si>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</si>
  <si>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</si>
  <si>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</si>
  <si>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</si>
  <si>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</si>
  <si>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</si>
  <si>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</si>
  <si>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</si>
  <si>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</si>
  <si>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</si>
  <si>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</si>
  <si>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</si>
  <si>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</si>
  <si>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</si>
  <si>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</si>
  <si>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</si>
  <si>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</si>
  <si>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</si>
  <si>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</si>
  <si>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</si>
  <si>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</si>
  <si>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</si>
  <si>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</si>
  <si>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</si>
  <si>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</si>
  <si>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</si>
  <si>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</si>
  <si>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</si>
  <si>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</si>
  <si>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</si>
  <si>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</si>
  <si>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</si>
  <si>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</si>
  <si>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</si>
  <si>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</si>
  <si>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</si>
  <si>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</si>
  <si>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</si>
  <si>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</si>
  <si>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</si>
  <si>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</si>
  <si>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</si>
  <si>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</si>
  <si>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</si>
  <si>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</si>
  <si>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</si>
  <si>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</si>
  <si>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</si>
  <si>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</si>
  <si>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</si>
  <si>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</si>
  <si>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</si>
  <si>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</si>
  <si>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</si>
  <si>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</si>
  <si>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</si>
  <si>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</si>
  <si>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</si>
  <si>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</si>
  <si>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</si>
  <si>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</si>
  <si>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</si>
  <si>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</si>
  <si>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</si>
  <si>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</si>
  <si>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</si>
  <si>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</si>
  <si>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</si>
  <si>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</si>
  <si>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</si>
  <si>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</si>
  <si>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</si>
  <si>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</si>
  <si>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</si>
  <si>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</si>
  <si>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</si>
  <si>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</si>
  <si>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</si>
  <si>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</si>
  <si>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</si>
  <si>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</si>
  <si>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</si>
  <si>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</si>
  <si>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</si>
  <si>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</si>
  <si>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</si>
  <si>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</si>
  <si>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</si>
  <si>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</si>
  <si>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</si>
  <si>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</si>
  <si>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</si>
  <si>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</si>
  <si>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</si>
  <si>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</si>
  <si>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</si>
  <si>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</si>
  <si>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</si>
  <si>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</si>
  <si>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</si>
  <si>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</si>
  <si>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</si>
  <si>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</si>
  <si>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</si>
  <si>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</si>
  <si>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</si>
  <si>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</si>
  <si>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</si>
  <si>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</si>
  <si>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</si>
  <si>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</si>
  <si>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</si>
  <si>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</si>
  <si>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</si>
  <si>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</si>
  <si>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</si>
  <si>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</si>
  <si>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</si>
  <si>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</si>
  <si>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</si>
  <si>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</si>
  <si>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</si>
  <si>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</si>
  <si>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</si>
  <si>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</si>
  <si>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</si>
  <si>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</si>
  <si>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</si>
  <si>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</si>
  <si>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</si>
  <si>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</si>
  <si>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</si>
  <si>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</si>
  <si>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</si>
  <si>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</si>
  <si>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</si>
  <si>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</si>
  <si>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</si>
  <si>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</si>
  <si>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</si>
  <si>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</si>
  <si>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</si>
  <si>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</si>
  <si>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</si>
  <si>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</si>
  <si>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</si>
  <si>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</si>
  <si>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</si>
  <si>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</si>
  <si>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</si>
  <si>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</si>
  <si>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</si>
  <si>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</si>
  <si>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</si>
  <si>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</si>
  <si>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</si>
  <si>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</si>
  <si>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</si>
  <si>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</si>
  <si>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</si>
  <si>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</si>
  <si>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</si>
  <si>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</si>
  <si>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</si>
  <si>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</si>
  <si>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</si>
  <si>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</si>
  <si>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</si>
  <si>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</si>
  <si>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</si>
  <si>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</si>
  <si>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</si>
  <si>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</si>
  <si>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</si>
  <si>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</si>
  <si>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</si>
  <si>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</si>
  <si>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</si>
  <si>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</si>
  <si>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</si>
  <si>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</si>
  <si>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</si>
  <si>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</si>
  <si>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</si>
  <si>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</si>
  <si>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</si>
  <si>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</si>
  <si>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</si>
  <si>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</si>
  <si>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</si>
  <si>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</si>
  <si>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</si>
  <si>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</si>
  <si>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</si>
  <si>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</si>
  <si>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</si>
  <si>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</si>
  <si>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</si>
  <si>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</si>
  <si>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</si>
  <si>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</si>
  <si>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</si>
  <si>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</si>
  <si>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</si>
  <si>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</si>
  <si>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</si>
  <si>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</si>
  <si>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</si>
  <si>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</si>
  <si>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</si>
  <si>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</si>
  <si>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</si>
  <si>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</si>
  <si>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</si>
  <si>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</si>
  <si>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</si>
  <si>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</si>
  <si>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</si>
  <si>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</si>
  <si>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</si>
  <si>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</si>
  <si>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</si>
  <si>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</si>
  <si>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</si>
  <si>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</si>
  <si>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</si>
  <si>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</si>
  <si>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</si>
  <si>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</si>
  <si>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</si>
  <si>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</si>
  <si>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</si>
  <si>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</si>
  <si>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</si>
  <si>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</si>
  <si>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</si>
  <si>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</si>
  <si>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</si>
  <si>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</si>
  <si>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</si>
  <si>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</si>
  <si>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</si>
  <si>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</si>
  <si>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</si>
  <si>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</si>
  <si>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</si>
  <si>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</si>
  <si>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</si>
  <si>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</si>
  <si>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</si>
  <si>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</si>
  <si>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</si>
  <si>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</si>
  <si>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</si>
  <si>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</si>
  <si>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</si>
  <si>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</si>
  <si>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</si>
  <si>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</si>
  <si>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</si>
  <si>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</si>
  <si>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</si>
  <si>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</si>
  <si>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</si>
  <si>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</si>
  <si>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</si>
  <si>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</si>
  <si>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</si>
  <si>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</si>
  <si>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</si>
  <si>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</si>
  <si>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</si>
  <si>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</si>
  <si>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</si>
  <si>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</si>
  <si>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</si>
  <si>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</si>
  <si>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</si>
  <si>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</si>
  <si>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</si>
  <si>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</si>
  <si>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</si>
  <si>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</si>
  <si>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</si>
  <si>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</si>
  <si>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</si>
  <si>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</si>
  <si>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</si>
  <si>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</si>
  <si>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</si>
  <si>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</si>
  <si>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</si>
  <si>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</si>
  <si>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</si>
  <si>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</si>
  <si>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</si>
  <si>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</si>
  <si>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</si>
  <si>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</si>
  <si>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</si>
  <si>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</si>
  <si>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</si>
  <si>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</si>
  <si>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</si>
  <si>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</si>
  <si>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</si>
  <si>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</si>
  <si>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</si>
  <si>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</si>
  <si>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</si>
  <si>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</si>
  <si>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</si>
  <si>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</si>
  <si>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</si>
  <si>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</si>
  <si>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</si>
  <si>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</si>
  <si>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</si>
  <si>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</si>
  <si>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</si>
  <si>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</si>
  <si>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</si>
  <si>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</si>
  <si>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</si>
  <si>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</si>
  <si>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</si>
  <si>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</si>
  <si>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</si>
  <si>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</si>
  <si>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</si>
  <si>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</si>
  <si>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</si>
  <si>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</si>
  <si>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</si>
  <si>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</si>
  <si>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</si>
  <si>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</si>
  <si>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</si>
  <si>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</si>
  <si>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</si>
  <si>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</si>
  <si>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</si>
  <si>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</si>
  <si>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</si>
  <si>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</si>
  <si>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</si>
  <si>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</si>
  <si>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</si>
  <si>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</si>
  <si>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</si>
  <si>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</si>
  <si>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</si>
  <si>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</si>
  <si>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</si>
  <si>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</si>
  <si>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</si>
  <si>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</si>
  <si>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</si>
  <si>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</si>
  <si>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</si>
  <si>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</si>
  <si>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</si>
  <si>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</si>
  <si>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</si>
  <si>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</si>
  <si>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</si>
  <si>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</si>
  <si>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</si>
  <si>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</si>
  <si>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</si>
  <si>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</si>
  <si>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</si>
  <si>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</si>
  <si>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</si>
  <si>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</si>
  <si>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</si>
  <si>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</si>
  <si>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</si>
  <si>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</si>
  <si>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</si>
  <si>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</si>
  <si>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</si>
  <si>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</si>
  <si>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</si>
  <si>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</si>
  <si>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</si>
  <si>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</si>
  <si>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</si>
  <si>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</si>
  <si>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</si>
  <si>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</si>
  <si>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</si>
  <si>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</si>
  <si>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</si>
  <si>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</si>
  <si>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</si>
  <si>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</si>
  <si>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</si>
  <si>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</si>
  <si>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</si>
  <si>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</si>
  <si>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</si>
  <si>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</si>
  <si>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</si>
  <si>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</si>
  <si>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</si>
  <si>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</si>
  <si>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</si>
  <si>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</si>
  <si>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</si>
  <si>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</si>
  <si>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</si>
  <si>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</si>
  <si>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</si>
  <si>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</si>
  <si>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</si>
  <si>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</si>
  <si>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</si>
  <si>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</si>
  <si>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</si>
  <si>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</si>
  <si>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</si>
  <si>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</si>
  <si>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</si>
  <si>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</si>
  <si>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</si>
  <si>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</si>
  <si>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</si>
  <si>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</si>
  <si>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</si>
  <si>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</si>
  <si>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</si>
  <si>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FORUM CULTURAL GUANAJUATO</t>
  </si>
  <si>
    <t>Del 1 de Enero al 30 de Junio de 2025</t>
  </si>
  <si>
    <t>Elaboró:
C.P Roberto Reynoso Sánchez
Encargado Provisional Jefatura de Contabilidad</t>
  </si>
  <si>
    <t>Autorizó:
Lic. Hugo Laurel Mendoza
Liquidador del Forum Cultural Guanajuato</t>
  </si>
  <si>
    <t>Autorizó:</t>
  </si>
  <si>
    <t>Lic. Hugo Laurel Mendoza</t>
  </si>
  <si>
    <t>Liquidador del Forum Cultural Guanajuato</t>
  </si>
  <si>
    <t>Métodos aplicados</t>
  </si>
  <si>
    <t>Bienes en Garantía (excluye depósitos de fondos)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</si>
</sst>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</cellStyleXfs>
  <cellXfs count="215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9" fillId="0" borderId="0" xfId="8" applyFont="1" applyAlignment="1">
      <alignment horizontal="center" wrapText="1"/>
    </xf>
    <xf numFmtId="0" fontId="9" fillId="0" borderId="0" xfId="8" applyFont="1" applyAlignment="1">
      <alignment vertical="center" wrapText="1"/>
    </xf>
    <xf numFmtId="0" fontId="2" fillId="0" borderId="0" xfId="3" applyFont="1" applyAlignment="1" applyProtection="1">
      <alignment horizontal="center" vertical="top" wrapText="1"/>
      <protection locked="0"/>
    </xf>
    <xf numFmtId="0" fontId="2" fillId="0" borderId="0" xfId="3" applyFont="1" applyAlignment="1" applyProtection="1">
      <alignment horizontal="center" vertical="top"/>
      <protection locked="0"/>
    </xf>
    <xf numFmtId="0" fontId="5" fillId="0" borderId="0" xfId="10" applyFont="1"/>
    <xf numFmtId="0" fontId="0" fillId="0" borderId="0" xfId="0"/>
    <xf numFmtId="0" fontId="5" fillId="0" borderId="0" xfId="4" applyFont="1"/>
    <xf numFmtId="0" fontId="9" fillId="0" borderId="0" xfId="9" applyFont="1" applyAlignment="1">
      <alignment horizont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9" fillId="0" borderId="0" xfId="8" applyFont="1" applyAlignment="1">
      <alignment horizontal="center" wrapText="1"/>
    </xf>
    <xf numFmtId="0" fontId="9" fillId="0" borderId="0" xfId="8" applyFont="1" applyAlignment="1">
      <alignment horizont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5" fillId="0" borderId="0" xfId="10" applyFont="1" applyAlignment="1">
      <alignment horizontal="center" wrapText="1"/>
    </xf>
    <xf numFmtId="0" fontId="5" fillId="0" borderId="0" xfId="10" applyFont="1" applyAlignment="1">
      <alignment horizont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9" fillId="0" borderId="0" xfId="9" applyFont="1" applyAlignment="1">
      <alignment horizontal="center" wrapText="1"/>
    </xf>
    <xf numFmtId="0" fontId="9" fillId="0" borderId="0" xfId="9" applyFont="1" applyAlignment="1">
      <alignment horizont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2" fillId="0" borderId="0" xfId="3" applyFont="1" applyAlignment="1" applyProtection="1">
      <alignment horizontal="center" vertical="top"/>
      <protection locked="0"/>
    </xf>
    <xf numFmtId="0" fontId="2" fillId="0" borderId="0" xfId="3" applyFont="1" applyAlignment="1" applyProtection="1">
      <alignment horizontal="center" vertical="top" wrapText="1"/>
      <protection locked="0"/>
    </xf>
  </cellXfs>
  <cellStyles count="27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21" xr:uid="{2789D575-51FD-45DB-B848-B3F1B69FD923}"/>
    <cellStyle name="Millares 2 3" xfId="16" xr:uid="{00000000-0005-0000-0000-000004000000}"/>
    <cellStyle name="Millares 2 3 2" xfId="22" xr:uid="{4FB05BF4-B314-4C80-8A5C-F5BDA9699165}"/>
    <cellStyle name="Millares 2 4" xfId="20" xr:uid="{57132257-2CAA-4C2D-94FE-3B995B3F44BF}"/>
    <cellStyle name="Millares 3" xfId="19" xr:uid="{00000000-0005-0000-0000-000005000000}"/>
    <cellStyle name="Millares 3 2" xfId="25" xr:uid="{9B6BB92B-A7BD-4A6F-A134-1780952D84D5}"/>
    <cellStyle name="Millares 4" xfId="17" xr:uid="{00000000-0005-0000-0000-000006000000}"/>
    <cellStyle name="Millares 4 2" xfId="23" xr:uid="{A47B51AB-45CE-4238-82BC-C2BAD57C89D4}"/>
    <cellStyle name="Millares 5" xfId="24" xr:uid="{582FCCE0-8550-4534-A576-64CEFC76C948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2 3 2" xfId="26" xr:uid="{D567BE2F-51F6-4209-93DE-5ED447E4D3E3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3"/>
  <sheetViews>
    <sheetView tabSelected="1" topLeftCell="B1" zoomScaleNormal="100" zoomScaleSheetLayoutView="100" workbookViewId="0">
      <pane ySplit="5" topLeftCell="A32" activePane="bottomLeft" state="frozen"/>
      <selection sqref="A1:J66"/>
      <selection pane="bottomLeft" sqref="A1:D53"/>
    </sheetView>
  </sheetViews>
  <sheetFormatPr baseColWidth="10" defaultColWidth="12.90625" defaultRowHeight="10" x14ac:dyDescent="0.2"/>
  <cols>
    <col min="1" max="1" width="14.6328125" style="1" customWidth="1"/>
    <col min="2" max="2" width="73.81640625" style="1" customWidth="1"/>
    <col min="3" max="4" width="12.81640625" style="1" customWidth="1"/>
    <col min="5" max="16384" width="12.90625" style="1"/>
  </cols>
  <sheetData>
    <row r="1" spans="1:4" ht="16.25" customHeight="1" x14ac:dyDescent="0.2">
      <c r="A1" s="170" t="s">
        <v>598</v>
      </c>
      <c r="B1" s="171"/>
      <c r="C1" s="104" t="s">
        <v>492</v>
      </c>
      <c r="D1" s="105">
        <v>2025</v>
      </c>
    </row>
    <row r="2" spans="1:4" ht="16.25" customHeight="1" x14ac:dyDescent="0.2">
      <c r="A2" s="172" t="s">
        <v>491</v>
      </c>
      <c r="B2" s="173"/>
      <c r="C2" s="10" t="s">
        <v>493</v>
      </c>
      <c r="D2" s="106" t="s">
        <v>498</v>
      </c>
    </row>
    <row r="3" spans="1:4" ht="16.25" customHeight="1" x14ac:dyDescent="0.2">
      <c r="A3" s="174" t="s">
        <v>599</v>
      </c>
      <c r="B3" s="175"/>
      <c r="C3" s="10" t="s">
        <v>494</v>
      </c>
      <c r="D3" s="107">
        <v>2</v>
      </c>
    </row>
    <row r="4" spans="1:4" ht="16.25" customHeight="1" x14ac:dyDescent="0.2">
      <c r="A4" s="176" t="s">
        <v>513</v>
      </c>
      <c r="B4" s="177"/>
      <c r="C4" s="177"/>
      <c r="D4" s="178"/>
    </row>
    <row r="5" spans="1:4" ht="15" customHeight="1" x14ac:dyDescent="0.2">
      <c r="A5" s="84" t="s">
        <v>29</v>
      </c>
      <c r="B5" s="83" t="s">
        <v>30</v>
      </c>
    </row>
    <row r="6" spans="1:4" ht="10.5" x14ac:dyDescent="0.25">
      <c r="A6" s="2"/>
      <c r="B6" s="3"/>
    </row>
    <row r="7" spans="1:4" ht="10.5" x14ac:dyDescent="0.25">
      <c r="A7" s="4"/>
      <c r="B7" s="5" t="s">
        <v>33</v>
      </c>
    </row>
    <row r="8" spans="1:4" ht="10.5" x14ac:dyDescent="0.25">
      <c r="A8" s="4"/>
      <c r="B8" s="5"/>
    </row>
    <row r="9" spans="1:4" ht="10.5" x14ac:dyDescent="0.25">
      <c r="A9" s="4"/>
      <c r="B9" s="6" t="s">
        <v>0</v>
      </c>
    </row>
    <row r="10" spans="1:4" x14ac:dyDescent="0.2">
      <c r="A10" s="35" t="s">
        <v>478</v>
      </c>
      <c r="B10" s="36" t="s">
        <v>554</v>
      </c>
    </row>
    <row r="11" spans="1:4" x14ac:dyDescent="0.2">
      <c r="A11" s="35" t="s">
        <v>479</v>
      </c>
      <c r="B11" s="36" t="s">
        <v>275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486</v>
      </c>
    </row>
    <row r="16" spans="1:4" x14ac:dyDescent="0.2">
      <c r="A16" s="35" t="s">
        <v>7</v>
      </c>
      <c r="B16" s="36" t="s">
        <v>487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488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581</v>
      </c>
    </row>
    <row r="26" spans="1:2" x14ac:dyDescent="0.2">
      <c r="A26" s="35" t="s">
        <v>583</v>
      </c>
      <c r="B26" s="36" t="s">
        <v>584</v>
      </c>
    </row>
    <row r="27" spans="1:2" x14ac:dyDescent="0.2">
      <c r="A27" s="35" t="s">
        <v>582</v>
      </c>
      <c r="B27" s="36" t="s">
        <v>585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589</v>
      </c>
    </row>
    <row r="31" spans="1:2" x14ac:dyDescent="0.2">
      <c r="A31" s="35" t="s">
        <v>27</v>
      </c>
      <c r="B31" s="36" t="s">
        <v>590</v>
      </c>
    </row>
    <row r="32" spans="1:2" x14ac:dyDescent="0.2">
      <c r="A32" s="35" t="s">
        <v>38</v>
      </c>
      <c r="B32" s="36" t="s">
        <v>591</v>
      </c>
    </row>
    <row r="33" spans="1:2" ht="10.5" x14ac:dyDescent="0.25">
      <c r="A33" s="4"/>
      <c r="B33" s="7"/>
    </row>
    <row r="34" spans="1:2" ht="10.5" x14ac:dyDescent="0.25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ht="10.5" x14ac:dyDescent="0.25">
      <c r="A37" s="4"/>
      <c r="B37" s="7"/>
    </row>
    <row r="38" spans="1:2" ht="10.5" x14ac:dyDescent="0.25">
      <c r="A38" s="4"/>
      <c r="B38" s="5" t="s">
        <v>34</v>
      </c>
    </row>
    <row r="39" spans="1:2" ht="10.5" x14ac:dyDescent="0.25">
      <c r="A39" s="4" t="s">
        <v>35</v>
      </c>
      <c r="B39" s="36" t="s">
        <v>28</v>
      </c>
    </row>
    <row r="40" spans="1:2" ht="10.5" x14ac:dyDescent="0.25">
      <c r="A40" s="4"/>
      <c r="B40" s="36" t="s">
        <v>514</v>
      </c>
    </row>
    <row r="41" spans="1:2" ht="10.5" x14ac:dyDescent="0.25">
      <c r="A41" s="4"/>
      <c r="B41" s="36" t="s">
        <v>552</v>
      </c>
    </row>
    <row r="42" spans="1:2" ht="10.5" x14ac:dyDescent="0.25">
      <c r="A42" s="4"/>
      <c r="B42" s="36" t="s">
        <v>553</v>
      </c>
    </row>
    <row r="43" spans="1:2" ht="11" thickBot="1" x14ac:dyDescent="0.3">
      <c r="A43" s="8"/>
      <c r="B43" s="9"/>
    </row>
    <row r="45" spans="1:2" x14ac:dyDescent="0.2">
      <c r="A45" s="1" t="s">
        <v>515</v>
      </c>
    </row>
    <row r="51" spans="2:4" x14ac:dyDescent="0.2">
      <c r="B51" s="179" t="s">
        <v>600</v>
      </c>
      <c r="C51" s="179" t="s">
        <v>601</v>
      </c>
      <c r="D51" s="180"/>
    </row>
    <row r="52" spans="2:4" x14ac:dyDescent="0.2">
      <c r="B52" s="180"/>
      <c r="C52" s="180"/>
      <c r="D52" s="180"/>
    </row>
    <row r="53" spans="2:4" x14ac:dyDescent="0.2">
      <c r="B53" s="180"/>
      <c r="C53" s="180"/>
      <c r="D53" s="180"/>
    </row>
  </sheetData>
  <sheetProtection formatCells="0" formatColumns="0" formatRows="0" autoFilter="0" pivotTables="0"/>
  <mergeCells count="6">
    <mergeCell ref="A1:B1"/>
    <mergeCell ref="A2:B2"/>
    <mergeCell ref="A3:B3"/>
    <mergeCell ref="A4:D4"/>
    <mergeCell ref="B51:B53"/>
    <mergeCell ref="C51:D53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" right="0.7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21"/>
  <sheetViews>
    <sheetView zoomScaleNormal="100" workbookViewId="0">
      <selection sqref="A1:E221"/>
    </sheetView>
  </sheetViews>
  <sheetFormatPr baseColWidth="10" defaultColWidth="9.08984375" defaultRowHeight="10" x14ac:dyDescent="0.2"/>
  <cols>
    <col min="1" max="1" width="10" style="14" customWidth="1"/>
    <col min="2" max="2" width="83" style="14" customWidth="1"/>
    <col min="3" max="4" width="15.6328125" style="14" customWidth="1"/>
    <col min="5" max="5" width="24.1796875" style="14" bestFit="1" customWidth="1"/>
    <col min="6" max="16384" width="9.08984375" style="14"/>
  </cols>
  <sheetData>
    <row r="1" spans="1:5" s="19" customFormat="1" ht="18.899999999999999" customHeight="1" x14ac:dyDescent="0.35">
      <c r="A1" s="173" t="s">
        <v>598</v>
      </c>
      <c r="B1" s="173"/>
      <c r="C1" s="173"/>
      <c r="D1" s="10" t="s">
        <v>495</v>
      </c>
      <c r="E1" s="18">
        <v>2025</v>
      </c>
    </row>
    <row r="2" spans="1:5" s="11" customFormat="1" ht="18.899999999999999" customHeight="1" x14ac:dyDescent="0.35">
      <c r="A2" s="173" t="s">
        <v>500</v>
      </c>
      <c r="B2" s="173"/>
      <c r="C2" s="173"/>
      <c r="D2" s="10" t="s">
        <v>496</v>
      </c>
      <c r="E2" s="18" t="s">
        <v>498</v>
      </c>
    </row>
    <row r="3" spans="1:5" s="11" customFormat="1" ht="18.899999999999999" customHeight="1" x14ac:dyDescent="0.35">
      <c r="A3" s="173" t="s">
        <v>599</v>
      </c>
      <c r="B3" s="173"/>
      <c r="C3" s="173"/>
      <c r="D3" s="10" t="s">
        <v>497</v>
      </c>
      <c r="E3" s="18">
        <v>2</v>
      </c>
    </row>
    <row r="4" spans="1:5" s="11" customFormat="1" ht="18.899999999999999" customHeight="1" x14ac:dyDescent="0.35">
      <c r="A4" s="173" t="s">
        <v>513</v>
      </c>
      <c r="B4" s="173"/>
      <c r="C4" s="173"/>
      <c r="D4" s="10"/>
      <c r="E4" s="18"/>
    </row>
    <row r="5" spans="1:5" ht="10.5" x14ac:dyDescent="0.25">
      <c r="A5" s="12" t="s">
        <v>116</v>
      </c>
      <c r="B5" s="13"/>
      <c r="C5" s="13"/>
      <c r="D5" s="13"/>
      <c r="E5" s="13"/>
    </row>
    <row r="7" spans="1:5" ht="10.5" x14ac:dyDescent="0.25">
      <c r="A7" s="37" t="s">
        <v>556</v>
      </c>
      <c r="B7" s="37"/>
      <c r="C7" s="37"/>
      <c r="D7" s="37"/>
      <c r="E7" s="37"/>
    </row>
    <row r="8" spans="1:5" ht="10.5" x14ac:dyDescent="0.25">
      <c r="A8" s="38" t="s">
        <v>86</v>
      </c>
      <c r="B8" s="38" t="s">
        <v>83</v>
      </c>
      <c r="C8" s="38" t="s">
        <v>84</v>
      </c>
      <c r="D8" s="139" t="s">
        <v>274</v>
      </c>
      <c r="E8" s="140" t="s">
        <v>593</v>
      </c>
    </row>
    <row r="9" spans="1:5" ht="10.5" x14ac:dyDescent="0.25">
      <c r="A9" s="109">
        <v>4000</v>
      </c>
      <c r="B9" s="108" t="s">
        <v>554</v>
      </c>
      <c r="C9" s="141">
        <f>SUM(C10+C57+C69)</f>
        <v>4972568.0599999996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ht="10.5" x14ac:dyDescent="0.25">
      <c r="A10" s="109">
        <v>4100</v>
      </c>
      <c r="B10" s="108" t="s">
        <v>221</v>
      </c>
      <c r="C10" s="141">
        <f>SUM(C11+C21+C27+C30+C36+C39+C48)</f>
        <v>4192298.78</v>
      </c>
      <c r="D10" s="78"/>
      <c r="E10" s="39"/>
    </row>
    <row r="11" spans="1:5" ht="10.5" x14ac:dyDescent="0.25">
      <c r="A11" s="109">
        <v>4110</v>
      </c>
      <c r="B11" s="108" t="s">
        <v>222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223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224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225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226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227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228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229</v>
      </c>
      <c r="C18" s="142">
        <v>0</v>
      </c>
      <c r="D18" s="78"/>
      <c r="E18" s="39"/>
    </row>
    <row r="19" spans="1:5" ht="20" x14ac:dyDescent="0.2">
      <c r="A19" s="40">
        <v>4118</v>
      </c>
      <c r="B19" s="42" t="s">
        <v>407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230</v>
      </c>
      <c r="C20" s="142">
        <v>0</v>
      </c>
      <c r="D20" s="78"/>
      <c r="E20" s="39"/>
    </row>
    <row r="21" spans="1:5" ht="10.5" x14ac:dyDescent="0.25">
      <c r="A21" s="109">
        <v>4120</v>
      </c>
      <c r="B21" s="108" t="s">
        <v>231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232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408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233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234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235</v>
      </c>
      <c r="C26" s="142">
        <v>0</v>
      </c>
      <c r="D26" s="78"/>
      <c r="E26" s="39"/>
    </row>
    <row r="27" spans="1:5" ht="10.5" x14ac:dyDescent="0.25">
      <c r="A27" s="109">
        <v>4130</v>
      </c>
      <c r="B27" s="108" t="s">
        <v>236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237</v>
      </c>
      <c r="C28" s="142">
        <v>0</v>
      </c>
      <c r="D28" s="78"/>
      <c r="E28" s="39"/>
    </row>
    <row r="29" spans="1:5" ht="20" x14ac:dyDescent="0.2">
      <c r="A29" s="40">
        <v>4132</v>
      </c>
      <c r="B29" s="42" t="s">
        <v>409</v>
      </c>
      <c r="C29" s="142">
        <v>0</v>
      </c>
      <c r="D29" s="78"/>
      <c r="E29" s="39"/>
    </row>
    <row r="30" spans="1:5" ht="10.5" x14ac:dyDescent="0.25">
      <c r="A30" s="109">
        <v>4140</v>
      </c>
      <c r="B30" s="108" t="s">
        <v>238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239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240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241</v>
      </c>
      <c r="C33" s="142">
        <v>0</v>
      </c>
      <c r="D33" s="78"/>
      <c r="E33" s="39"/>
    </row>
    <row r="34" spans="1:5" ht="20" x14ac:dyDescent="0.2">
      <c r="A34" s="40">
        <v>4145</v>
      </c>
      <c r="B34" s="42" t="s">
        <v>410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242</v>
      </c>
      <c r="C35" s="142">
        <v>0</v>
      </c>
      <c r="D35" s="78"/>
      <c r="E35" s="39"/>
    </row>
    <row r="36" spans="1:5" ht="10.5" x14ac:dyDescent="0.25">
      <c r="A36" s="109">
        <v>4150</v>
      </c>
      <c r="B36" s="108" t="s">
        <v>411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411</v>
      </c>
      <c r="C37" s="142">
        <v>0</v>
      </c>
      <c r="D37" s="78"/>
      <c r="E37" s="39"/>
    </row>
    <row r="38" spans="1:5" ht="20" x14ac:dyDescent="0.2">
      <c r="A38" s="40">
        <v>4154</v>
      </c>
      <c r="B38" s="42" t="s">
        <v>412</v>
      </c>
      <c r="C38" s="142">
        <v>0</v>
      </c>
      <c r="D38" s="78"/>
      <c r="E38" s="39"/>
    </row>
    <row r="39" spans="1:5" ht="10.5" x14ac:dyDescent="0.25">
      <c r="A39" s="109">
        <v>4160</v>
      </c>
      <c r="B39" s="108" t="s">
        <v>413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243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244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245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246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247</v>
      </c>
      <c r="C44" s="142">
        <v>0</v>
      </c>
      <c r="D44" s="78"/>
      <c r="E44" s="39"/>
    </row>
    <row r="45" spans="1:5" ht="20" x14ac:dyDescent="0.2">
      <c r="A45" s="40">
        <v>4166</v>
      </c>
      <c r="B45" s="42" t="s">
        <v>414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248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249</v>
      </c>
      <c r="C47" s="142">
        <v>0</v>
      </c>
      <c r="D47" s="78"/>
      <c r="E47" s="39"/>
    </row>
    <row r="48" spans="1:5" ht="10.5" x14ac:dyDescent="0.25">
      <c r="A48" s="109">
        <v>4170</v>
      </c>
      <c r="B48" s="108" t="s">
        <v>490</v>
      </c>
      <c r="C48" s="141">
        <f>SUM(C49:C56)</f>
        <v>4192298.78</v>
      </c>
      <c r="D48" s="78"/>
      <c r="E48" s="39"/>
    </row>
    <row r="49" spans="1:5" x14ac:dyDescent="0.2">
      <c r="A49" s="40">
        <v>4171</v>
      </c>
      <c r="B49" s="41" t="s">
        <v>415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416</v>
      </c>
      <c r="C50" s="142">
        <v>0</v>
      </c>
      <c r="D50" s="78"/>
      <c r="E50" s="39"/>
    </row>
    <row r="51" spans="1:5" ht="20" x14ac:dyDescent="0.2">
      <c r="A51" s="40">
        <v>4173</v>
      </c>
      <c r="B51" s="42" t="s">
        <v>417</v>
      </c>
      <c r="C51" s="142">
        <v>4192298.78</v>
      </c>
      <c r="D51" s="78"/>
      <c r="E51" s="39"/>
    </row>
    <row r="52" spans="1:5" ht="20" x14ac:dyDescent="0.2">
      <c r="A52" s="40">
        <v>4174</v>
      </c>
      <c r="B52" s="42" t="s">
        <v>418</v>
      </c>
      <c r="C52" s="142">
        <v>0</v>
      </c>
      <c r="D52" s="78"/>
      <c r="E52" s="39"/>
    </row>
    <row r="53" spans="1:5" ht="20" x14ac:dyDescent="0.2">
      <c r="A53" s="40">
        <v>4175</v>
      </c>
      <c r="B53" s="42" t="s">
        <v>419</v>
      </c>
      <c r="C53" s="142">
        <v>0</v>
      </c>
      <c r="D53" s="78"/>
      <c r="E53" s="39"/>
    </row>
    <row r="54" spans="1:5" ht="20" x14ac:dyDescent="0.2">
      <c r="A54" s="40">
        <v>4176</v>
      </c>
      <c r="B54" s="42" t="s">
        <v>420</v>
      </c>
      <c r="C54" s="142">
        <v>0</v>
      </c>
      <c r="D54" s="78"/>
      <c r="E54" s="39"/>
    </row>
    <row r="55" spans="1:5" ht="20" x14ac:dyDescent="0.2">
      <c r="A55" s="40">
        <v>4177</v>
      </c>
      <c r="B55" s="42" t="s">
        <v>421</v>
      </c>
      <c r="C55" s="142">
        <v>0</v>
      </c>
      <c r="D55" s="78"/>
      <c r="E55" s="39"/>
    </row>
    <row r="56" spans="1:5" x14ac:dyDescent="0.2">
      <c r="A56" s="40">
        <v>4178</v>
      </c>
      <c r="B56" s="42" t="s">
        <v>422</v>
      </c>
      <c r="C56" s="142">
        <v>0</v>
      </c>
      <c r="D56" s="78"/>
      <c r="E56" s="39"/>
    </row>
    <row r="57" spans="1:5" ht="31.5" x14ac:dyDescent="0.25">
      <c r="A57" s="109">
        <v>4200</v>
      </c>
      <c r="B57" s="110" t="s">
        <v>423</v>
      </c>
      <c r="C57" s="141">
        <f>+C58+C64</f>
        <v>634101.68999999994</v>
      </c>
      <c r="D57" s="78"/>
      <c r="E57" s="39"/>
    </row>
    <row r="58" spans="1:5" ht="21" x14ac:dyDescent="0.25">
      <c r="A58" s="109">
        <v>4210</v>
      </c>
      <c r="B58" s="110" t="s">
        <v>424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250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251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252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425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426</v>
      </c>
      <c r="C63" s="142">
        <v>0</v>
      </c>
      <c r="D63" s="78"/>
      <c r="E63" s="39"/>
    </row>
    <row r="64" spans="1:5" ht="10.5" x14ac:dyDescent="0.25">
      <c r="A64" s="109">
        <v>4220</v>
      </c>
      <c r="B64" s="108" t="s">
        <v>253</v>
      </c>
      <c r="C64" s="141">
        <f>SUM(C65:C68)</f>
        <v>634101.68999999994</v>
      </c>
      <c r="D64" s="78"/>
      <c r="E64" s="39"/>
    </row>
    <row r="65" spans="1:5" x14ac:dyDescent="0.2">
      <c r="A65" s="40">
        <v>4221</v>
      </c>
      <c r="B65" s="41" t="s">
        <v>254</v>
      </c>
      <c r="C65" s="142">
        <v>634101.68999999994</v>
      </c>
      <c r="D65" s="78"/>
      <c r="E65" s="39"/>
    </row>
    <row r="66" spans="1:5" x14ac:dyDescent="0.2">
      <c r="A66" s="40">
        <v>4223</v>
      </c>
      <c r="B66" s="41" t="s">
        <v>255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257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427</v>
      </c>
      <c r="C68" s="142">
        <v>0</v>
      </c>
      <c r="D68" s="78"/>
      <c r="E68" s="39"/>
    </row>
    <row r="69" spans="1:5" ht="10.5" x14ac:dyDescent="0.25">
      <c r="A69" s="111">
        <v>4300</v>
      </c>
      <c r="B69" s="108" t="s">
        <v>258</v>
      </c>
      <c r="C69" s="141">
        <f>C70+C73+C79+C81+C83</f>
        <v>146167.59</v>
      </c>
      <c r="D69" s="41"/>
      <c r="E69" s="41"/>
    </row>
    <row r="70" spans="1:5" ht="10.5" x14ac:dyDescent="0.25">
      <c r="A70" s="111">
        <v>4310</v>
      </c>
      <c r="B70" s="108" t="s">
        <v>259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428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260</v>
      </c>
      <c r="C72" s="142">
        <v>0</v>
      </c>
      <c r="D72" s="41"/>
      <c r="E72" s="41"/>
    </row>
    <row r="73" spans="1:5" ht="10.5" x14ac:dyDescent="0.25">
      <c r="A73" s="111">
        <v>4320</v>
      </c>
      <c r="B73" s="108" t="s">
        <v>261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262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263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264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265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266</v>
      </c>
      <c r="C78" s="142">
        <v>0</v>
      </c>
      <c r="D78" s="41"/>
      <c r="E78" s="41"/>
    </row>
    <row r="79" spans="1:5" ht="10.5" x14ac:dyDescent="0.25">
      <c r="A79" s="111">
        <v>4330</v>
      </c>
      <c r="B79" s="108" t="s">
        <v>267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267</v>
      </c>
      <c r="C80" s="142">
        <v>0</v>
      </c>
      <c r="D80" s="41"/>
      <c r="E80" s="41"/>
    </row>
    <row r="81" spans="1:5" ht="10.5" x14ac:dyDescent="0.25">
      <c r="A81" s="111">
        <v>4340</v>
      </c>
      <c r="B81" s="108" t="s">
        <v>268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268</v>
      </c>
      <c r="C82" s="142">
        <v>0</v>
      </c>
      <c r="D82" s="41"/>
      <c r="E82" s="41"/>
    </row>
    <row r="83" spans="1:5" ht="10.5" x14ac:dyDescent="0.25">
      <c r="A83" s="111">
        <v>4390</v>
      </c>
      <c r="B83" s="108" t="s">
        <v>269</v>
      </c>
      <c r="C83" s="141">
        <f>SUM(C84:C90)</f>
        <v>146167.59</v>
      </c>
      <c r="D83" s="41"/>
      <c r="E83" s="41"/>
    </row>
    <row r="84" spans="1:5" x14ac:dyDescent="0.2">
      <c r="A84" s="43">
        <v>4392</v>
      </c>
      <c r="B84" s="41" t="s">
        <v>270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429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271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272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273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430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269</v>
      </c>
      <c r="C90" s="142">
        <v>146167.59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ht="10.5" x14ac:dyDescent="0.25">
      <c r="A92" s="37" t="s">
        <v>555</v>
      </c>
      <c r="B92" s="37"/>
      <c r="C92" s="37"/>
      <c r="D92" s="37"/>
      <c r="E92" s="37"/>
    </row>
    <row r="93" spans="1:5" ht="10.5" x14ac:dyDescent="0.25">
      <c r="A93" s="38" t="s">
        <v>86</v>
      </c>
      <c r="B93" s="38" t="s">
        <v>83</v>
      </c>
      <c r="C93" s="38" t="s">
        <v>84</v>
      </c>
      <c r="D93" s="38" t="s">
        <v>274</v>
      </c>
      <c r="E93" s="38" t="s">
        <v>593</v>
      </c>
    </row>
    <row r="94" spans="1:5" ht="10.5" x14ac:dyDescent="0.25">
      <c r="A94" s="111">
        <v>5000</v>
      </c>
      <c r="B94" s="108" t="s">
        <v>275</v>
      </c>
      <c r="C94" s="141">
        <f>C95+C123+C156+C166+C181+C210</f>
        <v>1314164.4099999999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ht="10.5" x14ac:dyDescent="0.25">
      <c r="A95" s="111">
        <v>5100</v>
      </c>
      <c r="B95" s="108" t="s">
        <v>276</v>
      </c>
      <c r="C95" s="141">
        <f>C96+C103+C113</f>
        <v>1314164.4099999999</v>
      </c>
      <c r="D95" s="112">
        <f>C95/$C$94</f>
        <v>1</v>
      </c>
      <c r="E95" s="41"/>
    </row>
    <row r="96" spans="1:5" ht="10.5" x14ac:dyDescent="0.25">
      <c r="A96" s="111">
        <v>5110</v>
      </c>
      <c r="B96" s="108" t="s">
        <v>277</v>
      </c>
      <c r="C96" s="141">
        <f>SUM(C97:C102)</f>
        <v>708066.21</v>
      </c>
      <c r="D96" s="112">
        <f t="shared" ref="D96:D159" si="0">C96/$C$94</f>
        <v>0.53879575843938732</v>
      </c>
      <c r="E96" s="41"/>
    </row>
    <row r="97" spans="1:5" x14ac:dyDescent="0.2">
      <c r="A97" s="43">
        <v>5111</v>
      </c>
      <c r="B97" s="41" t="s">
        <v>278</v>
      </c>
      <c r="C97" s="142">
        <v>64318.2</v>
      </c>
      <c r="D97" s="44">
        <f t="shared" si="0"/>
        <v>4.8942278082237826E-2</v>
      </c>
      <c r="E97" s="41"/>
    </row>
    <row r="98" spans="1:5" x14ac:dyDescent="0.2">
      <c r="A98" s="43">
        <v>5112</v>
      </c>
      <c r="B98" s="41" t="s">
        <v>279</v>
      </c>
      <c r="C98" s="142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280</v>
      </c>
      <c r="C99" s="142">
        <v>107214.01</v>
      </c>
      <c r="D99" s="44">
        <f t="shared" si="0"/>
        <v>8.1583407056351503E-2</v>
      </c>
      <c r="E99" s="41"/>
    </row>
    <row r="100" spans="1:5" x14ac:dyDescent="0.2">
      <c r="A100" s="43">
        <v>5114</v>
      </c>
      <c r="B100" s="41" t="s">
        <v>281</v>
      </c>
      <c r="C100" s="142">
        <v>29938.6</v>
      </c>
      <c r="D100" s="44">
        <f t="shared" si="0"/>
        <v>2.2781472220815963E-2</v>
      </c>
      <c r="E100" s="41"/>
    </row>
    <row r="101" spans="1:5" x14ac:dyDescent="0.2">
      <c r="A101" s="43">
        <v>5115</v>
      </c>
      <c r="B101" s="41" t="s">
        <v>282</v>
      </c>
      <c r="C101" s="142">
        <v>506595.4</v>
      </c>
      <c r="D101" s="44">
        <f t="shared" si="0"/>
        <v>0.38548860107998212</v>
      </c>
      <c r="E101" s="41"/>
    </row>
    <row r="102" spans="1:5" x14ac:dyDescent="0.2">
      <c r="A102" s="43">
        <v>5116</v>
      </c>
      <c r="B102" s="41" t="s">
        <v>283</v>
      </c>
      <c r="C102" s="142">
        <v>0</v>
      </c>
      <c r="D102" s="44">
        <f t="shared" si="0"/>
        <v>0</v>
      </c>
      <c r="E102" s="41"/>
    </row>
    <row r="103" spans="1:5" ht="10.5" x14ac:dyDescent="0.25">
      <c r="A103" s="111">
        <v>5120</v>
      </c>
      <c r="B103" s="108" t="s">
        <v>284</v>
      </c>
      <c r="C103" s="141">
        <f>SUM(C104:C112)</f>
        <v>7105.33</v>
      </c>
      <c r="D103" s="112">
        <f t="shared" si="0"/>
        <v>5.4067283712241152E-3</v>
      </c>
      <c r="E103" s="41"/>
    </row>
    <row r="104" spans="1:5" x14ac:dyDescent="0.2">
      <c r="A104" s="43">
        <v>5121</v>
      </c>
      <c r="B104" s="41" t="s">
        <v>285</v>
      </c>
      <c r="C104" s="142">
        <v>0</v>
      </c>
      <c r="D104" s="44">
        <f t="shared" si="0"/>
        <v>0</v>
      </c>
      <c r="E104" s="41"/>
    </row>
    <row r="105" spans="1:5" x14ac:dyDescent="0.2">
      <c r="A105" s="43">
        <v>5122</v>
      </c>
      <c r="B105" s="41" t="s">
        <v>286</v>
      </c>
      <c r="C105" s="142">
        <v>0</v>
      </c>
      <c r="D105" s="44">
        <f t="shared" si="0"/>
        <v>0</v>
      </c>
      <c r="E105" s="41"/>
    </row>
    <row r="106" spans="1:5" x14ac:dyDescent="0.2">
      <c r="A106" s="43">
        <v>5123</v>
      </c>
      <c r="B106" s="41" t="s">
        <v>287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288</v>
      </c>
      <c r="C107" s="142">
        <v>0</v>
      </c>
      <c r="D107" s="44">
        <f t="shared" si="0"/>
        <v>0</v>
      </c>
      <c r="E107" s="41"/>
    </row>
    <row r="108" spans="1:5" x14ac:dyDescent="0.2">
      <c r="A108" s="43">
        <v>5125</v>
      </c>
      <c r="B108" s="41" t="s">
        <v>289</v>
      </c>
      <c r="C108" s="142">
        <v>0</v>
      </c>
      <c r="D108" s="44">
        <f t="shared" si="0"/>
        <v>0</v>
      </c>
      <c r="E108" s="41"/>
    </row>
    <row r="109" spans="1:5" x14ac:dyDescent="0.2">
      <c r="A109" s="43">
        <v>5126</v>
      </c>
      <c r="B109" s="41" t="s">
        <v>290</v>
      </c>
      <c r="C109" s="142">
        <v>7105.33</v>
      </c>
      <c r="D109" s="44">
        <f t="shared" si="0"/>
        <v>5.4067283712241152E-3</v>
      </c>
      <c r="E109" s="41"/>
    </row>
    <row r="110" spans="1:5" x14ac:dyDescent="0.2">
      <c r="A110" s="43">
        <v>5127</v>
      </c>
      <c r="B110" s="41" t="s">
        <v>291</v>
      </c>
      <c r="C110" s="142">
        <v>0</v>
      </c>
      <c r="D110" s="44">
        <f t="shared" si="0"/>
        <v>0</v>
      </c>
      <c r="E110" s="41"/>
    </row>
    <row r="111" spans="1:5" x14ac:dyDescent="0.2">
      <c r="A111" s="43">
        <v>5128</v>
      </c>
      <c r="B111" s="41" t="s">
        <v>292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293</v>
      </c>
      <c r="C112" s="142">
        <v>0</v>
      </c>
      <c r="D112" s="44">
        <f t="shared" si="0"/>
        <v>0</v>
      </c>
      <c r="E112" s="41"/>
    </row>
    <row r="113" spans="1:5" ht="10.5" x14ac:dyDescent="0.25">
      <c r="A113" s="111">
        <v>5130</v>
      </c>
      <c r="B113" s="108" t="s">
        <v>294</v>
      </c>
      <c r="C113" s="141">
        <f>SUM(C114:C122)</f>
        <v>598992.87</v>
      </c>
      <c r="D113" s="112">
        <f t="shared" si="0"/>
        <v>0.45579751318938855</v>
      </c>
      <c r="E113" s="41"/>
    </row>
    <row r="114" spans="1:5" x14ac:dyDescent="0.2">
      <c r="A114" s="43">
        <v>5131</v>
      </c>
      <c r="B114" s="41" t="s">
        <v>295</v>
      </c>
      <c r="C114" s="142">
        <v>15579.12</v>
      </c>
      <c r="D114" s="44">
        <f t="shared" si="0"/>
        <v>1.1854772417706855E-2</v>
      </c>
      <c r="E114" s="41"/>
    </row>
    <row r="115" spans="1:5" x14ac:dyDescent="0.2">
      <c r="A115" s="43">
        <v>5132</v>
      </c>
      <c r="B115" s="41" t="s">
        <v>296</v>
      </c>
      <c r="C115" s="142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297</v>
      </c>
      <c r="C116" s="142">
        <v>243083.8</v>
      </c>
      <c r="D116" s="44">
        <f t="shared" si="0"/>
        <v>0.18497213754251646</v>
      </c>
      <c r="E116" s="41"/>
    </row>
    <row r="117" spans="1:5" x14ac:dyDescent="0.2">
      <c r="A117" s="43">
        <v>5134</v>
      </c>
      <c r="B117" s="41" t="s">
        <v>298</v>
      </c>
      <c r="C117" s="142">
        <v>53735.38</v>
      </c>
      <c r="D117" s="44">
        <f t="shared" si="0"/>
        <v>4.088938917467716E-2</v>
      </c>
      <c r="E117" s="41"/>
    </row>
    <row r="118" spans="1:5" x14ac:dyDescent="0.2">
      <c r="A118" s="43">
        <v>5135</v>
      </c>
      <c r="B118" s="41" t="s">
        <v>299</v>
      </c>
      <c r="C118" s="142">
        <v>128954.34</v>
      </c>
      <c r="D118" s="44">
        <f t="shared" si="0"/>
        <v>9.8126489363686245E-2</v>
      </c>
      <c r="E118" s="41"/>
    </row>
    <row r="119" spans="1:5" x14ac:dyDescent="0.2">
      <c r="A119" s="43">
        <v>5136</v>
      </c>
      <c r="B119" s="41" t="s">
        <v>300</v>
      </c>
      <c r="C119" s="142">
        <v>0</v>
      </c>
      <c r="D119" s="44">
        <f t="shared" si="0"/>
        <v>0</v>
      </c>
      <c r="E119" s="41"/>
    </row>
    <row r="120" spans="1:5" x14ac:dyDescent="0.2">
      <c r="A120" s="43">
        <v>5137</v>
      </c>
      <c r="B120" s="41" t="s">
        <v>301</v>
      </c>
      <c r="C120" s="142">
        <v>0</v>
      </c>
      <c r="D120" s="44">
        <f t="shared" si="0"/>
        <v>0</v>
      </c>
      <c r="E120" s="41"/>
    </row>
    <row r="121" spans="1:5" x14ac:dyDescent="0.2">
      <c r="A121" s="43">
        <v>5138</v>
      </c>
      <c r="B121" s="41" t="s">
        <v>302</v>
      </c>
      <c r="C121" s="142">
        <v>150000</v>
      </c>
      <c r="D121" s="44">
        <f t="shared" si="0"/>
        <v>0.11414096962190599</v>
      </c>
      <c r="E121" s="41"/>
    </row>
    <row r="122" spans="1:5" x14ac:dyDescent="0.2">
      <c r="A122" s="43">
        <v>5139</v>
      </c>
      <c r="B122" s="41" t="s">
        <v>303</v>
      </c>
      <c r="C122" s="142">
        <v>7640.23</v>
      </c>
      <c r="D122" s="44">
        <f t="shared" si="0"/>
        <v>5.8137550688958321E-3</v>
      </c>
      <c r="E122" s="41"/>
    </row>
    <row r="123" spans="1:5" ht="10.5" x14ac:dyDescent="0.25">
      <c r="A123" s="111">
        <v>5200</v>
      </c>
      <c r="B123" s="108" t="s">
        <v>304</v>
      </c>
      <c r="C123" s="141">
        <f>C124+C127+C130+C133+C138+C142+C145+C147+C153</f>
        <v>0</v>
      </c>
      <c r="D123" s="112">
        <f t="shared" si="0"/>
        <v>0</v>
      </c>
      <c r="E123" s="41"/>
    </row>
    <row r="124" spans="1:5" ht="10.5" x14ac:dyDescent="0.25">
      <c r="A124" s="111">
        <v>5210</v>
      </c>
      <c r="B124" s="108" t="s">
        <v>305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306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307</v>
      </c>
      <c r="C126" s="142">
        <v>0</v>
      </c>
      <c r="D126" s="44">
        <f t="shared" si="0"/>
        <v>0</v>
      </c>
      <c r="E126" s="41"/>
    </row>
    <row r="127" spans="1:5" ht="10.5" x14ac:dyDescent="0.25">
      <c r="A127" s="111">
        <v>5220</v>
      </c>
      <c r="B127" s="108" t="s">
        <v>308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309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310</v>
      </c>
      <c r="C129" s="142">
        <v>0</v>
      </c>
      <c r="D129" s="44">
        <f t="shared" si="0"/>
        <v>0</v>
      </c>
      <c r="E129" s="41"/>
    </row>
    <row r="130" spans="1:5" ht="10.5" x14ac:dyDescent="0.25">
      <c r="A130" s="111">
        <v>5230</v>
      </c>
      <c r="B130" s="108" t="s">
        <v>255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311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312</v>
      </c>
      <c r="C132" s="142">
        <v>0</v>
      </c>
      <c r="D132" s="44">
        <f t="shared" si="0"/>
        <v>0</v>
      </c>
      <c r="E132" s="41"/>
    </row>
    <row r="133" spans="1:5" ht="10.5" x14ac:dyDescent="0.25">
      <c r="A133" s="111">
        <v>5240</v>
      </c>
      <c r="B133" s="108" t="s">
        <v>256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313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314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315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316</v>
      </c>
      <c r="C137" s="142">
        <v>0</v>
      </c>
      <c r="D137" s="44">
        <f t="shared" si="0"/>
        <v>0</v>
      </c>
      <c r="E137" s="41"/>
    </row>
    <row r="138" spans="1:5" ht="10.5" x14ac:dyDescent="0.25">
      <c r="A138" s="111">
        <v>5250</v>
      </c>
      <c r="B138" s="108" t="s">
        <v>257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317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318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319</v>
      </c>
      <c r="C141" s="142">
        <v>0</v>
      </c>
      <c r="D141" s="44">
        <f t="shared" si="0"/>
        <v>0</v>
      </c>
      <c r="E141" s="41"/>
    </row>
    <row r="142" spans="1:5" ht="10.5" x14ac:dyDescent="0.25">
      <c r="A142" s="111">
        <v>5260</v>
      </c>
      <c r="B142" s="108" t="s">
        <v>320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321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322</v>
      </c>
      <c r="C144" s="142">
        <v>0</v>
      </c>
      <c r="D144" s="44">
        <f t="shared" si="0"/>
        <v>0</v>
      </c>
      <c r="E144" s="41"/>
    </row>
    <row r="145" spans="1:5" ht="10.5" x14ac:dyDescent="0.25">
      <c r="A145" s="111">
        <v>5270</v>
      </c>
      <c r="B145" s="108" t="s">
        <v>323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324</v>
      </c>
      <c r="C146" s="142">
        <v>0</v>
      </c>
      <c r="D146" s="44">
        <f t="shared" si="0"/>
        <v>0</v>
      </c>
      <c r="E146" s="41"/>
    </row>
    <row r="147" spans="1:5" ht="10.5" x14ac:dyDescent="0.25">
      <c r="A147" s="111">
        <v>5280</v>
      </c>
      <c r="B147" s="108" t="s">
        <v>325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326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327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328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329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330</v>
      </c>
      <c r="C152" s="142">
        <v>0</v>
      </c>
      <c r="D152" s="44">
        <f t="shared" si="0"/>
        <v>0</v>
      </c>
      <c r="E152" s="41"/>
    </row>
    <row r="153" spans="1:5" ht="10.5" x14ac:dyDescent="0.25">
      <c r="A153" s="111">
        <v>5290</v>
      </c>
      <c r="B153" s="108" t="s">
        <v>331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332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333</v>
      </c>
      <c r="C155" s="142">
        <v>0</v>
      </c>
      <c r="D155" s="44">
        <f t="shared" si="0"/>
        <v>0</v>
      </c>
      <c r="E155" s="41"/>
    </row>
    <row r="156" spans="1:5" ht="10.5" x14ac:dyDescent="0.25">
      <c r="A156" s="111">
        <v>5300</v>
      </c>
      <c r="B156" s="108" t="s">
        <v>334</v>
      </c>
      <c r="C156" s="141">
        <f>C157+C160+C163</f>
        <v>0</v>
      </c>
      <c r="D156" s="112">
        <f t="shared" si="0"/>
        <v>0</v>
      </c>
      <c r="E156" s="41"/>
    </row>
    <row r="157" spans="1:5" ht="10.5" x14ac:dyDescent="0.25">
      <c r="A157" s="111">
        <v>5310</v>
      </c>
      <c r="B157" s="108" t="s">
        <v>250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335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336</v>
      </c>
      <c r="C159" s="142">
        <v>0</v>
      </c>
      <c r="D159" s="44">
        <f t="shared" si="0"/>
        <v>0</v>
      </c>
      <c r="E159" s="41"/>
    </row>
    <row r="160" spans="1:5" ht="10.5" x14ac:dyDescent="0.25">
      <c r="A160" s="111">
        <v>5320</v>
      </c>
      <c r="B160" s="108" t="s">
        <v>251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337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338</v>
      </c>
      <c r="C162" s="142">
        <v>0</v>
      </c>
      <c r="D162" s="44">
        <f t="shared" si="1"/>
        <v>0</v>
      </c>
      <c r="E162" s="41"/>
    </row>
    <row r="163" spans="1:5" ht="10.5" x14ac:dyDescent="0.25">
      <c r="A163" s="111">
        <v>5330</v>
      </c>
      <c r="B163" s="108" t="s">
        <v>252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339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340</v>
      </c>
      <c r="C165" s="142">
        <v>0</v>
      </c>
      <c r="D165" s="44">
        <f t="shared" si="1"/>
        <v>0</v>
      </c>
      <c r="E165" s="41"/>
    </row>
    <row r="166" spans="1:5" ht="10.5" x14ac:dyDescent="0.25">
      <c r="A166" s="111">
        <v>5400</v>
      </c>
      <c r="B166" s="108" t="s">
        <v>341</v>
      </c>
      <c r="C166" s="141">
        <f>C167+C170+C173+C176+C178</f>
        <v>0</v>
      </c>
      <c r="D166" s="112">
        <f t="shared" si="1"/>
        <v>0</v>
      </c>
      <c r="E166" s="41"/>
    </row>
    <row r="167" spans="1:5" ht="10.5" x14ac:dyDescent="0.25">
      <c r="A167" s="111">
        <v>5410</v>
      </c>
      <c r="B167" s="108" t="s">
        <v>342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343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344</v>
      </c>
      <c r="C169" s="142">
        <v>0</v>
      </c>
      <c r="D169" s="44">
        <f t="shared" si="1"/>
        <v>0</v>
      </c>
      <c r="E169" s="41"/>
    </row>
    <row r="170" spans="1:5" ht="10.5" x14ac:dyDescent="0.25">
      <c r="A170" s="111">
        <v>5420</v>
      </c>
      <c r="B170" s="108" t="s">
        <v>345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346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347</v>
      </c>
      <c r="C172" s="142">
        <v>0</v>
      </c>
      <c r="D172" s="44">
        <f t="shared" si="1"/>
        <v>0</v>
      </c>
      <c r="E172" s="41"/>
    </row>
    <row r="173" spans="1:5" ht="10.5" x14ac:dyDescent="0.25">
      <c r="A173" s="111">
        <v>5430</v>
      </c>
      <c r="B173" s="108" t="s">
        <v>348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349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350</v>
      </c>
      <c r="C175" s="142">
        <v>0</v>
      </c>
      <c r="D175" s="44">
        <f t="shared" si="1"/>
        <v>0</v>
      </c>
      <c r="E175" s="41"/>
    </row>
    <row r="176" spans="1:5" ht="10.5" x14ac:dyDescent="0.25">
      <c r="A176" s="111">
        <v>5440</v>
      </c>
      <c r="B176" s="108" t="s">
        <v>351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351</v>
      </c>
      <c r="C177" s="142">
        <v>0</v>
      </c>
      <c r="D177" s="44">
        <f t="shared" si="1"/>
        <v>0</v>
      </c>
      <c r="E177" s="41"/>
    </row>
    <row r="178" spans="1:5" ht="10.5" x14ac:dyDescent="0.25">
      <c r="A178" s="111">
        <v>5450</v>
      </c>
      <c r="B178" s="108" t="s">
        <v>352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353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354</v>
      </c>
      <c r="C180" s="142">
        <v>0</v>
      </c>
      <c r="D180" s="44">
        <f t="shared" si="1"/>
        <v>0</v>
      </c>
      <c r="E180" s="41"/>
    </row>
    <row r="181" spans="1:5" ht="10.5" x14ac:dyDescent="0.25">
      <c r="A181" s="111">
        <v>5500</v>
      </c>
      <c r="B181" s="108" t="s">
        <v>355</v>
      </c>
      <c r="C181" s="141">
        <f>C182+C191+C194+C200</f>
        <v>0</v>
      </c>
      <c r="D181" s="112">
        <f t="shared" si="1"/>
        <v>0</v>
      </c>
      <c r="E181" s="41"/>
    </row>
    <row r="182" spans="1:5" ht="10.5" x14ac:dyDescent="0.25">
      <c r="A182" s="111">
        <v>5510</v>
      </c>
      <c r="B182" s="108" t="s">
        <v>356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357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358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359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360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361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362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363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ht="10.5" x14ac:dyDescent="0.25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364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365</v>
      </c>
      <c r="C193" s="142">
        <v>0</v>
      </c>
      <c r="D193" s="44">
        <f t="shared" si="1"/>
        <v>0</v>
      </c>
      <c r="E193" s="41"/>
    </row>
    <row r="194" spans="1:5" ht="10.5" x14ac:dyDescent="0.25">
      <c r="A194" s="111">
        <v>5530</v>
      </c>
      <c r="B194" s="108" t="s">
        <v>366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367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368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369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370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371</v>
      </c>
      <c r="C199" s="142">
        <v>0</v>
      </c>
      <c r="D199" s="44">
        <f t="shared" si="1"/>
        <v>0</v>
      </c>
      <c r="E199" s="41"/>
    </row>
    <row r="200" spans="1:5" ht="10.5" x14ac:dyDescent="0.25">
      <c r="A200" s="111">
        <v>5590</v>
      </c>
      <c r="B200" s="108" t="s">
        <v>372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373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374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375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431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377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272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378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432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379</v>
      </c>
      <c r="C209" s="142">
        <v>0</v>
      </c>
      <c r="D209" s="44">
        <f t="shared" si="1"/>
        <v>0</v>
      </c>
      <c r="E209" s="41"/>
    </row>
    <row r="210" spans="1:5" ht="10.5" x14ac:dyDescent="0.25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ht="10.5" x14ac:dyDescent="0.25">
      <c r="A211" s="111">
        <v>5610</v>
      </c>
      <c r="B211" s="108" t="s">
        <v>380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381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515</v>
      </c>
    </row>
    <row r="219" spans="1:5" ht="10" customHeight="1" x14ac:dyDescent="0.2">
      <c r="B219" s="181" t="s">
        <v>600</v>
      </c>
      <c r="D219" s="162" t="s">
        <v>602</v>
      </c>
    </row>
    <row r="220" spans="1:5" x14ac:dyDescent="0.2">
      <c r="B220" s="182"/>
      <c r="D220" s="16" t="s">
        <v>603</v>
      </c>
    </row>
    <row r="221" spans="1:5" x14ac:dyDescent="0.2">
      <c r="B221" s="182"/>
      <c r="D221" s="16" t="s">
        <v>604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C1"/>
    <mergeCell ref="A2:C2"/>
    <mergeCell ref="A3:C3"/>
    <mergeCell ref="A4:C4"/>
    <mergeCell ref="B219:B221"/>
  </mergeCells>
  <pageMargins left="0.7" right="0.7" top="0.75" bottom="0.75" header="0.3" footer="0.3"/>
  <pageSetup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4"/>
  <sheetViews>
    <sheetView topLeftCell="F155" zoomScaleNormal="100" workbookViewId="0">
      <selection sqref="A1:J184"/>
    </sheetView>
  </sheetViews>
  <sheetFormatPr baseColWidth="10" defaultColWidth="9.08984375" defaultRowHeight="10" x14ac:dyDescent="0.2"/>
  <cols>
    <col min="1" max="1" width="10" style="14" customWidth="1"/>
    <col min="2" max="2" width="64.54296875" style="14" bestFit="1" customWidth="1"/>
    <col min="3" max="3" width="16.453125" style="14" bestFit="1" customWidth="1"/>
    <col min="4" max="4" width="19.08984375" style="14" customWidth="1"/>
    <col min="5" max="5" width="28" style="14" customWidth="1"/>
    <col min="6" max="6" width="53.90625" style="14" bestFit="1" customWidth="1"/>
    <col min="7" max="7" width="16.6328125" style="14" customWidth="1"/>
    <col min="8" max="8" width="26" style="14" customWidth="1"/>
    <col min="9" max="9" width="27.08984375" style="14" customWidth="1"/>
    <col min="10" max="10" width="22.1796875" style="14" customWidth="1"/>
    <col min="11" max="16384" width="9.08984375" style="14"/>
  </cols>
  <sheetData>
    <row r="1" spans="1:8" s="11" customFormat="1" ht="18.899999999999999" customHeight="1" x14ac:dyDescent="0.35">
      <c r="A1" s="183" t="s">
        <v>598</v>
      </c>
      <c r="B1" s="184"/>
      <c r="C1" s="184"/>
      <c r="D1" s="184"/>
      <c r="E1" s="184"/>
      <c r="F1" s="184"/>
      <c r="G1" s="10" t="s">
        <v>495</v>
      </c>
      <c r="H1" s="18">
        <v>2025</v>
      </c>
    </row>
    <row r="2" spans="1:8" s="11" customFormat="1" ht="18.899999999999999" customHeight="1" x14ac:dyDescent="0.35">
      <c r="A2" s="183" t="s">
        <v>499</v>
      </c>
      <c r="B2" s="184"/>
      <c r="C2" s="184"/>
      <c r="D2" s="184"/>
      <c r="E2" s="184"/>
      <c r="F2" s="184"/>
      <c r="G2" s="10" t="s">
        <v>496</v>
      </c>
      <c r="H2" s="18" t="s">
        <v>498</v>
      </c>
    </row>
    <row r="3" spans="1:8" s="11" customFormat="1" ht="18.899999999999999" customHeight="1" x14ac:dyDescent="0.35">
      <c r="A3" s="183" t="s">
        <v>599</v>
      </c>
      <c r="B3" s="184"/>
      <c r="C3" s="184"/>
      <c r="D3" s="184"/>
      <c r="E3" s="184"/>
      <c r="F3" s="184"/>
      <c r="G3" s="10" t="s">
        <v>497</v>
      </c>
      <c r="H3" s="18">
        <v>2</v>
      </c>
    </row>
    <row r="4" spans="1:8" s="11" customFormat="1" ht="18.899999999999999" customHeight="1" x14ac:dyDescent="0.35">
      <c r="A4" s="183" t="s">
        <v>513</v>
      </c>
      <c r="B4" s="184"/>
      <c r="C4" s="184"/>
      <c r="D4" s="184"/>
      <c r="E4" s="184"/>
      <c r="F4" s="184"/>
      <c r="G4" s="10"/>
      <c r="H4" s="18"/>
    </row>
    <row r="5" spans="1:8" ht="10.5" x14ac:dyDescent="0.25">
      <c r="A5" s="12" t="s">
        <v>116</v>
      </c>
      <c r="B5" s="13"/>
      <c r="C5" s="13"/>
      <c r="D5" s="13"/>
      <c r="E5" s="13"/>
      <c r="F5" s="13"/>
      <c r="G5" s="13"/>
      <c r="H5" s="13"/>
    </row>
    <row r="7" spans="1:8" ht="10.5" x14ac:dyDescent="0.25">
      <c r="A7" s="13" t="s">
        <v>88</v>
      </c>
      <c r="B7" s="13"/>
      <c r="C7" s="13"/>
      <c r="D7" s="13"/>
      <c r="E7" s="13"/>
      <c r="F7" s="13"/>
      <c r="G7" s="13"/>
      <c r="H7" s="13"/>
    </row>
    <row r="8" spans="1:8" ht="10.5" x14ac:dyDescent="0.25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9722452.0199999996</v>
      </c>
    </row>
    <row r="12" spans="1:8" x14ac:dyDescent="0.2">
      <c r="C12" s="144"/>
    </row>
    <row r="13" spans="1:8" ht="10.5" x14ac:dyDescent="0.25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ht="10.5" x14ac:dyDescent="0.25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0</v>
      </c>
      <c r="D15" s="144">
        <v>0</v>
      </c>
      <c r="E15" s="144">
        <v>15000</v>
      </c>
      <c r="F15" s="144">
        <v>19000</v>
      </c>
      <c r="G15" s="144">
        <v>450</v>
      </c>
      <c r="H15" s="14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ht="10.5" x14ac:dyDescent="0.25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ht="10.5" x14ac:dyDescent="0.25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2415.44</v>
      </c>
      <c r="D20" s="144">
        <v>2415.44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481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ht="10.5" x14ac:dyDescent="0.25">
      <c r="A30" s="13" t="s">
        <v>482</v>
      </c>
      <c r="B30" s="13"/>
      <c r="C30" s="13"/>
      <c r="D30" s="13"/>
      <c r="E30" s="13"/>
      <c r="F30" s="13"/>
      <c r="G30" s="13"/>
      <c r="H30" s="13"/>
    </row>
    <row r="31" spans="1:8" ht="10.5" x14ac:dyDescent="0.25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15" t="s">
        <v>95</v>
      </c>
      <c r="G31" s="115"/>
      <c r="H31" s="115"/>
    </row>
    <row r="32" spans="1:8" x14ac:dyDescent="0.2">
      <c r="A32" s="16">
        <v>1140</v>
      </c>
      <c r="B32" s="14" t="s">
        <v>135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44">
        <v>0</v>
      </c>
    </row>
    <row r="34" spans="1:8" x14ac:dyDescent="0.2">
      <c r="A34" s="16">
        <v>1142</v>
      </c>
      <c r="B34" s="14" t="s">
        <v>137</v>
      </c>
      <c r="C34" s="144">
        <v>0</v>
      </c>
    </row>
    <row r="35" spans="1:8" x14ac:dyDescent="0.2">
      <c r="A35" s="16">
        <v>1143</v>
      </c>
      <c r="B35" s="14" t="s">
        <v>138</v>
      </c>
      <c r="C35" s="144">
        <v>0</v>
      </c>
    </row>
    <row r="36" spans="1:8" x14ac:dyDescent="0.2">
      <c r="A36" s="16">
        <v>1144</v>
      </c>
      <c r="B36" s="14" t="s">
        <v>139</v>
      </c>
      <c r="C36" s="144">
        <v>0</v>
      </c>
    </row>
    <row r="37" spans="1:8" x14ac:dyDescent="0.2">
      <c r="A37" s="16">
        <v>1145</v>
      </c>
      <c r="B37" s="14" t="s">
        <v>140</v>
      </c>
      <c r="C37" s="144">
        <v>0</v>
      </c>
    </row>
    <row r="39" spans="1:8" ht="10.5" x14ac:dyDescent="0.25">
      <c r="A39" s="13" t="s">
        <v>141</v>
      </c>
      <c r="B39" s="13"/>
      <c r="C39" s="13"/>
      <c r="D39" s="13"/>
      <c r="E39" s="13"/>
      <c r="F39" s="13"/>
    </row>
    <row r="40" spans="1:8" ht="10.5" x14ac:dyDescent="0.25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142</v>
      </c>
    </row>
    <row r="41" spans="1:8" x14ac:dyDescent="0.2">
      <c r="A41" s="16">
        <v>1150</v>
      </c>
      <c r="B41" s="14" t="s">
        <v>143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144</v>
      </c>
      <c r="C42" s="144">
        <v>0</v>
      </c>
    </row>
    <row r="44" spans="1:8" ht="10.5" x14ac:dyDescent="0.25">
      <c r="A44" s="13" t="s">
        <v>96</v>
      </c>
      <c r="B44" s="13"/>
      <c r="C44" s="13"/>
      <c r="D44" s="13"/>
      <c r="E44" s="13"/>
      <c r="F44" s="13"/>
    </row>
    <row r="45" spans="1:8" ht="10.5" x14ac:dyDescent="0.25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</row>
    <row r="46" spans="1:8" x14ac:dyDescent="0.2">
      <c r="A46" s="16">
        <v>1213</v>
      </c>
      <c r="B46" s="14" t="s">
        <v>145</v>
      </c>
      <c r="C46" s="144">
        <v>0</v>
      </c>
      <c r="E46" s="14" t="str">
        <f>IF(OR(C46&lt;&gt;0),"","SIN INFORMACIÓN QUE REVELAR")</f>
        <v>SIN INFORMACIÓN QUE REVELAR</v>
      </c>
    </row>
    <row r="48" spans="1:8" ht="10.5" x14ac:dyDescent="0.25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ht="10.5" x14ac:dyDescent="0.25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557</v>
      </c>
      <c r="C51" s="144">
        <v>0</v>
      </c>
    </row>
    <row r="52" spans="1:10" x14ac:dyDescent="0.2">
      <c r="A52" s="16">
        <v>1214</v>
      </c>
      <c r="B52" s="14" t="s">
        <v>146</v>
      </c>
      <c r="C52" s="144">
        <v>0</v>
      </c>
    </row>
    <row r="53" spans="1:10" x14ac:dyDescent="0.2">
      <c r="C53" s="144"/>
    </row>
    <row r="54" spans="1:10" ht="10.5" x14ac:dyDescent="0.25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10.5" x14ac:dyDescent="0.25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558</v>
      </c>
      <c r="G55" s="15" t="s">
        <v>559</v>
      </c>
      <c r="H55" s="15" t="s">
        <v>100</v>
      </c>
      <c r="I55" s="15" t="s">
        <v>560</v>
      </c>
      <c r="J55" s="15" t="s">
        <v>580</v>
      </c>
    </row>
    <row r="56" spans="1:10" x14ac:dyDescent="0.2">
      <c r="A56" s="16">
        <v>1230</v>
      </c>
      <c r="B56" s="14" t="s">
        <v>148</v>
      </c>
      <c r="C56" s="144">
        <f>SUM(C57:C63)</f>
        <v>5537427.8500000006</v>
      </c>
      <c r="D56" s="144">
        <f>SUM(D57:D63)</f>
        <v>0</v>
      </c>
      <c r="E56" s="144">
        <f>SUM(E57:E63)</f>
        <v>1175297.25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150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151</v>
      </c>
      <c r="C59" s="144">
        <v>5491410.6500000004</v>
      </c>
      <c r="D59" s="144">
        <v>0</v>
      </c>
      <c r="E59" s="144">
        <v>1144043.8999999999</v>
      </c>
    </row>
    <row r="60" spans="1:10" x14ac:dyDescent="0.2">
      <c r="A60" s="16">
        <v>1234</v>
      </c>
      <c r="B60" s="14" t="s">
        <v>152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153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154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155</v>
      </c>
      <c r="C63" s="144">
        <v>46017.2</v>
      </c>
      <c r="D63" s="144">
        <v>0</v>
      </c>
      <c r="E63" s="144">
        <v>31253.35</v>
      </c>
    </row>
    <row r="64" spans="1:10" x14ac:dyDescent="0.2">
      <c r="A64" s="16">
        <v>1240</v>
      </c>
      <c r="B64" s="14" t="s">
        <v>156</v>
      </c>
      <c r="C64" s="144">
        <f>SUM(C65:C72)</f>
        <v>160910920.53</v>
      </c>
      <c r="D64" s="144">
        <f t="shared" ref="D64:E64" si="0">SUM(D65:D72)</f>
        <v>0</v>
      </c>
      <c r="E64" s="144">
        <f t="shared" si="0"/>
        <v>60291126</v>
      </c>
    </row>
    <row r="65" spans="1:7" x14ac:dyDescent="0.2">
      <c r="A65" s="16">
        <v>1241</v>
      </c>
      <c r="B65" s="14" t="s">
        <v>157</v>
      </c>
      <c r="C65" s="144">
        <v>18133360.77</v>
      </c>
      <c r="D65" s="144">
        <v>0</v>
      </c>
      <c r="E65" s="144">
        <v>16031787.460000001</v>
      </c>
    </row>
    <row r="66" spans="1:7" x14ac:dyDescent="0.2">
      <c r="A66" s="16">
        <v>1242</v>
      </c>
      <c r="B66" s="14" t="s">
        <v>158</v>
      </c>
      <c r="C66" s="144">
        <v>7611153.4299999997</v>
      </c>
      <c r="D66" s="144">
        <v>0</v>
      </c>
      <c r="E66" s="144">
        <v>7183198.8399999999</v>
      </c>
    </row>
    <row r="67" spans="1:7" x14ac:dyDescent="0.2">
      <c r="A67" s="16">
        <v>1243</v>
      </c>
      <c r="B67" s="14" t="s">
        <v>159</v>
      </c>
      <c r="C67" s="144">
        <v>19150</v>
      </c>
      <c r="D67" s="144">
        <v>0</v>
      </c>
      <c r="E67" s="144">
        <v>19150</v>
      </c>
    </row>
    <row r="68" spans="1:7" x14ac:dyDescent="0.2">
      <c r="A68" s="16">
        <v>1244</v>
      </c>
      <c r="B68" s="14" t="s">
        <v>160</v>
      </c>
      <c r="C68" s="144">
        <v>2519058.89</v>
      </c>
      <c r="D68" s="144">
        <v>0</v>
      </c>
      <c r="E68" s="144">
        <v>2522611.2799999998</v>
      </c>
    </row>
    <row r="69" spans="1:7" x14ac:dyDescent="0.2">
      <c r="A69" s="16">
        <v>1245</v>
      </c>
      <c r="B69" s="14" t="s">
        <v>161</v>
      </c>
      <c r="C69" s="144">
        <v>0</v>
      </c>
      <c r="D69" s="144">
        <v>0</v>
      </c>
      <c r="E69" s="144">
        <v>0</v>
      </c>
    </row>
    <row r="70" spans="1:7" x14ac:dyDescent="0.2">
      <c r="A70" s="16">
        <v>1246</v>
      </c>
      <c r="B70" s="14" t="s">
        <v>162</v>
      </c>
      <c r="C70" s="144">
        <v>19279583.300000001</v>
      </c>
      <c r="D70" s="144">
        <v>0</v>
      </c>
      <c r="E70" s="144">
        <v>8417584.9399999995</v>
      </c>
    </row>
    <row r="71" spans="1:7" x14ac:dyDescent="0.2">
      <c r="A71" s="16">
        <v>1247</v>
      </c>
      <c r="B71" s="14" t="s">
        <v>163</v>
      </c>
      <c r="C71" s="144">
        <v>113348614.14</v>
      </c>
      <c r="D71" s="144">
        <v>0</v>
      </c>
      <c r="E71" s="144">
        <v>26116793.48</v>
      </c>
    </row>
    <row r="72" spans="1:7" x14ac:dyDescent="0.2">
      <c r="A72" s="16">
        <v>1248</v>
      </c>
      <c r="B72" s="14" t="s">
        <v>164</v>
      </c>
      <c r="C72" s="144">
        <v>0</v>
      </c>
      <c r="D72" s="144">
        <v>0</v>
      </c>
      <c r="E72" s="144">
        <v>0</v>
      </c>
    </row>
    <row r="74" spans="1:7" ht="10.5" x14ac:dyDescent="0.25">
      <c r="A74" s="13" t="s">
        <v>102</v>
      </c>
      <c r="B74" s="13"/>
      <c r="C74" s="13"/>
      <c r="D74" s="13"/>
      <c r="E74" s="13"/>
      <c r="F74" s="13"/>
      <c r="G74" s="13"/>
    </row>
    <row r="75" spans="1:7" ht="10.5" x14ac:dyDescent="0.25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165</v>
      </c>
      <c r="F75" s="15" t="s">
        <v>605</v>
      </c>
      <c r="G75" s="15" t="s">
        <v>147</v>
      </c>
    </row>
    <row r="76" spans="1:7" x14ac:dyDescent="0.2">
      <c r="A76" s="16">
        <v>1250</v>
      </c>
      <c r="B76" s="14" t="s">
        <v>166</v>
      </c>
      <c r="C76" s="144">
        <f>SUM(C77:C81)</f>
        <v>3299.01</v>
      </c>
      <c r="D76" s="144">
        <f>SUM(D77:D81)</f>
        <v>0</v>
      </c>
      <c r="E76" s="144">
        <f>SUM(E77:E81)</f>
        <v>3299.01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7" x14ac:dyDescent="0.2">
      <c r="A77" s="16">
        <v>1251</v>
      </c>
      <c r="B77" s="14" t="s">
        <v>167</v>
      </c>
      <c r="C77" s="144">
        <v>3299.01</v>
      </c>
      <c r="D77" s="144">
        <v>0</v>
      </c>
      <c r="E77" s="144">
        <v>3299.01</v>
      </c>
    </row>
    <row r="78" spans="1:7" x14ac:dyDescent="0.2">
      <c r="A78" s="16">
        <v>1252</v>
      </c>
      <c r="B78" s="14" t="s">
        <v>168</v>
      </c>
      <c r="C78" s="144">
        <v>0</v>
      </c>
      <c r="D78" s="144">
        <v>0</v>
      </c>
      <c r="E78" s="144">
        <v>0</v>
      </c>
    </row>
    <row r="79" spans="1:7" x14ac:dyDescent="0.2">
      <c r="A79" s="16">
        <v>1253</v>
      </c>
      <c r="B79" s="14" t="s">
        <v>169</v>
      </c>
      <c r="C79" s="144">
        <v>0</v>
      </c>
      <c r="D79" s="144">
        <v>0</v>
      </c>
      <c r="E79" s="144">
        <v>0</v>
      </c>
    </row>
    <row r="80" spans="1:7" x14ac:dyDescent="0.2">
      <c r="A80" s="16">
        <v>1254</v>
      </c>
      <c r="B80" s="14" t="s">
        <v>170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171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172</v>
      </c>
      <c r="C82" s="144">
        <f>SUM(C83:C88)</f>
        <v>833540.38</v>
      </c>
      <c r="D82" s="145"/>
      <c r="E82" s="145"/>
    </row>
    <row r="83" spans="1:8" x14ac:dyDescent="0.2">
      <c r="A83" s="16">
        <v>1271</v>
      </c>
      <c r="B83" s="14" t="s">
        <v>173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174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175</v>
      </c>
      <c r="C85" s="144">
        <v>833540.38</v>
      </c>
      <c r="D85" s="145"/>
      <c r="E85" s="145"/>
    </row>
    <row r="86" spans="1:8" x14ac:dyDescent="0.2">
      <c r="A86" s="16">
        <v>1274</v>
      </c>
      <c r="B86" s="14" t="s">
        <v>176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177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178</v>
      </c>
      <c r="C88" s="144">
        <v>0</v>
      </c>
      <c r="D88" s="145"/>
      <c r="E88" s="145"/>
    </row>
    <row r="90" spans="1:8" ht="10.5" x14ac:dyDescent="0.25">
      <c r="A90" s="13" t="s">
        <v>104</v>
      </c>
      <c r="B90" s="13"/>
      <c r="C90" s="13"/>
      <c r="D90" s="13"/>
      <c r="E90" s="13"/>
      <c r="F90" s="13"/>
      <c r="G90" s="13"/>
    </row>
    <row r="91" spans="1:8" ht="10.5" x14ac:dyDescent="0.25">
      <c r="A91" s="15" t="s">
        <v>86</v>
      </c>
      <c r="B91" s="15" t="s">
        <v>83</v>
      </c>
      <c r="C91" s="15" t="s">
        <v>84</v>
      </c>
      <c r="D91" s="15" t="s">
        <v>100</v>
      </c>
      <c r="E91" s="15"/>
      <c r="F91" s="15"/>
      <c r="G91" s="15"/>
    </row>
    <row r="92" spans="1:8" x14ac:dyDescent="0.2">
      <c r="A92" s="16">
        <v>1160</v>
      </c>
      <c r="B92" s="14" t="s">
        <v>179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180</v>
      </c>
      <c r="C93" s="144">
        <v>0</v>
      </c>
    </row>
    <row r="94" spans="1:8" x14ac:dyDescent="0.2">
      <c r="A94" s="16">
        <v>1162</v>
      </c>
      <c r="B94" s="14" t="s">
        <v>181</v>
      </c>
      <c r="C94" s="144">
        <v>0</v>
      </c>
    </row>
    <row r="95" spans="1:8" x14ac:dyDescent="0.2">
      <c r="C95" s="144"/>
    </row>
    <row r="96" spans="1:8" ht="10.5" x14ac:dyDescent="0.25">
      <c r="A96" s="13" t="s">
        <v>561</v>
      </c>
      <c r="B96" s="13"/>
      <c r="C96" s="13"/>
      <c r="D96" s="13"/>
      <c r="E96" s="13"/>
      <c r="F96" s="13"/>
      <c r="G96" s="13"/>
      <c r="H96" s="13"/>
    </row>
    <row r="97" spans="1:8" ht="10.5" x14ac:dyDescent="0.25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489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483</v>
      </c>
      <c r="C99" s="144">
        <v>0</v>
      </c>
    </row>
    <row r="100" spans="1:8" x14ac:dyDescent="0.2">
      <c r="A100" s="16">
        <v>1192</v>
      </c>
      <c r="B100" s="14" t="s">
        <v>606</v>
      </c>
      <c r="C100" s="144">
        <v>0</v>
      </c>
    </row>
    <row r="101" spans="1:8" x14ac:dyDescent="0.2">
      <c r="A101" s="16">
        <v>1193</v>
      </c>
      <c r="B101" s="14" t="s">
        <v>484</v>
      </c>
      <c r="C101" s="144">
        <v>0</v>
      </c>
    </row>
    <row r="102" spans="1:8" x14ac:dyDescent="0.2">
      <c r="A102" s="16">
        <v>1194</v>
      </c>
      <c r="B102" s="14" t="s">
        <v>485</v>
      </c>
      <c r="C102" s="144">
        <v>0</v>
      </c>
    </row>
    <row r="103" spans="1:8" x14ac:dyDescent="0.2">
      <c r="A103" s="16">
        <v>1290</v>
      </c>
      <c r="B103" s="14" t="s">
        <v>182</v>
      </c>
      <c r="C103" s="144">
        <f>SUM(C104:C106)</f>
        <v>0</v>
      </c>
    </row>
    <row r="104" spans="1:8" x14ac:dyDescent="0.2">
      <c r="A104" s="16">
        <v>1291</v>
      </c>
      <c r="B104" s="14" t="s">
        <v>183</v>
      </c>
      <c r="C104" s="144">
        <v>0</v>
      </c>
    </row>
    <row r="105" spans="1:8" x14ac:dyDescent="0.2">
      <c r="A105" s="16">
        <v>1292</v>
      </c>
      <c r="B105" s="14" t="s">
        <v>184</v>
      </c>
      <c r="C105" s="144">
        <v>0</v>
      </c>
    </row>
    <row r="106" spans="1:8" x14ac:dyDescent="0.2">
      <c r="A106" s="16">
        <v>1293</v>
      </c>
      <c r="B106" s="14" t="s">
        <v>185</v>
      </c>
      <c r="C106" s="144">
        <v>0</v>
      </c>
    </row>
    <row r="107" spans="1:8" x14ac:dyDescent="0.2">
      <c r="C107" s="144"/>
    </row>
    <row r="108" spans="1:8" ht="10.5" x14ac:dyDescent="0.25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ht="10.5" x14ac:dyDescent="0.25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186</v>
      </c>
      <c r="H109" s="15" t="s">
        <v>580</v>
      </c>
    </row>
    <row r="110" spans="1:8" x14ac:dyDescent="0.2">
      <c r="A110" s="16">
        <v>2110</v>
      </c>
      <c r="B110" s="14" t="s">
        <v>187</v>
      </c>
      <c r="C110" s="144">
        <f>SUM(C111:C119)</f>
        <v>16778.11</v>
      </c>
      <c r="D110" s="144">
        <f>SUM(D111:D119)</f>
        <v>16778.11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188</v>
      </c>
      <c r="C111" s="144">
        <v>0</v>
      </c>
      <c r="D111" s="144">
        <f>C111</f>
        <v>0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189</v>
      </c>
      <c r="C112" s="144">
        <v>0</v>
      </c>
      <c r="D112" s="144">
        <f t="shared" ref="D112:D119" si="1">C112</f>
        <v>0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190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191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192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193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194</v>
      </c>
      <c r="C117" s="144">
        <v>14976.61</v>
      </c>
      <c r="D117" s="144">
        <f t="shared" si="1"/>
        <v>14976.61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195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196</v>
      </c>
      <c r="C119" s="144">
        <v>1801.5</v>
      </c>
      <c r="D119" s="144">
        <f t="shared" si="1"/>
        <v>1801.5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197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198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199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200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ht="10.5" x14ac:dyDescent="0.25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ht="10.5" x14ac:dyDescent="0.25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201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202</v>
      </c>
      <c r="C128" s="144">
        <v>0</v>
      </c>
    </row>
    <row r="129" spans="1:5" x14ac:dyDescent="0.2">
      <c r="A129" s="16">
        <v>2162</v>
      </c>
      <c r="B129" s="14" t="s">
        <v>203</v>
      </c>
      <c r="C129" s="144">
        <v>0</v>
      </c>
    </row>
    <row r="130" spans="1:5" x14ac:dyDescent="0.2">
      <c r="A130" s="16">
        <v>2163</v>
      </c>
      <c r="B130" s="14" t="s">
        <v>204</v>
      </c>
      <c r="C130" s="144">
        <v>0</v>
      </c>
    </row>
    <row r="131" spans="1:5" x14ac:dyDescent="0.2">
      <c r="A131" s="16">
        <v>2164</v>
      </c>
      <c r="B131" s="14" t="s">
        <v>205</v>
      </c>
      <c r="C131" s="144">
        <v>0</v>
      </c>
    </row>
    <row r="132" spans="1:5" x14ac:dyDescent="0.2">
      <c r="A132" s="16">
        <v>2165</v>
      </c>
      <c r="B132" s="14" t="s">
        <v>206</v>
      </c>
      <c r="C132" s="144">
        <v>0</v>
      </c>
    </row>
    <row r="133" spans="1:5" x14ac:dyDescent="0.2">
      <c r="A133" s="16">
        <v>2166</v>
      </c>
      <c r="B133" s="14" t="s">
        <v>207</v>
      </c>
      <c r="C133" s="144">
        <v>0</v>
      </c>
    </row>
    <row r="134" spans="1:5" x14ac:dyDescent="0.2">
      <c r="A134" s="16">
        <v>2250</v>
      </c>
      <c r="B134" s="14" t="s">
        <v>208</v>
      </c>
      <c r="C134" s="144">
        <f>SUM(C135:C140)</f>
        <v>0</v>
      </c>
    </row>
    <row r="135" spans="1:5" x14ac:dyDescent="0.2">
      <c r="A135" s="16">
        <v>2251</v>
      </c>
      <c r="B135" s="14" t="s">
        <v>209</v>
      </c>
      <c r="C135" s="144">
        <v>0</v>
      </c>
    </row>
    <row r="136" spans="1:5" x14ac:dyDescent="0.2">
      <c r="A136" s="16">
        <v>2252</v>
      </c>
      <c r="B136" s="14" t="s">
        <v>210</v>
      </c>
      <c r="C136" s="144">
        <v>0</v>
      </c>
    </row>
    <row r="137" spans="1:5" x14ac:dyDescent="0.2">
      <c r="A137" s="16">
        <v>2253</v>
      </c>
      <c r="B137" s="14" t="s">
        <v>211</v>
      </c>
      <c r="C137" s="144">
        <v>0</v>
      </c>
    </row>
    <row r="138" spans="1:5" x14ac:dyDescent="0.2">
      <c r="A138" s="16">
        <v>2254</v>
      </c>
      <c r="B138" s="14" t="s">
        <v>212</v>
      </c>
      <c r="C138" s="144">
        <v>0</v>
      </c>
    </row>
    <row r="139" spans="1:5" x14ac:dyDescent="0.2">
      <c r="A139" s="16">
        <v>2255</v>
      </c>
      <c r="B139" s="14" t="s">
        <v>213</v>
      </c>
      <c r="C139" s="144">
        <v>0</v>
      </c>
    </row>
    <row r="140" spans="1:5" x14ac:dyDescent="0.2">
      <c r="A140" s="16">
        <v>2256</v>
      </c>
      <c r="B140" s="14" t="s">
        <v>214</v>
      </c>
      <c r="C140" s="144">
        <v>0</v>
      </c>
    </row>
    <row r="142" spans="1:5" ht="10.5" x14ac:dyDescent="0.25">
      <c r="A142" s="13" t="s">
        <v>562</v>
      </c>
      <c r="B142" s="13"/>
      <c r="C142" s="13"/>
      <c r="D142" s="13"/>
      <c r="E142" s="13"/>
    </row>
    <row r="143" spans="1:5" ht="10.5" x14ac:dyDescent="0.25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</row>
    <row r="144" spans="1:5" x14ac:dyDescent="0.2">
      <c r="A144" s="16">
        <v>2150</v>
      </c>
      <c r="B144" s="14" t="s">
        <v>563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564</v>
      </c>
      <c r="C145" s="144">
        <v>0</v>
      </c>
    </row>
    <row r="146" spans="1:5" x14ac:dyDescent="0.2">
      <c r="A146" s="16">
        <v>2152</v>
      </c>
      <c r="B146" s="14" t="s">
        <v>565</v>
      </c>
      <c r="C146" s="144">
        <v>0</v>
      </c>
    </row>
    <row r="147" spans="1:5" x14ac:dyDescent="0.2">
      <c r="A147" s="16">
        <v>2159</v>
      </c>
      <c r="B147" s="14" t="s">
        <v>215</v>
      </c>
      <c r="C147" s="144">
        <v>0</v>
      </c>
    </row>
    <row r="148" spans="1:5" x14ac:dyDescent="0.2">
      <c r="A148" s="16">
        <v>2240</v>
      </c>
      <c r="B148" s="14" t="s">
        <v>217</v>
      </c>
      <c r="C148" s="144">
        <f>SUM(C149:C151)</f>
        <v>0</v>
      </c>
    </row>
    <row r="149" spans="1:5" x14ac:dyDescent="0.2">
      <c r="A149" s="16">
        <v>2241</v>
      </c>
      <c r="B149" s="14" t="s">
        <v>218</v>
      </c>
      <c r="C149" s="144">
        <v>0</v>
      </c>
    </row>
    <row r="150" spans="1:5" x14ac:dyDescent="0.2">
      <c r="A150" s="16">
        <v>2242</v>
      </c>
      <c r="B150" s="14" t="s">
        <v>219</v>
      </c>
      <c r="C150" s="144">
        <v>0</v>
      </c>
    </row>
    <row r="151" spans="1:5" x14ac:dyDescent="0.2">
      <c r="A151" s="16">
        <v>2249</v>
      </c>
      <c r="B151" s="14" t="s">
        <v>220</v>
      </c>
      <c r="C151" s="144">
        <v>0</v>
      </c>
    </row>
    <row r="153" spans="1:5" ht="10.5" x14ac:dyDescent="0.25">
      <c r="A153" s="113" t="s">
        <v>566</v>
      </c>
      <c r="B153" s="113"/>
      <c r="C153" s="113"/>
      <c r="D153" s="113"/>
      <c r="E153" s="113"/>
    </row>
    <row r="154" spans="1:5" ht="10.5" x14ac:dyDescent="0.25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567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568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569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570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571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572</v>
      </c>
      <c r="C160" s="146">
        <v>0</v>
      </c>
      <c r="D160" s="117"/>
    </row>
    <row r="161" spans="1:5" x14ac:dyDescent="0.2">
      <c r="A161" s="116">
        <v>2262</v>
      </c>
      <c r="B161" s="117" t="s">
        <v>573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574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575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ht="10.5" x14ac:dyDescent="0.25">
      <c r="A165" s="113" t="s">
        <v>576</v>
      </c>
      <c r="B165" s="113"/>
      <c r="C165" s="113"/>
      <c r="D165" s="113"/>
      <c r="E165" s="113"/>
    </row>
    <row r="166" spans="1:5" ht="10.5" x14ac:dyDescent="0.25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577</v>
      </c>
      <c r="C167" s="146">
        <f>SUM(C168:C170)</f>
        <v>1316.34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578</v>
      </c>
      <c r="C168" s="146">
        <v>1316.34</v>
      </c>
      <c r="D168" s="117"/>
      <c r="E168" s="117"/>
    </row>
    <row r="169" spans="1:5" x14ac:dyDescent="0.2">
      <c r="A169" s="116">
        <v>2192</v>
      </c>
      <c r="B169" s="117" t="s">
        <v>579</v>
      </c>
      <c r="C169" s="146">
        <v>0</v>
      </c>
      <c r="D169" s="117"/>
    </row>
    <row r="170" spans="1:5" x14ac:dyDescent="0.2">
      <c r="A170" s="116">
        <v>2199</v>
      </c>
      <c r="B170" s="117" t="s">
        <v>216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515</v>
      </c>
      <c r="C173" s="117"/>
      <c r="D173" s="117"/>
      <c r="E173" s="117"/>
    </row>
    <row r="174" spans="1:5" x14ac:dyDescent="0.2">
      <c r="A174" s="117"/>
      <c r="B174" s="117"/>
      <c r="C174" s="117"/>
      <c r="D174" s="117"/>
      <c r="E174" s="117"/>
    </row>
    <row r="175" spans="1:5" x14ac:dyDescent="0.2">
      <c r="A175" s="117"/>
      <c r="B175" s="117"/>
      <c r="C175" s="117"/>
      <c r="D175" s="117"/>
      <c r="E175" s="117"/>
    </row>
    <row r="176" spans="1:5" x14ac:dyDescent="0.2">
      <c r="A176" s="117"/>
      <c r="B176" s="117"/>
      <c r="C176" s="117"/>
      <c r="D176" s="117"/>
      <c r="E176" s="117"/>
    </row>
    <row r="177" spans="1:6" x14ac:dyDescent="0.2">
      <c r="A177" s="117"/>
      <c r="B177" s="117"/>
      <c r="C177" s="117"/>
      <c r="D177" s="117"/>
      <c r="E177" s="117"/>
    </row>
    <row r="182" spans="1:6" ht="10" customHeight="1" x14ac:dyDescent="0.2">
      <c r="B182" s="181" t="s">
        <v>600</v>
      </c>
      <c r="C182" s="181"/>
      <c r="D182" s="181" t="s">
        <v>601</v>
      </c>
      <c r="E182" s="181"/>
      <c r="F182" s="181"/>
    </row>
    <row r="183" spans="1:6" x14ac:dyDescent="0.2">
      <c r="B183" s="181"/>
      <c r="C183" s="181"/>
      <c r="D183" s="181"/>
      <c r="E183" s="181"/>
      <c r="F183" s="181"/>
    </row>
    <row r="184" spans="1:6" x14ac:dyDescent="0.2">
      <c r="B184" s="181"/>
      <c r="C184" s="181"/>
      <c r="D184" s="181"/>
      <c r="E184" s="181"/>
      <c r="F184" s="181"/>
    </row>
  </sheetData>
  <sheetProtection formatCells="0" formatColumns="0" formatRows="0" insertColumns="0" insertRows="0" insertHyperlinks="0" deleteColumns="0" deleteRows="0" sort="0" autoFilter="0" pivotTables="0"/>
  <mergeCells count="6">
    <mergeCell ref="A1:F1"/>
    <mergeCell ref="A2:F2"/>
    <mergeCell ref="A3:F3"/>
    <mergeCell ref="A4:F4"/>
    <mergeCell ref="B182:C184"/>
    <mergeCell ref="D182:F184"/>
  </mergeCells>
  <pageMargins left="0.70866141732283472" right="0.70866141732283472" top="0.74803149606299213" bottom="0.74803149606299213" header="0.31496062992125984" footer="0.31496062992125984"/>
  <pageSetup scale="3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40"/>
  <sheetViews>
    <sheetView topLeftCell="A11" zoomScaleNormal="100" workbookViewId="0">
      <selection sqref="A1:E40"/>
    </sheetView>
  </sheetViews>
  <sheetFormatPr baseColWidth="10" defaultColWidth="9.08984375" defaultRowHeight="10" x14ac:dyDescent="0.2"/>
  <cols>
    <col min="1" max="1" width="10" style="22" customWidth="1"/>
    <col min="2" max="2" width="48.08984375" style="22" customWidth="1"/>
    <col min="3" max="3" width="22.90625" style="22" customWidth="1"/>
    <col min="4" max="4" width="16.6328125" style="22" customWidth="1"/>
    <col min="5" max="5" width="24.1796875" style="22" bestFit="1" customWidth="1"/>
    <col min="6" max="16384" width="9.08984375" style="22"/>
  </cols>
  <sheetData>
    <row r="1" spans="1:5" ht="18.899999999999999" customHeight="1" x14ac:dyDescent="0.2">
      <c r="A1" s="185" t="s">
        <v>598</v>
      </c>
      <c r="B1" s="185"/>
      <c r="C1" s="185"/>
      <c r="D1" s="20" t="s">
        <v>495</v>
      </c>
      <c r="E1" s="21">
        <v>2025</v>
      </c>
    </row>
    <row r="2" spans="1:5" ht="18.899999999999999" customHeight="1" x14ac:dyDescent="0.2">
      <c r="A2" s="185" t="s">
        <v>501</v>
      </c>
      <c r="B2" s="185"/>
      <c r="C2" s="185"/>
      <c r="D2" s="20" t="s">
        <v>496</v>
      </c>
      <c r="E2" s="21" t="s">
        <v>498</v>
      </c>
    </row>
    <row r="3" spans="1:5" ht="18.899999999999999" customHeight="1" x14ac:dyDescent="0.2">
      <c r="A3" s="185" t="s">
        <v>599</v>
      </c>
      <c r="B3" s="185"/>
      <c r="C3" s="185"/>
      <c r="D3" s="20" t="s">
        <v>497</v>
      </c>
      <c r="E3" s="21">
        <v>2</v>
      </c>
    </row>
    <row r="4" spans="1:5" ht="18.899999999999999" customHeight="1" x14ac:dyDescent="0.2">
      <c r="A4" s="185" t="s">
        <v>513</v>
      </c>
      <c r="B4" s="185"/>
      <c r="C4" s="185"/>
      <c r="D4" s="20"/>
      <c r="E4" s="21"/>
    </row>
    <row r="5" spans="1:5" ht="10.5" x14ac:dyDescent="0.25">
      <c r="A5" s="23" t="s">
        <v>116</v>
      </c>
      <c r="B5" s="24"/>
      <c r="C5" s="24"/>
      <c r="D5" s="24"/>
      <c r="E5" s="24"/>
    </row>
    <row r="7" spans="1:5" ht="10.5" x14ac:dyDescent="0.25">
      <c r="A7" s="24" t="s">
        <v>107</v>
      </c>
      <c r="B7" s="24"/>
      <c r="C7" s="24"/>
      <c r="D7" s="24"/>
      <c r="E7" s="24"/>
    </row>
    <row r="8" spans="1:5" ht="10.5" x14ac:dyDescent="0.25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251</v>
      </c>
      <c r="C9" s="147">
        <v>170090226.84999999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382</v>
      </c>
      <c r="C10" s="147">
        <v>17478239.710000001</v>
      </c>
      <c r="E10" s="14"/>
    </row>
    <row r="11" spans="1:5" x14ac:dyDescent="0.2">
      <c r="A11" s="26">
        <v>3130</v>
      </c>
      <c r="B11" s="22" t="s">
        <v>383</v>
      </c>
      <c r="C11" s="147">
        <v>0</v>
      </c>
    </row>
    <row r="13" spans="1:5" ht="10.5" x14ac:dyDescent="0.25">
      <c r="A13" s="24" t="s">
        <v>108</v>
      </c>
      <c r="B13" s="24"/>
      <c r="C13" s="24"/>
      <c r="D13" s="24"/>
      <c r="E13" s="24"/>
    </row>
    <row r="14" spans="1:5" ht="10.5" x14ac:dyDescent="0.25">
      <c r="A14" s="25" t="s">
        <v>86</v>
      </c>
      <c r="B14" s="25" t="s">
        <v>83</v>
      </c>
      <c r="C14" s="25" t="s">
        <v>84</v>
      </c>
      <c r="D14" s="25" t="s">
        <v>384</v>
      </c>
      <c r="E14" s="25"/>
    </row>
    <row r="15" spans="1:5" x14ac:dyDescent="0.2">
      <c r="A15" s="26">
        <v>3210</v>
      </c>
      <c r="B15" s="22" t="s">
        <v>385</v>
      </c>
      <c r="C15" s="147">
        <v>3658403.65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386</v>
      </c>
      <c r="C16" s="147">
        <v>-72599314.989999995</v>
      </c>
    </row>
    <row r="17" spans="1:5" x14ac:dyDescent="0.2">
      <c r="A17" s="26">
        <v>3230</v>
      </c>
      <c r="B17" s="22" t="s">
        <v>387</v>
      </c>
      <c r="C17" s="147">
        <f>SUM(C18:C21)</f>
        <v>0</v>
      </c>
    </row>
    <row r="18" spans="1:5" x14ac:dyDescent="0.2">
      <c r="A18" s="26">
        <v>3231</v>
      </c>
      <c r="B18" s="22" t="s">
        <v>388</v>
      </c>
      <c r="C18" s="147">
        <v>0</v>
      </c>
    </row>
    <row r="19" spans="1:5" x14ac:dyDescent="0.2">
      <c r="A19" s="26">
        <v>3232</v>
      </c>
      <c r="B19" s="22" t="s">
        <v>389</v>
      </c>
      <c r="C19" s="147">
        <v>0</v>
      </c>
      <c r="E19" s="14"/>
    </row>
    <row r="20" spans="1:5" x14ac:dyDescent="0.2">
      <c r="A20" s="26">
        <v>3233</v>
      </c>
      <c r="B20" s="22" t="s">
        <v>390</v>
      </c>
      <c r="C20" s="147">
        <v>0</v>
      </c>
    </row>
    <row r="21" spans="1:5" x14ac:dyDescent="0.2">
      <c r="A21" s="26">
        <v>3239</v>
      </c>
      <c r="B21" s="22" t="s">
        <v>391</v>
      </c>
      <c r="C21" s="147">
        <v>0</v>
      </c>
    </row>
    <row r="22" spans="1:5" x14ac:dyDescent="0.2">
      <c r="A22" s="26">
        <v>3240</v>
      </c>
      <c r="B22" s="22" t="s">
        <v>392</v>
      </c>
      <c r="C22" s="147">
        <f>SUM(C23:C25)</f>
        <v>0</v>
      </c>
    </row>
    <row r="23" spans="1:5" x14ac:dyDescent="0.2">
      <c r="A23" s="26">
        <v>3241</v>
      </c>
      <c r="B23" s="22" t="s">
        <v>393</v>
      </c>
      <c r="C23" s="147">
        <v>0</v>
      </c>
    </row>
    <row r="24" spans="1:5" x14ac:dyDescent="0.2">
      <c r="A24" s="26">
        <v>3242</v>
      </c>
      <c r="B24" s="22" t="s">
        <v>394</v>
      </c>
      <c r="C24" s="147">
        <v>0</v>
      </c>
    </row>
    <row r="25" spans="1:5" x14ac:dyDescent="0.2">
      <c r="A25" s="26">
        <v>3243</v>
      </c>
      <c r="B25" s="22" t="s">
        <v>395</v>
      </c>
      <c r="C25" s="147">
        <v>0</v>
      </c>
    </row>
    <row r="26" spans="1:5" x14ac:dyDescent="0.2">
      <c r="A26" s="26">
        <v>3250</v>
      </c>
      <c r="B26" s="22" t="s">
        <v>396</v>
      </c>
      <c r="C26" s="147">
        <f>SUM(C27:C29)</f>
        <v>0</v>
      </c>
    </row>
    <row r="27" spans="1:5" x14ac:dyDescent="0.2">
      <c r="A27" s="26">
        <v>3251</v>
      </c>
      <c r="B27" s="22" t="s">
        <v>397</v>
      </c>
      <c r="C27" s="147">
        <v>0</v>
      </c>
    </row>
    <row r="28" spans="1:5" x14ac:dyDescent="0.2">
      <c r="A28" s="26">
        <v>3252</v>
      </c>
      <c r="B28" s="22" t="s">
        <v>398</v>
      </c>
      <c r="C28" s="147">
        <v>0</v>
      </c>
    </row>
    <row r="29" spans="1:5" x14ac:dyDescent="0.2">
      <c r="A29" s="26">
        <v>3253</v>
      </c>
      <c r="B29" s="22" t="s">
        <v>597</v>
      </c>
      <c r="C29" s="147">
        <v>0</v>
      </c>
    </row>
    <row r="30" spans="1:5" x14ac:dyDescent="0.2">
      <c r="A30" s="169"/>
      <c r="C30" s="147"/>
    </row>
    <row r="31" spans="1:5" x14ac:dyDescent="0.2">
      <c r="B31" s="22" t="s">
        <v>515</v>
      </c>
    </row>
    <row r="38" spans="1:5" s="14" customFormat="1" ht="10" customHeight="1" x14ac:dyDescent="0.2">
      <c r="A38" s="181" t="s">
        <v>600</v>
      </c>
      <c r="B38" s="181"/>
      <c r="C38" s="181" t="s">
        <v>601</v>
      </c>
      <c r="D38" s="181"/>
      <c r="E38" s="181"/>
    </row>
    <row r="39" spans="1:5" s="14" customFormat="1" x14ac:dyDescent="0.2">
      <c r="A39" s="181"/>
      <c r="B39" s="181"/>
      <c r="C39" s="181"/>
      <c r="D39" s="181"/>
      <c r="E39" s="181"/>
    </row>
    <row r="40" spans="1:5" s="14" customFormat="1" x14ac:dyDescent="0.2">
      <c r="A40" s="181"/>
      <c r="B40" s="181"/>
      <c r="C40" s="181"/>
      <c r="D40" s="181"/>
      <c r="E40" s="181"/>
    </row>
  </sheetData>
  <sheetProtection formatCells="0" formatColumns="0" formatRows="0" insertColumns="0" insertRows="0" insertHyperlinks="0" deleteColumns="0" deleteRows="0" sort="0" autoFilter="0" pivotTables="0"/>
  <mergeCells count="6">
    <mergeCell ref="A1:C1"/>
    <mergeCell ref="A2:C2"/>
    <mergeCell ref="A3:C3"/>
    <mergeCell ref="A4:C4"/>
    <mergeCell ref="A38:B40"/>
    <mergeCell ref="C38:E40"/>
  </mergeCells>
  <pageMargins left="0.7" right="0.7" top="0.75" bottom="0.75" header="0.3" footer="0.3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54"/>
  <sheetViews>
    <sheetView topLeftCell="A131" zoomScaleNormal="100" workbookViewId="0">
      <selection sqref="A1:E154"/>
    </sheetView>
  </sheetViews>
  <sheetFormatPr baseColWidth="10" defaultColWidth="9.08984375" defaultRowHeight="10" x14ac:dyDescent="0.2"/>
  <cols>
    <col min="1" max="1" width="10" style="22" customWidth="1"/>
    <col min="2" max="2" width="63.453125" style="22" bestFit="1" customWidth="1"/>
    <col min="3" max="3" width="15.36328125" style="22" bestFit="1" customWidth="1"/>
    <col min="4" max="4" width="16.453125" style="22" bestFit="1" customWidth="1"/>
    <col min="5" max="5" width="24.1796875" style="22" bestFit="1" customWidth="1"/>
    <col min="6" max="16384" width="9.08984375" style="22"/>
  </cols>
  <sheetData>
    <row r="1" spans="1:5" s="28" customFormat="1" ht="18.899999999999999" customHeight="1" x14ac:dyDescent="0.35">
      <c r="A1" s="185" t="s">
        <v>598</v>
      </c>
      <c r="B1" s="185"/>
      <c r="C1" s="185"/>
      <c r="D1" s="20" t="s">
        <v>495</v>
      </c>
      <c r="E1" s="21">
        <v>2025</v>
      </c>
    </row>
    <row r="2" spans="1:5" s="28" customFormat="1" ht="18.899999999999999" customHeight="1" x14ac:dyDescent="0.35">
      <c r="A2" s="185" t="s">
        <v>502</v>
      </c>
      <c r="B2" s="185"/>
      <c r="C2" s="185"/>
      <c r="D2" s="20" t="s">
        <v>496</v>
      </c>
      <c r="E2" s="21" t="s">
        <v>498</v>
      </c>
    </row>
    <row r="3" spans="1:5" s="28" customFormat="1" ht="18.899999999999999" customHeight="1" x14ac:dyDescent="0.35">
      <c r="A3" s="185" t="s">
        <v>599</v>
      </c>
      <c r="B3" s="185"/>
      <c r="C3" s="185"/>
      <c r="D3" s="20" t="s">
        <v>497</v>
      </c>
      <c r="E3" s="21">
        <v>2</v>
      </c>
    </row>
    <row r="4" spans="1:5" s="28" customFormat="1" ht="18.899999999999999" customHeight="1" x14ac:dyDescent="0.35">
      <c r="A4" s="185" t="s">
        <v>513</v>
      </c>
      <c r="B4" s="185"/>
      <c r="C4" s="185"/>
      <c r="D4" s="20"/>
      <c r="E4" s="21"/>
    </row>
    <row r="5" spans="1:5" ht="10.5" x14ac:dyDescent="0.25">
      <c r="A5" s="23" t="s">
        <v>116</v>
      </c>
      <c r="B5" s="24"/>
      <c r="C5" s="24"/>
      <c r="D5" s="24"/>
      <c r="E5" s="24"/>
    </row>
    <row r="7" spans="1:5" ht="10.5" x14ac:dyDescent="0.25">
      <c r="A7" s="24" t="s">
        <v>586</v>
      </c>
      <c r="B7" s="24"/>
      <c r="C7" s="24"/>
      <c r="D7" s="24"/>
      <c r="E7" s="137"/>
    </row>
    <row r="8" spans="1:5" ht="10.5" x14ac:dyDescent="0.25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399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400</v>
      </c>
      <c r="C10" s="147">
        <v>3105316.7</v>
      </c>
      <c r="D10" s="147">
        <v>10008093.09</v>
      </c>
    </row>
    <row r="11" spans="1:5" x14ac:dyDescent="0.2">
      <c r="A11" s="26">
        <v>1113</v>
      </c>
      <c r="B11" s="22" t="s">
        <v>401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402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403</v>
      </c>
      <c r="C15" s="147">
        <v>0</v>
      </c>
      <c r="D15" s="147">
        <v>0</v>
      </c>
    </row>
    <row r="16" spans="1:5" ht="10.5" x14ac:dyDescent="0.25">
      <c r="A16" s="33">
        <v>1110</v>
      </c>
      <c r="B16" s="34" t="s">
        <v>516</v>
      </c>
      <c r="C16" s="148">
        <f>SUM(C9:C15)</f>
        <v>3105316.7</v>
      </c>
      <c r="D16" s="148">
        <f>SUM(D9:D15)</f>
        <v>10008093.09</v>
      </c>
    </row>
    <row r="19" spans="1:5" ht="10.5" x14ac:dyDescent="0.25">
      <c r="A19" s="24" t="s">
        <v>587</v>
      </c>
      <c r="B19" s="24"/>
      <c r="C19" s="24"/>
      <c r="D19" s="24"/>
    </row>
    <row r="20" spans="1:5" ht="10.5" x14ac:dyDescent="0.25">
      <c r="A20" s="25" t="s">
        <v>86</v>
      </c>
      <c r="B20" s="25" t="s">
        <v>83</v>
      </c>
      <c r="C20" s="81">
        <v>2025</v>
      </c>
      <c r="D20" s="81">
        <v>2024</v>
      </c>
    </row>
    <row r="21" spans="1:5" ht="10.5" x14ac:dyDescent="0.25">
      <c r="A21" s="33">
        <v>1230</v>
      </c>
      <c r="B21" s="34" t="s">
        <v>148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149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150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151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152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153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154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155</v>
      </c>
      <c r="C28" s="147">
        <v>0</v>
      </c>
      <c r="D28" s="147">
        <v>0</v>
      </c>
    </row>
    <row r="29" spans="1:5" ht="10.5" x14ac:dyDescent="0.25">
      <c r="A29" s="33">
        <v>1240</v>
      </c>
      <c r="B29" s="34" t="s">
        <v>156</v>
      </c>
      <c r="C29" s="148">
        <f>SUM(C30:C37)</f>
        <v>0</v>
      </c>
      <c r="D29" s="148">
        <f>SUM(D30:D37)</f>
        <v>759191.69</v>
      </c>
    </row>
    <row r="30" spans="1:5" x14ac:dyDescent="0.2">
      <c r="A30" s="26">
        <v>1241</v>
      </c>
      <c r="B30" s="22" t="s">
        <v>157</v>
      </c>
      <c r="C30" s="147">
        <v>0</v>
      </c>
      <c r="D30" s="147">
        <v>398004.47</v>
      </c>
    </row>
    <row r="31" spans="1:5" x14ac:dyDescent="0.2">
      <c r="A31" s="26">
        <v>1242</v>
      </c>
      <c r="B31" s="22" t="s">
        <v>158</v>
      </c>
      <c r="C31" s="147">
        <v>0</v>
      </c>
      <c r="D31" s="147">
        <v>81945.919999999998</v>
      </c>
    </row>
    <row r="32" spans="1:5" x14ac:dyDescent="0.2">
      <c r="A32" s="26">
        <v>1243</v>
      </c>
      <c r="B32" s="22" t="s">
        <v>159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160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161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162</v>
      </c>
      <c r="C35" s="147">
        <v>0</v>
      </c>
      <c r="D35" s="147">
        <v>279241.3</v>
      </c>
    </row>
    <row r="36" spans="1:5" x14ac:dyDescent="0.2">
      <c r="A36" s="26">
        <v>1247</v>
      </c>
      <c r="B36" s="22" t="s">
        <v>163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164</v>
      </c>
      <c r="C37" s="147">
        <v>0</v>
      </c>
      <c r="D37" s="147">
        <v>0</v>
      </c>
    </row>
    <row r="38" spans="1:5" ht="10.5" x14ac:dyDescent="0.25">
      <c r="A38" s="118">
        <v>1250</v>
      </c>
      <c r="B38" s="119" t="s">
        <v>166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167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168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169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170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171</v>
      </c>
      <c r="C43" s="150">
        <v>0</v>
      </c>
      <c r="D43" s="150">
        <v>0</v>
      </c>
    </row>
    <row r="44" spans="1:5" ht="10.5" x14ac:dyDescent="0.25">
      <c r="B44" s="82" t="s">
        <v>517</v>
      </c>
      <c r="C44" s="148">
        <f>C21+C29+C38</f>
        <v>0</v>
      </c>
      <c r="D44" s="148">
        <f>D21+D29+D38</f>
        <v>759191.69</v>
      </c>
    </row>
    <row r="45" spans="1:5" x14ac:dyDescent="0.2">
      <c r="E45" s="136"/>
    </row>
    <row r="46" spans="1:5" ht="10.5" x14ac:dyDescent="0.25">
      <c r="A46" s="24" t="s">
        <v>588</v>
      </c>
      <c r="B46" s="24"/>
      <c r="C46" s="24"/>
      <c r="D46" s="24"/>
      <c r="E46" s="137"/>
    </row>
    <row r="47" spans="1:5" ht="10.5" x14ac:dyDescent="0.25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ht="10.5" x14ac:dyDescent="0.25">
      <c r="A48" s="33">
        <v>3210</v>
      </c>
      <c r="B48" s="34" t="s">
        <v>518</v>
      </c>
      <c r="C48" s="148">
        <v>3658403.65</v>
      </c>
      <c r="D48" s="148">
        <v>-2632813.79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ht="10.5" x14ac:dyDescent="0.25">
      <c r="A49" s="26"/>
      <c r="B49" s="82" t="s">
        <v>507</v>
      </c>
      <c r="C49" s="148">
        <f>C54+C66+C94+C97+C50</f>
        <v>0</v>
      </c>
      <c r="D49" s="148">
        <f>D54+D66+D94+D97+D50</f>
        <v>17302038.919999998</v>
      </c>
    </row>
    <row r="50" spans="1:4" ht="10.5" x14ac:dyDescent="0.25">
      <c r="A50" s="96">
        <v>5100</v>
      </c>
      <c r="B50" s="97" t="s">
        <v>276</v>
      </c>
      <c r="C50" s="151">
        <f>SUM(C53+C51)</f>
        <v>0</v>
      </c>
      <c r="D50" s="151">
        <f>SUM(D53+D51)</f>
        <v>824256.22</v>
      </c>
    </row>
    <row r="51" spans="1:4" ht="10.5" x14ac:dyDescent="0.25">
      <c r="A51" s="123">
        <v>5120</v>
      </c>
      <c r="B51" s="134" t="s">
        <v>144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144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537</v>
      </c>
      <c r="C53" s="153">
        <v>0</v>
      </c>
      <c r="D53" s="153">
        <v>824256.22</v>
      </c>
    </row>
    <row r="54" spans="1:4" ht="10.5" x14ac:dyDescent="0.25">
      <c r="A54" s="33">
        <v>5400</v>
      </c>
      <c r="B54" s="34" t="s">
        <v>341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508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343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509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346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510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349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511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511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512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353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354</v>
      </c>
      <c r="C65" s="147">
        <v>0</v>
      </c>
      <c r="D65" s="147">
        <v>0</v>
      </c>
    </row>
    <row r="66" spans="1:4" ht="10.5" x14ac:dyDescent="0.25">
      <c r="A66" s="33">
        <v>5500</v>
      </c>
      <c r="B66" s="34" t="s">
        <v>355</v>
      </c>
      <c r="C66" s="148">
        <f>C67+C76+C79+C85</f>
        <v>0</v>
      </c>
      <c r="D66" s="148">
        <f>D67+D76+D79+D85</f>
        <v>7421666.7699999996</v>
      </c>
    </row>
    <row r="67" spans="1:4" x14ac:dyDescent="0.2">
      <c r="A67" s="26">
        <v>5510</v>
      </c>
      <c r="B67" s="22" t="s">
        <v>356</v>
      </c>
      <c r="C67" s="147">
        <f>SUM(C68:C75)</f>
        <v>0</v>
      </c>
      <c r="D67" s="147">
        <f>SUM(D68:D75)</f>
        <v>7421660.1299999999</v>
      </c>
    </row>
    <row r="68" spans="1:4" x14ac:dyDescent="0.2">
      <c r="A68" s="26">
        <v>5511</v>
      </c>
      <c r="B68" s="22" t="s">
        <v>357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358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359</v>
      </c>
      <c r="C70" s="147">
        <v>0</v>
      </c>
      <c r="D70" s="147">
        <v>276871.39</v>
      </c>
    </row>
    <row r="71" spans="1:4" x14ac:dyDescent="0.2">
      <c r="A71" s="26">
        <v>5514</v>
      </c>
      <c r="B71" s="22" t="s">
        <v>360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361</v>
      </c>
      <c r="C72" s="147">
        <v>0</v>
      </c>
      <c r="D72" s="147">
        <v>2934008.61</v>
      </c>
    </row>
    <row r="73" spans="1:4" x14ac:dyDescent="0.2">
      <c r="A73" s="26">
        <v>5516</v>
      </c>
      <c r="B73" s="22" t="s">
        <v>362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363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4210780.13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364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365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366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367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368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369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370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371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372</v>
      </c>
      <c r="C85" s="147">
        <f>SUM(C86:C93)</f>
        <v>0</v>
      </c>
      <c r="D85" s="147">
        <f>SUM(D86:D93)</f>
        <v>6.64</v>
      </c>
    </row>
    <row r="86" spans="1:4" x14ac:dyDescent="0.2">
      <c r="A86" s="26">
        <v>5591</v>
      </c>
      <c r="B86" s="22" t="s">
        <v>373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374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375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376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377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272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378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379</v>
      </c>
      <c r="C93" s="147">
        <v>0</v>
      </c>
      <c r="D93" s="147">
        <v>6.64</v>
      </c>
    </row>
    <row r="94" spans="1:4" ht="10.5" x14ac:dyDescent="0.25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380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381</v>
      </c>
      <c r="C96" s="147">
        <v>0</v>
      </c>
      <c r="D96" s="147">
        <v>0</v>
      </c>
    </row>
    <row r="97" spans="1:4" ht="10.5" x14ac:dyDescent="0.25">
      <c r="A97" s="33">
        <v>2110</v>
      </c>
      <c r="B97" s="85" t="s">
        <v>519</v>
      </c>
      <c r="C97" s="148">
        <f>SUM(C98:C102)</f>
        <v>0</v>
      </c>
      <c r="D97" s="148">
        <f>SUM(D98:D102)</f>
        <v>9056115.9299999997</v>
      </c>
    </row>
    <row r="98" spans="1:4" x14ac:dyDescent="0.2">
      <c r="A98" s="26">
        <v>2111</v>
      </c>
      <c r="B98" s="22" t="s">
        <v>520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521</v>
      </c>
      <c r="C99" s="147">
        <v>0</v>
      </c>
      <c r="D99" s="147">
        <v>20387.37</v>
      </c>
    </row>
    <row r="100" spans="1:4" x14ac:dyDescent="0.2">
      <c r="A100" s="26">
        <v>2112</v>
      </c>
      <c r="B100" s="22" t="s">
        <v>522</v>
      </c>
      <c r="C100" s="147">
        <v>0</v>
      </c>
      <c r="D100" s="147">
        <v>9035728.5600000005</v>
      </c>
    </row>
    <row r="101" spans="1:4" x14ac:dyDescent="0.2">
      <c r="A101" s="26">
        <v>2115</v>
      </c>
      <c r="B101" s="22" t="s">
        <v>523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524</v>
      </c>
      <c r="C102" s="147">
        <v>0</v>
      </c>
      <c r="D102" s="147">
        <v>0</v>
      </c>
    </row>
    <row r="103" spans="1:4" ht="10.5" x14ac:dyDescent="0.25">
      <c r="A103" s="26"/>
      <c r="B103" s="82" t="s">
        <v>525</v>
      </c>
      <c r="C103" s="148">
        <f>+C104</f>
        <v>0</v>
      </c>
      <c r="D103" s="148">
        <f>+D104</f>
        <v>0</v>
      </c>
    </row>
    <row r="104" spans="1:4" ht="10.5" x14ac:dyDescent="0.25">
      <c r="A104" s="96">
        <v>3100</v>
      </c>
      <c r="B104" s="100" t="s">
        <v>538</v>
      </c>
      <c r="C104" s="154">
        <f>SUM(C105:C108)</f>
        <v>0</v>
      </c>
      <c r="D104" s="154">
        <f>SUM(D105:D108)</f>
        <v>0</v>
      </c>
    </row>
    <row r="105" spans="1:4" x14ac:dyDescent="0.2">
      <c r="A105" s="98"/>
      <c r="B105" s="101" t="s">
        <v>539</v>
      </c>
      <c r="C105" s="155">
        <v>0</v>
      </c>
      <c r="D105" s="155">
        <v>0</v>
      </c>
    </row>
    <row r="106" spans="1:4" x14ac:dyDescent="0.2">
      <c r="A106" s="98"/>
      <c r="B106" s="101" t="s">
        <v>540</v>
      </c>
      <c r="C106" s="155">
        <v>0</v>
      </c>
      <c r="D106" s="155">
        <v>0</v>
      </c>
    </row>
    <row r="107" spans="1:4" x14ac:dyDescent="0.2">
      <c r="A107" s="98"/>
      <c r="B107" s="101" t="s">
        <v>541</v>
      </c>
      <c r="C107" s="155">
        <v>0</v>
      </c>
      <c r="D107" s="155">
        <v>0</v>
      </c>
    </row>
    <row r="108" spans="1:4" x14ac:dyDescent="0.2">
      <c r="A108" s="98"/>
      <c r="B108" s="101" t="s">
        <v>542</v>
      </c>
      <c r="C108" s="155">
        <v>0</v>
      </c>
      <c r="D108" s="155">
        <v>0</v>
      </c>
    </row>
    <row r="109" spans="1:4" ht="10.5" x14ac:dyDescent="0.25">
      <c r="A109" s="98"/>
      <c r="B109" s="102" t="s">
        <v>543</v>
      </c>
      <c r="C109" s="151">
        <f>+C110</f>
        <v>0</v>
      </c>
      <c r="D109" s="151">
        <f>+D110</f>
        <v>1657637.92</v>
      </c>
    </row>
    <row r="110" spans="1:4" ht="10.5" x14ac:dyDescent="0.25">
      <c r="A110" s="96">
        <v>1270</v>
      </c>
      <c r="B110" s="97" t="s">
        <v>172</v>
      </c>
      <c r="C110" s="154">
        <f>+C111</f>
        <v>0</v>
      </c>
      <c r="D110" s="154">
        <f>+D111</f>
        <v>1657637.92</v>
      </c>
    </row>
    <row r="111" spans="1:4" x14ac:dyDescent="0.2">
      <c r="A111" s="98">
        <v>1273</v>
      </c>
      <c r="B111" s="99" t="s">
        <v>544</v>
      </c>
      <c r="C111" s="155">
        <v>0</v>
      </c>
      <c r="D111" s="155">
        <v>1657637.92</v>
      </c>
    </row>
    <row r="112" spans="1:4" ht="10.5" x14ac:dyDescent="0.25">
      <c r="A112" s="98"/>
      <c r="B112" s="102" t="s">
        <v>545</v>
      </c>
      <c r="C112" s="151">
        <f>+C113+C135</f>
        <v>17.59</v>
      </c>
      <c r="D112" s="151">
        <f>+D113+D135</f>
        <v>59.31</v>
      </c>
    </row>
    <row r="113" spans="1:4" ht="10.5" x14ac:dyDescent="0.25">
      <c r="A113" s="96">
        <v>4300</v>
      </c>
      <c r="B113" s="100" t="s">
        <v>592</v>
      </c>
      <c r="C113" s="154">
        <f>C127+C114+C117+C123+C125</f>
        <v>17.59</v>
      </c>
      <c r="D113" s="156">
        <f>D127+D114+D117+D123+D125</f>
        <v>59.31</v>
      </c>
    </row>
    <row r="114" spans="1:4" ht="10.5" x14ac:dyDescent="0.25">
      <c r="A114" s="96">
        <v>4310</v>
      </c>
      <c r="B114" s="100" t="s">
        <v>259</v>
      </c>
      <c r="C114" s="154">
        <f>SUM(C115:C116)</f>
        <v>0</v>
      </c>
      <c r="D114" s="154">
        <f>SUM(D115:D116)</f>
        <v>0</v>
      </c>
    </row>
    <row r="115" spans="1:4" x14ac:dyDescent="0.2">
      <c r="A115" s="98">
        <v>4311</v>
      </c>
      <c r="B115" s="101" t="s">
        <v>428</v>
      </c>
      <c r="C115" s="155">
        <v>0</v>
      </c>
      <c r="D115" s="157">
        <v>0</v>
      </c>
    </row>
    <row r="116" spans="1:4" x14ac:dyDescent="0.2">
      <c r="A116" s="98">
        <v>4319</v>
      </c>
      <c r="B116" s="101" t="s">
        <v>260</v>
      </c>
      <c r="C116" s="155">
        <v>0</v>
      </c>
      <c r="D116" s="157">
        <v>0</v>
      </c>
    </row>
    <row r="117" spans="1:4" ht="10.5" x14ac:dyDescent="0.25">
      <c r="A117" s="96">
        <v>4320</v>
      </c>
      <c r="B117" s="100" t="s">
        <v>261</v>
      </c>
      <c r="C117" s="154">
        <f>SUM(C118:C122)</f>
        <v>0</v>
      </c>
      <c r="D117" s="154">
        <f>SUM(D118:D122)</f>
        <v>0</v>
      </c>
    </row>
    <row r="118" spans="1:4" x14ac:dyDescent="0.2">
      <c r="A118" s="98">
        <v>4321</v>
      </c>
      <c r="B118" s="101" t="s">
        <v>262</v>
      </c>
      <c r="C118" s="155">
        <v>0</v>
      </c>
      <c r="D118" s="157">
        <v>0</v>
      </c>
    </row>
    <row r="119" spans="1:4" x14ac:dyDescent="0.2">
      <c r="A119" s="98">
        <v>4322</v>
      </c>
      <c r="B119" s="101" t="s">
        <v>263</v>
      </c>
      <c r="C119" s="155">
        <v>0</v>
      </c>
      <c r="D119" s="157">
        <v>0</v>
      </c>
    </row>
    <row r="120" spans="1:4" x14ac:dyDescent="0.2">
      <c r="A120" s="98">
        <v>4323</v>
      </c>
      <c r="B120" s="101" t="s">
        <v>264</v>
      </c>
      <c r="C120" s="155">
        <v>0</v>
      </c>
      <c r="D120" s="157">
        <v>0</v>
      </c>
    </row>
    <row r="121" spans="1:4" x14ac:dyDescent="0.2">
      <c r="A121" s="98">
        <v>4324</v>
      </c>
      <c r="B121" s="101" t="s">
        <v>265</v>
      </c>
      <c r="C121" s="155">
        <v>0</v>
      </c>
      <c r="D121" s="157">
        <v>0</v>
      </c>
    </row>
    <row r="122" spans="1:4" x14ac:dyDescent="0.2">
      <c r="A122" s="98">
        <v>4325</v>
      </c>
      <c r="B122" s="101" t="s">
        <v>266</v>
      </c>
      <c r="C122" s="155">
        <v>0</v>
      </c>
      <c r="D122" s="157">
        <v>0</v>
      </c>
    </row>
    <row r="123" spans="1:4" ht="10.5" x14ac:dyDescent="0.25">
      <c r="A123" s="96">
        <v>4330</v>
      </c>
      <c r="B123" s="100" t="s">
        <v>267</v>
      </c>
      <c r="C123" s="154">
        <f>C124</f>
        <v>0</v>
      </c>
      <c r="D123" s="154">
        <f>D124</f>
        <v>0</v>
      </c>
    </row>
    <row r="124" spans="1:4" x14ac:dyDescent="0.2">
      <c r="A124" s="98">
        <v>4331</v>
      </c>
      <c r="B124" s="101" t="s">
        <v>267</v>
      </c>
      <c r="C124" s="155">
        <v>0</v>
      </c>
      <c r="D124" s="157">
        <v>0</v>
      </c>
    </row>
    <row r="125" spans="1:4" ht="10.5" x14ac:dyDescent="0.25">
      <c r="A125" s="96">
        <v>4340</v>
      </c>
      <c r="B125" s="100" t="s">
        <v>268</v>
      </c>
      <c r="C125" s="154">
        <f>C126</f>
        <v>0</v>
      </c>
      <c r="D125" s="154">
        <f>D126</f>
        <v>0</v>
      </c>
    </row>
    <row r="126" spans="1:4" x14ac:dyDescent="0.2">
      <c r="A126" s="98">
        <v>4341</v>
      </c>
      <c r="B126" s="101" t="s">
        <v>268</v>
      </c>
      <c r="C126" s="155">
        <v>0</v>
      </c>
      <c r="D126" s="157">
        <v>0</v>
      </c>
    </row>
    <row r="127" spans="1:4" ht="10.5" x14ac:dyDescent="0.25">
      <c r="A127" s="123">
        <v>4390</v>
      </c>
      <c r="B127" s="124" t="s">
        <v>269</v>
      </c>
      <c r="C127" s="158">
        <f>SUM(C128:C134)</f>
        <v>17.59</v>
      </c>
      <c r="D127" s="158">
        <f>SUM(D128:D134)</f>
        <v>59.31</v>
      </c>
    </row>
    <row r="128" spans="1:4" x14ac:dyDescent="0.2">
      <c r="A128" s="79">
        <v>4392</v>
      </c>
      <c r="B128" s="122" t="s">
        <v>270</v>
      </c>
      <c r="C128" s="159">
        <v>0</v>
      </c>
      <c r="D128" s="159">
        <v>0</v>
      </c>
    </row>
    <row r="129" spans="1:4" x14ac:dyDescent="0.2">
      <c r="A129" s="79">
        <v>4393</v>
      </c>
      <c r="B129" s="122" t="s">
        <v>429</v>
      </c>
      <c r="C129" s="159">
        <v>0</v>
      </c>
      <c r="D129" s="159">
        <v>0</v>
      </c>
    </row>
    <row r="130" spans="1:4" x14ac:dyDescent="0.2">
      <c r="A130" s="79">
        <v>4394</v>
      </c>
      <c r="B130" s="122" t="s">
        <v>271</v>
      </c>
      <c r="C130" s="159">
        <v>0</v>
      </c>
      <c r="D130" s="159">
        <v>0</v>
      </c>
    </row>
    <row r="131" spans="1:4" x14ac:dyDescent="0.2">
      <c r="A131" s="79">
        <v>4395</v>
      </c>
      <c r="B131" s="122" t="s">
        <v>272</v>
      </c>
      <c r="C131" s="159">
        <v>0</v>
      </c>
      <c r="D131" s="159">
        <v>0</v>
      </c>
    </row>
    <row r="132" spans="1:4" x14ac:dyDescent="0.2">
      <c r="A132" s="79">
        <v>4396</v>
      </c>
      <c r="B132" s="122" t="s">
        <v>273</v>
      </c>
      <c r="C132" s="159">
        <v>0</v>
      </c>
      <c r="D132" s="159">
        <v>0</v>
      </c>
    </row>
    <row r="133" spans="1:4" x14ac:dyDescent="0.2">
      <c r="A133" s="79">
        <v>4397</v>
      </c>
      <c r="B133" s="122" t="s">
        <v>430</v>
      </c>
      <c r="C133" s="159">
        <v>0</v>
      </c>
      <c r="D133" s="159">
        <v>0</v>
      </c>
    </row>
    <row r="134" spans="1:4" x14ac:dyDescent="0.2">
      <c r="A134" s="98">
        <v>4399</v>
      </c>
      <c r="B134" s="101" t="s">
        <v>269</v>
      </c>
      <c r="C134" s="155">
        <v>17.59</v>
      </c>
      <c r="D134" s="155">
        <v>59.31</v>
      </c>
    </row>
    <row r="135" spans="1:4" ht="10.5" x14ac:dyDescent="0.25">
      <c r="A135" s="33">
        <v>1120</v>
      </c>
      <c r="B135" s="85" t="s">
        <v>526</v>
      </c>
      <c r="C135" s="148">
        <f>SUM(C136:C144)</f>
        <v>0</v>
      </c>
      <c r="D135" s="148">
        <f>SUM(D136:D144)</f>
        <v>0</v>
      </c>
    </row>
    <row r="136" spans="1:4" x14ac:dyDescent="0.2">
      <c r="A136" s="26">
        <v>1124</v>
      </c>
      <c r="B136" s="86" t="s">
        <v>527</v>
      </c>
      <c r="C136" s="160">
        <v>0</v>
      </c>
      <c r="D136" s="147">
        <v>0</v>
      </c>
    </row>
    <row r="137" spans="1:4" x14ac:dyDescent="0.2">
      <c r="A137" s="26">
        <v>1124</v>
      </c>
      <c r="B137" s="86" t="s">
        <v>528</v>
      </c>
      <c r="C137" s="160">
        <v>0</v>
      </c>
      <c r="D137" s="147">
        <v>0</v>
      </c>
    </row>
    <row r="138" spans="1:4" x14ac:dyDescent="0.2">
      <c r="A138" s="26">
        <v>1124</v>
      </c>
      <c r="B138" s="86" t="s">
        <v>529</v>
      </c>
      <c r="C138" s="160">
        <v>0</v>
      </c>
      <c r="D138" s="147">
        <v>0</v>
      </c>
    </row>
    <row r="139" spans="1:4" x14ac:dyDescent="0.2">
      <c r="A139" s="26">
        <v>1124</v>
      </c>
      <c r="B139" s="86" t="s">
        <v>530</v>
      </c>
      <c r="C139" s="160">
        <v>0</v>
      </c>
      <c r="D139" s="147">
        <v>0</v>
      </c>
    </row>
    <row r="140" spans="1:4" x14ac:dyDescent="0.2">
      <c r="A140" s="26">
        <v>1124</v>
      </c>
      <c r="B140" s="86" t="s">
        <v>531</v>
      </c>
      <c r="C140" s="147">
        <v>0</v>
      </c>
      <c r="D140" s="147">
        <v>0</v>
      </c>
    </row>
    <row r="141" spans="1:4" x14ac:dyDescent="0.2">
      <c r="A141" s="26">
        <v>1124</v>
      </c>
      <c r="B141" s="86" t="s">
        <v>532</v>
      </c>
      <c r="C141" s="147">
        <v>0</v>
      </c>
      <c r="D141" s="147">
        <v>0</v>
      </c>
    </row>
    <row r="142" spans="1:4" x14ac:dyDescent="0.2">
      <c r="A142" s="26">
        <v>1122</v>
      </c>
      <c r="B142" s="86" t="s">
        <v>533</v>
      </c>
      <c r="C142" s="147">
        <v>0</v>
      </c>
      <c r="D142" s="147">
        <v>0</v>
      </c>
    </row>
    <row r="143" spans="1:4" x14ac:dyDescent="0.2">
      <c r="A143" s="26">
        <v>1122</v>
      </c>
      <c r="B143" s="86" t="s">
        <v>534</v>
      </c>
      <c r="C143" s="160">
        <v>0</v>
      </c>
      <c r="D143" s="147">
        <v>0</v>
      </c>
    </row>
    <row r="144" spans="1:4" x14ac:dyDescent="0.2">
      <c r="A144" s="26">
        <v>1122</v>
      </c>
      <c r="B144" s="86" t="s">
        <v>535</v>
      </c>
      <c r="C144" s="147">
        <v>0</v>
      </c>
      <c r="D144" s="147">
        <v>0</v>
      </c>
    </row>
    <row r="145" spans="1:5" ht="10.5" x14ac:dyDescent="0.25">
      <c r="A145" s="26"/>
      <c r="B145" s="87" t="s">
        <v>536</v>
      </c>
      <c r="C145" s="148">
        <f>C48+C49+C103-C109-C112</f>
        <v>3658386.06</v>
      </c>
      <c r="D145" s="148">
        <f>D48+D49+D103-D109-D112</f>
        <v>13011527.899999999</v>
      </c>
    </row>
    <row r="147" spans="1:5" x14ac:dyDescent="0.2">
      <c r="B147" s="22" t="s">
        <v>515</v>
      </c>
    </row>
    <row r="152" spans="1:5" s="14" customFormat="1" x14ac:dyDescent="0.2">
      <c r="B152" s="181" t="s">
        <v>600</v>
      </c>
      <c r="D152" s="181" t="s">
        <v>601</v>
      </c>
      <c r="E152" s="182"/>
    </row>
    <row r="153" spans="1:5" s="14" customFormat="1" x14ac:dyDescent="0.2">
      <c r="B153" s="182"/>
      <c r="D153" s="182"/>
      <c r="E153" s="182"/>
    </row>
    <row r="154" spans="1:5" s="14" customFormat="1" x14ac:dyDescent="0.2">
      <c r="B154" s="182"/>
      <c r="D154" s="182"/>
      <c r="E154" s="182"/>
    </row>
  </sheetData>
  <sheetProtection formatCells="0" formatColumns="0" formatRows="0" insertColumns="0" insertRows="0" insertHyperlinks="0" deleteColumns="0" deleteRows="0" sort="0" autoFilter="0" pivotTables="0"/>
  <mergeCells count="6">
    <mergeCell ref="D152:E154"/>
    <mergeCell ref="A1:C1"/>
    <mergeCell ref="A2:C2"/>
    <mergeCell ref="A3:C3"/>
    <mergeCell ref="A4:C4"/>
    <mergeCell ref="B152:B15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scale="6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1"/>
  <sheetViews>
    <sheetView showGridLines="0" workbookViewId="0">
      <selection sqref="A1:E31"/>
    </sheetView>
  </sheetViews>
  <sheetFormatPr baseColWidth="10" defaultColWidth="11.453125" defaultRowHeight="10" x14ac:dyDescent="0.2"/>
  <cols>
    <col min="1" max="1" width="3.36328125" style="30" customWidth="1"/>
    <col min="2" max="2" width="63.08984375" style="30" customWidth="1"/>
    <col min="3" max="3" width="17.6328125" style="30" customWidth="1"/>
    <col min="4" max="16384" width="11.453125" style="30"/>
  </cols>
  <sheetData>
    <row r="1" spans="1:3" s="29" customFormat="1" ht="18" customHeight="1" x14ac:dyDescent="0.35">
      <c r="A1" s="186" t="s">
        <v>598</v>
      </c>
      <c r="B1" s="187"/>
      <c r="C1" s="188"/>
    </row>
    <row r="2" spans="1:3" s="29" customFormat="1" ht="18" customHeight="1" x14ac:dyDescent="0.35">
      <c r="A2" s="189" t="s">
        <v>503</v>
      </c>
      <c r="B2" s="190"/>
      <c r="C2" s="191"/>
    </row>
    <row r="3" spans="1:3" s="29" customFormat="1" ht="18" customHeight="1" x14ac:dyDescent="0.35">
      <c r="A3" s="189" t="s">
        <v>599</v>
      </c>
      <c r="B3" s="190"/>
      <c r="C3" s="191"/>
    </row>
    <row r="4" spans="1:3" s="31" customFormat="1" ht="18" customHeight="1" x14ac:dyDescent="0.25">
      <c r="A4" s="192" t="s">
        <v>504</v>
      </c>
      <c r="B4" s="193"/>
      <c r="C4" s="194"/>
    </row>
    <row r="5" spans="1:3" s="31" customFormat="1" ht="18" customHeight="1" x14ac:dyDescent="0.25">
      <c r="A5" s="195" t="s">
        <v>404</v>
      </c>
      <c r="B5" s="196"/>
      <c r="C5" s="129">
        <v>2025</v>
      </c>
    </row>
    <row r="6" spans="1:3" ht="10.5" x14ac:dyDescent="0.2">
      <c r="A6" s="45" t="s">
        <v>433</v>
      </c>
      <c r="B6" s="45"/>
      <c r="C6" s="88">
        <v>4972550.47</v>
      </c>
    </row>
    <row r="7" spans="1:3" ht="10.5" x14ac:dyDescent="0.2">
      <c r="A7" s="46"/>
      <c r="B7" s="47"/>
      <c r="C7" s="48"/>
    </row>
    <row r="8" spans="1:3" ht="10.5" x14ac:dyDescent="0.2">
      <c r="A8" s="55" t="s">
        <v>434</v>
      </c>
      <c r="B8" s="55"/>
      <c r="C8" s="89">
        <f>SUM(C9:C14)</f>
        <v>17.59</v>
      </c>
    </row>
    <row r="9" spans="1:3" x14ac:dyDescent="0.2">
      <c r="A9" s="62" t="s">
        <v>435</v>
      </c>
      <c r="B9" s="61" t="s">
        <v>259</v>
      </c>
      <c r="C9" s="90">
        <v>0</v>
      </c>
    </row>
    <row r="10" spans="1:3" x14ac:dyDescent="0.2">
      <c r="A10" s="49" t="s">
        <v>436</v>
      </c>
      <c r="B10" s="50" t="s">
        <v>445</v>
      </c>
      <c r="C10" s="90">
        <v>0</v>
      </c>
    </row>
    <row r="11" spans="1:3" x14ac:dyDescent="0.2">
      <c r="A11" s="49" t="s">
        <v>437</v>
      </c>
      <c r="B11" s="50" t="s">
        <v>267</v>
      </c>
      <c r="C11" s="90">
        <v>0</v>
      </c>
    </row>
    <row r="12" spans="1:3" x14ac:dyDescent="0.2">
      <c r="A12" s="49" t="s">
        <v>438</v>
      </c>
      <c r="B12" s="50" t="s">
        <v>268</v>
      </c>
      <c r="C12" s="90">
        <v>0</v>
      </c>
    </row>
    <row r="13" spans="1:3" x14ac:dyDescent="0.2">
      <c r="A13" s="49" t="s">
        <v>439</v>
      </c>
      <c r="B13" s="50" t="s">
        <v>269</v>
      </c>
      <c r="C13" s="90">
        <v>0</v>
      </c>
    </row>
    <row r="14" spans="1:3" x14ac:dyDescent="0.2">
      <c r="A14" s="51" t="s">
        <v>440</v>
      </c>
      <c r="B14" s="52" t="s">
        <v>441</v>
      </c>
      <c r="C14" s="90">
        <v>17.59</v>
      </c>
    </row>
    <row r="15" spans="1:3" x14ac:dyDescent="0.2">
      <c r="A15" s="46"/>
      <c r="B15" s="53"/>
      <c r="C15" s="54"/>
    </row>
    <row r="16" spans="1:3" ht="10.5" x14ac:dyDescent="0.2">
      <c r="A16" s="55" t="s">
        <v>594</v>
      </c>
      <c r="B16" s="47"/>
      <c r="C16" s="89">
        <f>SUM(C17:C19)</f>
        <v>0</v>
      </c>
    </row>
    <row r="17" spans="1:5" x14ac:dyDescent="0.2">
      <c r="A17" s="56">
        <v>3.1</v>
      </c>
      <c r="B17" s="50" t="s">
        <v>444</v>
      </c>
      <c r="C17" s="90">
        <v>0</v>
      </c>
    </row>
    <row r="18" spans="1:5" x14ac:dyDescent="0.2">
      <c r="A18" s="57">
        <v>3.2</v>
      </c>
      <c r="B18" s="50" t="s">
        <v>442</v>
      </c>
      <c r="C18" s="90">
        <v>0</v>
      </c>
    </row>
    <row r="19" spans="1:5" x14ac:dyDescent="0.2">
      <c r="A19" s="57">
        <v>3.3</v>
      </c>
      <c r="B19" s="52" t="s">
        <v>443</v>
      </c>
      <c r="C19" s="91">
        <v>0</v>
      </c>
    </row>
    <row r="20" spans="1:5" x14ac:dyDescent="0.2">
      <c r="A20" s="46"/>
      <c r="B20" s="58"/>
      <c r="C20" s="59"/>
    </row>
    <row r="21" spans="1:5" ht="10.5" x14ac:dyDescent="0.2">
      <c r="A21" s="60" t="s">
        <v>546</v>
      </c>
      <c r="B21" s="60"/>
      <c r="C21" s="88">
        <f>C6+C8-C16</f>
        <v>4972568.0599999996</v>
      </c>
    </row>
    <row r="23" spans="1:5" x14ac:dyDescent="0.2">
      <c r="B23" s="30" t="s">
        <v>515</v>
      </c>
    </row>
    <row r="26" spans="1:5" s="166" customFormat="1" x14ac:dyDescent="0.2"/>
    <row r="28" spans="1:5" s="14" customFormat="1" x14ac:dyDescent="0.2">
      <c r="B28" s="164"/>
      <c r="C28" s="165"/>
      <c r="D28" s="163"/>
      <c r="E28" s="163"/>
    </row>
    <row r="29" spans="1:5" ht="14.5" x14ac:dyDescent="0.35">
      <c r="A29" s="167"/>
      <c r="B29" s="214" t="s">
        <v>600</v>
      </c>
      <c r="C29" s="214" t="s">
        <v>601</v>
      </c>
      <c r="D29" s="213"/>
      <c r="E29" s="168"/>
    </row>
    <row r="30" spans="1:5" ht="14.5" x14ac:dyDescent="0.35">
      <c r="A30" s="167"/>
      <c r="B30" s="214"/>
      <c r="C30" s="213"/>
      <c r="D30" s="213"/>
      <c r="E30" s="168"/>
    </row>
    <row r="31" spans="1:5" x14ac:dyDescent="0.2">
      <c r="A31" s="166"/>
      <c r="B31" s="214"/>
      <c r="C31" s="213"/>
      <c r="D31" s="213"/>
      <c r="E31" s="168"/>
    </row>
  </sheetData>
  <mergeCells count="7">
    <mergeCell ref="C29:D31"/>
    <mergeCell ref="B29:B31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84" fitToHeight="0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9"/>
  <sheetViews>
    <sheetView showGridLines="0" topLeftCell="A43" zoomScaleNormal="100" workbookViewId="0">
      <selection sqref="A1:E49"/>
    </sheetView>
  </sheetViews>
  <sheetFormatPr baseColWidth="10" defaultColWidth="11.453125" defaultRowHeight="10" x14ac:dyDescent="0.2"/>
  <cols>
    <col min="1" max="1" width="3.6328125" style="30" customWidth="1"/>
    <col min="2" max="2" width="62.08984375" style="30" customWidth="1"/>
    <col min="3" max="3" width="17.6328125" style="30" customWidth="1"/>
    <col min="4" max="16384" width="11.453125" style="30"/>
  </cols>
  <sheetData>
    <row r="1" spans="1:3" s="32" customFormat="1" ht="18.899999999999999" customHeight="1" x14ac:dyDescent="0.35">
      <c r="A1" s="199" t="s">
        <v>598</v>
      </c>
      <c r="B1" s="200"/>
      <c r="C1" s="201"/>
    </row>
    <row r="2" spans="1:3" s="32" customFormat="1" ht="18.899999999999999" customHeight="1" x14ac:dyDescent="0.35">
      <c r="A2" s="202" t="s">
        <v>505</v>
      </c>
      <c r="B2" s="203"/>
      <c r="C2" s="204"/>
    </row>
    <row r="3" spans="1:3" s="32" customFormat="1" ht="18.899999999999999" customHeight="1" x14ac:dyDescent="0.35">
      <c r="A3" s="202" t="s">
        <v>599</v>
      </c>
      <c r="B3" s="203"/>
      <c r="C3" s="204"/>
    </row>
    <row r="4" spans="1:3" ht="10.5" x14ac:dyDescent="0.2">
      <c r="A4" s="192" t="s">
        <v>504</v>
      </c>
      <c r="B4" s="193"/>
      <c r="C4" s="194"/>
    </row>
    <row r="5" spans="1:3" ht="22.25" customHeight="1" x14ac:dyDescent="0.2">
      <c r="A5" s="205" t="s">
        <v>404</v>
      </c>
      <c r="B5" s="206"/>
      <c r="C5" s="129">
        <v>2025</v>
      </c>
    </row>
    <row r="6" spans="1:3" ht="10.5" x14ac:dyDescent="0.2">
      <c r="A6" s="70" t="s">
        <v>446</v>
      </c>
      <c r="B6" s="45"/>
      <c r="C6" s="92">
        <v>1314164.4099999999</v>
      </c>
    </row>
    <row r="7" spans="1:3" ht="10.5" x14ac:dyDescent="0.2">
      <c r="A7" s="64"/>
      <c r="B7" s="47"/>
      <c r="C7" s="65"/>
    </row>
    <row r="8" spans="1:3" ht="10.5" x14ac:dyDescent="0.2">
      <c r="A8" s="55" t="s">
        <v>447</v>
      </c>
      <c r="B8" s="66"/>
      <c r="C8" s="89">
        <f>SUM(C9:C29)</f>
        <v>0</v>
      </c>
    </row>
    <row r="9" spans="1:3" x14ac:dyDescent="0.2">
      <c r="A9" s="80">
        <v>2.1</v>
      </c>
      <c r="B9" s="71" t="s">
        <v>287</v>
      </c>
      <c r="C9" s="93">
        <v>0</v>
      </c>
    </row>
    <row r="10" spans="1:3" x14ac:dyDescent="0.2">
      <c r="A10" s="80">
        <v>2.2000000000000002</v>
      </c>
      <c r="B10" s="71" t="s">
        <v>284</v>
      </c>
      <c r="C10" s="93">
        <v>0</v>
      </c>
    </row>
    <row r="11" spans="1:3" x14ac:dyDescent="0.2">
      <c r="A11" s="76">
        <v>2.2999999999999998</v>
      </c>
      <c r="B11" s="63" t="s">
        <v>157</v>
      </c>
      <c r="C11" s="93">
        <v>0</v>
      </c>
    </row>
    <row r="12" spans="1:3" x14ac:dyDescent="0.2">
      <c r="A12" s="76">
        <v>2.4</v>
      </c>
      <c r="B12" s="63" t="s">
        <v>158</v>
      </c>
      <c r="C12" s="93">
        <v>0</v>
      </c>
    </row>
    <row r="13" spans="1:3" x14ac:dyDescent="0.2">
      <c r="A13" s="76">
        <v>2.5</v>
      </c>
      <c r="B13" s="63" t="s">
        <v>159</v>
      </c>
      <c r="C13" s="93">
        <v>0</v>
      </c>
    </row>
    <row r="14" spans="1:3" x14ac:dyDescent="0.2">
      <c r="A14" s="76">
        <v>2.6</v>
      </c>
      <c r="B14" s="63" t="s">
        <v>160</v>
      </c>
      <c r="C14" s="93">
        <v>0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0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448</v>
      </c>
      <c r="B18" s="63" t="s">
        <v>449</v>
      </c>
      <c r="C18" s="93">
        <v>0</v>
      </c>
    </row>
    <row r="19" spans="1:3" x14ac:dyDescent="0.2">
      <c r="A19" s="76" t="s">
        <v>474</v>
      </c>
      <c r="B19" s="63" t="s">
        <v>166</v>
      </c>
      <c r="C19" s="93">
        <v>0</v>
      </c>
    </row>
    <row r="20" spans="1:3" x14ac:dyDescent="0.2">
      <c r="A20" s="76" t="s">
        <v>475</v>
      </c>
      <c r="B20" s="63" t="s">
        <v>450</v>
      </c>
      <c r="C20" s="93">
        <v>0</v>
      </c>
    </row>
    <row r="21" spans="1:3" x14ac:dyDescent="0.2">
      <c r="A21" s="76" t="s">
        <v>476</v>
      </c>
      <c r="B21" s="63" t="s">
        <v>451</v>
      </c>
      <c r="C21" s="93">
        <v>0</v>
      </c>
    </row>
    <row r="22" spans="1:3" x14ac:dyDescent="0.2">
      <c r="A22" s="76" t="s">
        <v>477</v>
      </c>
      <c r="B22" s="63" t="s">
        <v>452</v>
      </c>
      <c r="C22" s="93">
        <v>0</v>
      </c>
    </row>
    <row r="23" spans="1:3" x14ac:dyDescent="0.2">
      <c r="A23" s="76" t="s">
        <v>453</v>
      </c>
      <c r="B23" s="63" t="s">
        <v>454</v>
      </c>
      <c r="C23" s="93">
        <v>0</v>
      </c>
    </row>
    <row r="24" spans="1:3" x14ac:dyDescent="0.2">
      <c r="A24" s="76" t="s">
        <v>455</v>
      </c>
      <c r="B24" s="63" t="s">
        <v>456</v>
      </c>
      <c r="C24" s="93">
        <v>0</v>
      </c>
    </row>
    <row r="25" spans="1:3" x14ac:dyDescent="0.2">
      <c r="A25" s="76" t="s">
        <v>457</v>
      </c>
      <c r="B25" s="63" t="s">
        <v>458</v>
      </c>
      <c r="C25" s="93">
        <v>0</v>
      </c>
    </row>
    <row r="26" spans="1:3" x14ac:dyDescent="0.2">
      <c r="A26" s="76" t="s">
        <v>459</v>
      </c>
      <c r="B26" s="63" t="s">
        <v>460</v>
      </c>
      <c r="C26" s="93">
        <v>0</v>
      </c>
    </row>
    <row r="27" spans="1:3" x14ac:dyDescent="0.2">
      <c r="A27" s="76" t="s">
        <v>461</v>
      </c>
      <c r="B27" s="63" t="s">
        <v>462</v>
      </c>
      <c r="C27" s="93">
        <v>0</v>
      </c>
    </row>
    <row r="28" spans="1:3" x14ac:dyDescent="0.2">
      <c r="A28" s="76" t="s">
        <v>463</v>
      </c>
      <c r="B28" s="63" t="s">
        <v>464</v>
      </c>
      <c r="C28" s="93">
        <v>0</v>
      </c>
    </row>
    <row r="29" spans="1:3" x14ac:dyDescent="0.2">
      <c r="A29" s="76" t="s">
        <v>465</v>
      </c>
      <c r="B29" s="71" t="s">
        <v>466</v>
      </c>
      <c r="C29" s="93">
        <v>0</v>
      </c>
    </row>
    <row r="30" spans="1:3" x14ac:dyDescent="0.2">
      <c r="A30" s="77"/>
      <c r="B30" s="72"/>
      <c r="C30" s="73"/>
    </row>
    <row r="31" spans="1:3" ht="10.5" x14ac:dyDescent="0.2">
      <c r="A31" s="74" t="s">
        <v>467</v>
      </c>
      <c r="B31" s="75"/>
      <c r="C31" s="94">
        <f>SUM(C32:C38)</f>
        <v>0</v>
      </c>
    </row>
    <row r="32" spans="1:3" x14ac:dyDescent="0.2">
      <c r="A32" s="76" t="s">
        <v>468</v>
      </c>
      <c r="B32" s="63" t="s">
        <v>356</v>
      </c>
      <c r="C32" s="93">
        <v>0</v>
      </c>
    </row>
    <row r="33" spans="1:5" x14ac:dyDescent="0.2">
      <c r="A33" s="76" t="s">
        <v>469</v>
      </c>
      <c r="B33" s="63" t="s">
        <v>40</v>
      </c>
      <c r="C33" s="93">
        <v>0</v>
      </c>
    </row>
    <row r="34" spans="1:5" x14ac:dyDescent="0.2">
      <c r="A34" s="76" t="s">
        <v>470</v>
      </c>
      <c r="B34" s="63" t="s">
        <v>366</v>
      </c>
      <c r="C34" s="93">
        <v>0</v>
      </c>
    </row>
    <row r="35" spans="1:5" x14ac:dyDescent="0.2">
      <c r="A35" s="76" t="s">
        <v>471</v>
      </c>
      <c r="B35" s="63" t="s">
        <v>372</v>
      </c>
      <c r="C35" s="93">
        <v>0</v>
      </c>
    </row>
    <row r="36" spans="1:5" x14ac:dyDescent="0.2">
      <c r="A36" s="76" t="s">
        <v>472</v>
      </c>
      <c r="B36" s="63" t="s">
        <v>380</v>
      </c>
      <c r="C36" s="93">
        <v>0</v>
      </c>
    </row>
    <row r="37" spans="1:5" x14ac:dyDescent="0.2">
      <c r="A37" s="76" t="s">
        <v>548</v>
      </c>
      <c r="B37" s="63" t="s">
        <v>595</v>
      </c>
      <c r="C37" s="93">
        <v>0</v>
      </c>
    </row>
    <row r="38" spans="1:5" x14ac:dyDescent="0.2">
      <c r="A38" s="76" t="s">
        <v>549</v>
      </c>
      <c r="B38" s="71" t="s">
        <v>473</v>
      </c>
      <c r="C38" s="95">
        <v>0</v>
      </c>
    </row>
    <row r="39" spans="1:5" x14ac:dyDescent="0.2">
      <c r="A39" s="64"/>
      <c r="B39" s="67"/>
      <c r="C39" s="68"/>
    </row>
    <row r="40" spans="1:5" ht="10.5" x14ac:dyDescent="0.2">
      <c r="A40" s="69" t="s">
        <v>547</v>
      </c>
      <c r="B40" s="45"/>
      <c r="C40" s="88">
        <f>C6-C8+C31</f>
        <v>1314164.4099999999</v>
      </c>
    </row>
    <row r="42" spans="1:5" x14ac:dyDescent="0.2">
      <c r="B42" s="30" t="s">
        <v>515</v>
      </c>
    </row>
    <row r="47" spans="1:5" x14ac:dyDescent="0.2">
      <c r="B47" s="197" t="s">
        <v>600</v>
      </c>
      <c r="D47" s="197" t="s">
        <v>601</v>
      </c>
      <c r="E47" s="198"/>
    </row>
    <row r="48" spans="1:5" x14ac:dyDescent="0.2">
      <c r="B48" s="198"/>
      <c r="D48" s="198"/>
      <c r="E48" s="198"/>
    </row>
    <row r="49" spans="2:5" x14ac:dyDescent="0.2">
      <c r="B49" s="198"/>
      <c r="D49" s="198"/>
      <c r="E49" s="198"/>
    </row>
  </sheetData>
  <mergeCells count="7">
    <mergeCell ref="B47:B49"/>
    <mergeCell ref="D47:E49"/>
    <mergeCell ref="A1:C1"/>
    <mergeCell ref="A2:C2"/>
    <mergeCell ref="A3:C3"/>
    <mergeCell ref="A4:C4"/>
    <mergeCell ref="A5:B5"/>
  </mergeCells>
  <pageMargins left="0.7" right="0.7" top="0.75" bottom="0.75" header="0.3" footer="0.3"/>
  <pageSetup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8"/>
  <sheetViews>
    <sheetView topLeftCell="D39" zoomScaleNormal="100" workbookViewId="0">
      <selection sqref="A1:J68"/>
    </sheetView>
  </sheetViews>
  <sheetFormatPr baseColWidth="10" defaultColWidth="9.08984375" defaultRowHeight="10" x14ac:dyDescent="0.2"/>
  <cols>
    <col min="1" max="1" width="10" style="22" customWidth="1"/>
    <col min="2" max="2" width="68.54296875" style="22" bestFit="1" customWidth="1"/>
    <col min="3" max="3" width="17.453125" style="22" bestFit="1" customWidth="1"/>
    <col min="4" max="5" width="23.6328125" style="22" bestFit="1" customWidth="1"/>
    <col min="6" max="6" width="19.36328125" style="22" customWidth="1"/>
    <col min="7" max="7" width="24.1796875" style="22" bestFit="1" customWidth="1"/>
    <col min="8" max="10" width="20.36328125" style="22" customWidth="1"/>
    <col min="11" max="16384" width="9.08984375" style="22"/>
  </cols>
  <sheetData>
    <row r="1" spans="1:10" ht="18.899999999999999" customHeight="1" x14ac:dyDescent="0.2">
      <c r="A1" s="185" t="s">
        <v>598</v>
      </c>
      <c r="B1" s="210"/>
      <c r="C1" s="210"/>
      <c r="D1" s="210"/>
      <c r="E1" s="210"/>
      <c r="F1" s="210"/>
      <c r="G1" s="20" t="s">
        <v>495</v>
      </c>
      <c r="H1" s="21">
        <v>2025</v>
      </c>
    </row>
    <row r="2" spans="1:10" ht="18.899999999999999" customHeight="1" x14ac:dyDescent="0.2">
      <c r="A2" s="185" t="s">
        <v>506</v>
      </c>
      <c r="B2" s="210"/>
      <c r="C2" s="210"/>
      <c r="D2" s="210"/>
      <c r="E2" s="210"/>
      <c r="F2" s="210"/>
      <c r="G2" s="20" t="s">
        <v>496</v>
      </c>
      <c r="H2" s="21" t="s">
        <v>498</v>
      </c>
    </row>
    <row r="3" spans="1:10" ht="18.899999999999999" customHeight="1" x14ac:dyDescent="0.25">
      <c r="A3" s="211" t="s">
        <v>599</v>
      </c>
      <c r="B3" s="212"/>
      <c r="C3" s="212"/>
      <c r="D3" s="212"/>
      <c r="E3" s="212"/>
      <c r="F3" s="212"/>
      <c r="G3" s="20" t="s">
        <v>497</v>
      </c>
      <c r="H3" s="21">
        <v>2</v>
      </c>
    </row>
    <row r="4" spans="1:10" ht="10.5" x14ac:dyDescent="0.25">
      <c r="A4" s="211" t="str">
        <f>'Notas a los Edos Financieros'!A4</f>
        <v>(Cifras en Pesos)</v>
      </c>
      <c r="B4" s="212"/>
      <c r="C4" s="212"/>
      <c r="D4" s="212"/>
      <c r="E4" s="212"/>
      <c r="F4" s="212"/>
      <c r="G4" s="128"/>
      <c r="H4" s="128"/>
    </row>
    <row r="5" spans="1:10" ht="10.5" x14ac:dyDescent="0.25">
      <c r="A5" s="23" t="s">
        <v>116</v>
      </c>
      <c r="B5" s="24"/>
      <c r="C5" s="24"/>
      <c r="D5" s="24"/>
      <c r="E5" s="24"/>
      <c r="F5" s="24"/>
      <c r="G5" s="24"/>
      <c r="H5" s="24"/>
    </row>
    <row r="8" spans="1:10" ht="10.5" x14ac:dyDescent="0.25">
      <c r="A8" s="25" t="s">
        <v>86</v>
      </c>
      <c r="B8" s="25" t="s">
        <v>404</v>
      </c>
      <c r="C8" s="25" t="s">
        <v>110</v>
      </c>
      <c r="D8" s="25" t="s">
        <v>405</v>
      </c>
      <c r="E8" s="25" t="s">
        <v>406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ht="10.5" x14ac:dyDescent="0.25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ht="10.5" x14ac:dyDescent="0.25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ht="10.5" x14ac:dyDescent="0.2">
      <c r="B39" s="209" t="s">
        <v>550</v>
      </c>
      <c r="C39" s="209"/>
      <c r="D39" s="27"/>
      <c r="E39" s="27"/>
      <c r="F39" s="27"/>
    </row>
    <row r="40" spans="1:6" ht="10.5" x14ac:dyDescent="0.2">
      <c r="B40" s="125" t="s">
        <v>404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500318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-9341346.2899999991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13813578.76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-4972550.47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ht="10.5" x14ac:dyDescent="0.2">
      <c r="B48" s="209" t="s">
        <v>551</v>
      </c>
      <c r="C48" s="209"/>
    </row>
    <row r="49" spans="1:3" ht="10.5" x14ac:dyDescent="0.2">
      <c r="B49" s="131" t="s">
        <v>404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-500318</v>
      </c>
    </row>
    <row r="51" spans="1:3" x14ac:dyDescent="0.2">
      <c r="A51" s="22">
        <v>8220</v>
      </c>
      <c r="B51" s="103" t="s">
        <v>46</v>
      </c>
      <c r="C51" s="161">
        <v>291875.25</v>
      </c>
    </row>
    <row r="52" spans="1:3" x14ac:dyDescent="0.2">
      <c r="A52" s="22">
        <v>8230</v>
      </c>
      <c r="B52" s="103" t="s">
        <v>596</v>
      </c>
      <c r="C52" s="161">
        <v>-1113578.76</v>
      </c>
    </row>
    <row r="53" spans="1:3" x14ac:dyDescent="0.2">
      <c r="A53" s="22">
        <v>8240</v>
      </c>
      <c r="B53" s="103" t="s">
        <v>45</v>
      </c>
      <c r="C53" s="161">
        <v>7857.1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1314164.4099999999</v>
      </c>
    </row>
    <row r="58" spans="1:3" x14ac:dyDescent="0.2">
      <c r="B58" s="14" t="s">
        <v>515</v>
      </c>
    </row>
    <row r="66" spans="2:4" x14ac:dyDescent="0.2">
      <c r="B66" s="207" t="s">
        <v>600</v>
      </c>
      <c r="D66" s="207" t="s">
        <v>601</v>
      </c>
    </row>
    <row r="67" spans="2:4" x14ac:dyDescent="0.2">
      <c r="B67" s="208"/>
      <c r="D67" s="208"/>
    </row>
    <row r="68" spans="2:4" x14ac:dyDescent="0.2">
      <c r="B68" s="208"/>
      <c r="D68" s="208"/>
    </row>
  </sheetData>
  <sheetProtection formatCells="0" formatColumns="0" formatRows="0" insertColumns="0" insertRows="0" insertHyperlinks="0" deleteColumns="0" deleteRows="0" sort="0" autoFilter="0" pivotTables="0"/>
  <mergeCells count="8">
    <mergeCell ref="B66:B68"/>
    <mergeCell ref="D66:D68"/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4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2025-07-18T20:49:05Z</cp:lastPrinted>
  <dcterms:created xsi:type="dcterms:W3CDTF">2012-12-11T20:36:24Z</dcterms:created>
  <dcterms:modified xsi:type="dcterms:W3CDTF">2025-07-18T20:49:19Z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