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on Contable\"/>
    </mc:Choice>
  </mc:AlternateContent>
  <xr:revisionPtr revIDLastSave="0" documentId="13_ncr:1_{4642907E-18B6-4B3F-805E-249AA0D49793}" xr6:coauthVersionLast="47" xr6:coauthVersionMax="47" xr10:uidLastSave="{00000000-0000-0000-0000-000000000000}"/>
  <bookViews>
    <workbookView xWindow="-110" yWindow="-110" windowWidth="19420" windowHeight="104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<sst xmlns="http://schemas.openxmlformats.org/spreadsheetml/2006/main" count="872" uniqueCount="603">
  <si>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</si>
  <si>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</si>
  <si>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</si>
  <si>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</si>
  <si>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</si>
  <si>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</si>
  <si>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</si>
  <si>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</si>
  <si>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</si>
  <si>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</si>
  <si>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</si>
  <si>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</si>
  <si>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</si>
  <si>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</si>
  <si>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</si>
  <si>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</si>
  <si>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</si>
  <si>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</si>
  <si>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</si>
  <si>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</si>
  <si>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</si>
  <si>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</si>
  <si>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</si>
  <si>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</si>
  <si>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</si>
  <si>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</si>
  <si>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</si>
  <si>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</si>
  <si>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</si>
  <si>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</si>
  <si>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</si>
  <si>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</si>
  <si>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</si>
  <si>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</si>
  <si>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</si>
  <si>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</si>
  <si>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</si>
  <si>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</si>
  <si>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</si>
  <si>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</si>
  <si>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</si>
  <si>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</si>
  <si>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</si>
  <si>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</si>
  <si>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</si>
  <si>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</si>
  <si>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</si>
  <si>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</si>
  <si>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</si>
  <si>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</si>
  <si>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</si>
  <si>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</si>
  <si>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</si>
  <si>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</si>
  <si>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</si>
  <si>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</si>
  <si>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</si>
  <si>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</si>
  <si>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</si>
  <si>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</si>
  <si>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</si>
  <si>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</si>
  <si>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</si>
  <si>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</si>
  <si>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</si>
  <si>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</si>
  <si>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</si>
  <si>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</si>
  <si>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</si>
  <si>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</si>
  <si>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</si>
  <si>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</si>
  <si>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</si>
  <si>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</si>
  <si>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</si>
  <si>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</si>
  <si>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</si>
  <si>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</si>
  <si>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</si>
  <si>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</si>
  <si>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</si>
  <si>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</si>
  <si>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</si>
  <si>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</si>
  <si>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</si>
  <si>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</si>
  <si>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</si>
  <si>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</si>
  <si>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</si>
  <si>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</si>
  <si>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</si>
  <si>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</si>
  <si>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</si>
  <si>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</si>
  <si>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</si>
  <si>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</si>
  <si>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</si>
  <si>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</si>
  <si>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</si>
  <si>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</si>
  <si>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</si>
  <si>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</si>
  <si>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</si>
  <si>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</si>
  <si>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</si>
  <si>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</si>
  <si>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</si>
  <si>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</si>
  <si>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</si>
  <si>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</si>
  <si>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</si>
  <si>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</si>
  <si>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</si>
  <si>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</si>
  <si>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</si>
  <si>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</si>
  <si>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</si>
  <si>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</si>
  <si>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</si>
  <si>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</si>
  <si>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</si>
  <si>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</si>
  <si>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</si>
  <si>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</si>
  <si>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</si>
  <si>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</si>
  <si>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</si>
  <si>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</si>
  <si>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</si>
  <si>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</si>
  <si>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</si>
  <si>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</si>
  <si>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</si>
  <si>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</si>
  <si>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</si>
  <si>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</si>
  <si>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</si>
  <si>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</si>
  <si>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</si>
  <si>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</si>
  <si>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</si>
  <si>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</si>
  <si>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</si>
  <si>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</si>
  <si>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</si>
  <si>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</si>
  <si>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</si>
  <si>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</si>
  <si>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</si>
  <si>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</si>
  <si>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</si>
  <si>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</si>
  <si>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</si>
  <si>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</si>
  <si>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</si>
  <si>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</si>
  <si>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</si>
  <si>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</si>
  <si>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</si>
  <si>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</si>
  <si>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</si>
  <si>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</si>
  <si>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</si>
  <si>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</si>
  <si>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</si>
  <si>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</si>
  <si>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</si>
  <si>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</si>
  <si>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</si>
  <si>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</si>
  <si>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</si>
  <si>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</si>
  <si>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</si>
  <si>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</si>
  <si>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</si>
  <si>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</si>
  <si>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</si>
  <si>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</si>
  <si>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</si>
  <si>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</si>
  <si>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</si>
  <si>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</si>
  <si>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</si>
  <si>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</si>
  <si>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</si>
  <si>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</si>
  <si>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</si>
  <si>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</si>
  <si>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</si>
  <si>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</si>
  <si>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</si>
  <si>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</si>
  <si>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</si>
  <si>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</si>
  <si>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</si>
  <si>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</si>
  <si>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</si>
  <si>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</si>
  <si>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</si>
  <si>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</si>
  <si>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</si>
  <si>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</si>
  <si>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</si>
  <si>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</si>
  <si>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</si>
  <si>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</si>
  <si>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</si>
  <si>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</si>
  <si>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</si>
  <si>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</si>
  <si>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</si>
  <si>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</si>
  <si>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</si>
  <si>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</si>
  <si>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</si>
  <si>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</si>
  <si>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</si>
  <si>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</si>
  <si>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</si>
  <si>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</si>
  <si>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</si>
  <si>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</si>
  <si>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</si>
  <si>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</si>
  <si>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</si>
  <si>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</si>
  <si>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</si>
  <si>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</si>
  <si>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</si>
  <si>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</si>
  <si>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</si>
  <si>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</si>
  <si>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</si>
  <si>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</si>
  <si>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</si>
  <si>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</si>
  <si>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</si>
  <si>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</si>
  <si>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</si>
  <si>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</si>
  <si>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</si>
  <si>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</si>
  <si>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</si>
  <si>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</si>
  <si>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</si>
  <si>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</si>
  <si>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</si>
  <si>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</si>
  <si>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</si>
  <si>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</si>
  <si>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</si>
  <si>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</si>
  <si>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</si>
  <si>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</si>
  <si>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</si>
  <si>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</si>
  <si>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</si>
  <si>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</si>
  <si>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</si>
  <si>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</si>
  <si>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</si>
  <si>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</si>
  <si>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</si>
  <si>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</si>
  <si>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</si>
  <si>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</si>
  <si>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</si>
  <si>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</si>
  <si>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</si>
  <si>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</si>
  <si>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</si>
  <si>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</si>
  <si>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</si>
  <si>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</si>
  <si>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</si>
  <si>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</si>
  <si>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</si>
  <si>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</si>
  <si>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</si>
  <si>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</si>
  <si>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</si>
  <si>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</si>
  <si>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</si>
  <si>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</si>
  <si>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</si>
  <si>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</si>
  <si>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</si>
  <si>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</si>
  <si>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</si>
  <si>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</si>
  <si>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</si>
  <si>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</si>
  <si>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</si>
  <si>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</si>
  <si>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</si>
  <si>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</si>
  <si>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</si>
  <si>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</si>
  <si>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</si>
  <si>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</si>
  <si>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</si>
  <si>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</si>
  <si>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</si>
  <si>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</si>
  <si>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</si>
  <si>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</si>
  <si>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</si>
  <si>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</si>
  <si>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</si>
  <si>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</si>
  <si>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</si>
  <si>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</si>
  <si>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</si>
  <si>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</si>
  <si>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</si>
  <si>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</si>
  <si>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</si>
  <si>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</si>
  <si>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</si>
  <si>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</si>
  <si>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</si>
  <si>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</si>
  <si>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</si>
  <si>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</si>
  <si>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</si>
  <si>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</si>
  <si>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</si>
  <si>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</si>
  <si>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</si>
  <si>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</si>
  <si>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</si>
  <si>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</si>
  <si>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</si>
  <si>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</si>
  <si>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</si>
  <si>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</si>
  <si>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</si>
  <si>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</si>
  <si>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</si>
  <si>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</si>
  <si>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</si>
  <si>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</si>
  <si>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</si>
  <si>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</si>
  <si>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</si>
  <si>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</si>
  <si>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</si>
  <si>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</si>
  <si>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</si>
  <si>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</si>
  <si>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</si>
  <si>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</si>
  <si>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</si>
  <si>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</si>
  <si>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</si>
  <si>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</si>
  <si>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</si>
  <si>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</si>
  <si>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</si>
  <si>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</si>
  <si>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</si>
  <si>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</si>
  <si>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</si>
  <si>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</si>
  <si>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</si>
  <si>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</si>
  <si>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</si>
  <si>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</si>
  <si>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</si>
  <si>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</si>
  <si>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</si>
  <si>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</si>
  <si>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</si>
  <si>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</si>
  <si>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</si>
  <si>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</si>
  <si>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</si>
  <si>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</si>
  <si>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</si>
  <si>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</si>
  <si>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</si>
  <si>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</si>
  <si>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</si>
  <si>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</si>
  <si>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</si>
  <si>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</si>
  <si>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</si>
  <si>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</si>
  <si>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</si>
  <si>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</si>
  <si>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</si>
  <si>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</si>
  <si>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</si>
  <si>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</si>
  <si>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</si>
  <si>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</si>
  <si>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</si>
  <si>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</si>
  <si>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</si>
  <si>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</si>
  <si>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</si>
  <si>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</si>
  <si>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</si>
  <si>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</si>
  <si>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</si>
  <si>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</si>
  <si>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</si>
  <si>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</si>
  <si>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</si>
  <si>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</si>
  <si>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</si>
  <si>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</si>
  <si>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</si>
  <si>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</si>
  <si>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</si>
  <si>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</si>
  <si>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</si>
  <si>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</si>
  <si>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</si>
  <si>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</si>
  <si>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</si>
  <si>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</si>
  <si>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</si>
  <si>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</si>
  <si>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</si>
  <si>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</si>
  <si>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</si>
  <si>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</si>
  <si>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</si>
  <si>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</si>
  <si>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</si>
  <si>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</si>
  <si>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</si>
  <si>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</si>
  <si>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</si>
  <si>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</si>
  <si>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</si>
  <si>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</si>
  <si>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</si>
  <si>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</si>
  <si>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</si>
  <si>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</si>
  <si>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</si>
  <si>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</si>
  <si>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</si>
  <si>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</si>
  <si>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</si>
  <si>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</si>
  <si>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</si>
  <si>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</si>
  <si>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</si>
  <si>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</si>
  <si>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</si>
  <si>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</si>
  <si>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</si>
  <si>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</si>
  <si>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</si>
  <si>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</si>
  <si>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</si>
  <si>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</si>
  <si>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</si>
  <si>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</si>
  <si>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</si>
  <si>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</si>
  <si>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</si>
  <si>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</si>
  <si>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</si>
  <si>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</si>
  <si>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</si>
  <si>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</si>
  <si>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</si>
  <si>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</si>
  <si>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</si>
  <si>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</si>
  <si>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</si>
  <si>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</si>
  <si>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</si>
  <si>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</si>
  <si>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</si>
  <si>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</si>
  <si>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</si>
  <si>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</si>
  <si>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</si>
  <si>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</si>
  <si>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</si>
  <si>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</si>
  <si>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</si>
  <si>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</si>
  <si>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</si>
  <si>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</si>
  <si>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</si>
  <si>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</si>
  <si>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</si>
  <si>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</si>
  <si>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</si>
  <si>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</si>
  <si>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</si>
  <si>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</si>
  <si>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</si>
  <si>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</si>
  <si>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</si>
  <si>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</si>
  <si>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</si>
  <si>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</si>
  <si>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</si>
  <si>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</si>
  <si>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</si>
  <si>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</si>
  <si>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</si>
  <si>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</si>
  <si>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</si>
  <si>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</si>
  <si>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</si>
  <si>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</si>
  <si>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</si>
  <si>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</si>
  <si>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</si>
  <si>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</si>
  <si>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</si>
  <si>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</si>
  <si>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</si>
  <si>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</si>
  <si>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</si>
  <si>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</si>
  <si>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</si>
  <si>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</si>
  <si>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</si>
  <si>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</si>
  <si>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</si>
  <si>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</si>
  <si>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</si>
  <si>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</si>
  <si>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</si>
  <si>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</si>
  <si>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</si>
  <si>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</si>
  <si>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</si>
  <si>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</si>
  <si>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</si>
  <si>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</si>
  <si>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</si>
  <si>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</si>
  <si>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</si>
  <si>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</si>
  <si>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</si>
  <si>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</si>
  <si>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</si>
  <si>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</si>
  <si>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</si>
  <si>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</si>
  <si>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</si>
  <si>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</si>
  <si>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</si>
  <si>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</si>
  <si>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</si>
  <si>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</si>
  <si>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</si>
  <si>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</si>
  <si>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</si>
  <si>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</si>
  <si>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</si>
  <si>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</si>
  <si>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</si>
  <si>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</si>
  <si>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</si>
  <si>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</si>
  <si>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</si>
  <si>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</si>
  <si>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</si>
  <si>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</si>
  <si>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</si>
  <si>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</si>
  <si>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</si>
  <si>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</si>
  <si>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</si>
  <si>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</si>
  <si>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</si>
  <si>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</si>
  <si>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</si>
  <si>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</si>
  <si>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</si>
  <si>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</si>
  <si>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</si>
  <si>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</si>
  <si>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</si>
  <si>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</si>
  <si>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</si>
  <si>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</si>
  <si>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</si>
  <si>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</si>
  <si>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</si>
  <si>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</si>
  <si>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</si>
  <si>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</si>
  <si>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</si>
  <si>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</si>
  <si>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FORUM CULTURAL GUANAJUATO</t>
  </si>
  <si>
    <t>Del 1 de Enero al 30 de Septiembre de 2025</t>
  </si>
  <si>
    <t>Elaboró:
C.P Roberto Reynoso Sánchez
Encargado Provisional Jefatura de Contabilidad</t>
  </si>
  <si>
    <t>Autorizó:
Lic. Hugo Laurel Mendoza
Liquidador del Forum Cultural Guanajuato</t>
  </si>
  <si>
    <t>Autorizó:</t>
  </si>
  <si>
    <t>Lic. Hugo Laurel Mendoza</t>
  </si>
  <si>
    <t>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</si>
</sst>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</cellStyleXfs>
  <cellXfs count="22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0" fillId="0" borderId="0" xfId="0"/>
    <xf numFmtId="0" fontId="2" fillId="0" borderId="0" xfId="0" applyFont="1" applyProtection="1">
      <protection locked="0"/>
    </xf>
    <xf numFmtId="0" fontId="9" fillId="0" borderId="0" xfId="8" applyFont="1"/>
    <xf numFmtId="0" fontId="0" fillId="0" borderId="0" xfId="0"/>
    <xf numFmtId="0" fontId="9" fillId="0" borderId="0" xfId="8" applyFont="1"/>
    <xf numFmtId="0" fontId="0" fillId="0" borderId="0" xfId="0"/>
    <xf numFmtId="0" fontId="9" fillId="0" borderId="0" xfId="9" applyFont="1"/>
    <xf numFmtId="0" fontId="9" fillId="0" borderId="0" xfId="0" applyFont="1"/>
    <xf numFmtId="0" fontId="0" fillId="0" borderId="0" xfId="0"/>
    <xf numFmtId="0" fontId="9" fillId="0" borderId="0" xfId="9" applyFont="1"/>
    <xf numFmtId="0" fontId="9" fillId="0" borderId="0" xfId="8" applyFont="1" applyAlignment="1">
      <alignment horizontal="center" wrapText="1"/>
    </xf>
    <xf numFmtId="0" fontId="9" fillId="0" borderId="0" xfId="8" applyFont="1" applyAlignment="1">
      <alignment horizont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9" fillId="0" borderId="0" xfId="8" applyFont="1" applyAlignment="1">
      <alignment vertical="center" wrapText="1"/>
    </xf>
    <xf numFmtId="0" fontId="5" fillId="0" borderId="0" xfId="4" applyFont="1"/>
    <xf numFmtId="0" fontId="8" fillId="3" borderId="0" xfId="8" applyFont="1" applyFill="1" applyAlignment="1">
      <alignment horizontal="left" vertical="center"/>
    </xf>
    <xf numFmtId="0" fontId="17" fillId="0" borderId="0" xfId="0" applyFont="1"/>
    <xf numFmtId="0" fontId="17" fillId="0" borderId="0" xfId="9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8" applyFont="1" applyAlignment="1">
      <alignment horizontal="center" wrapText="1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7" fillId="0" borderId="0" xfId="8" applyFont="1" applyAlignment="1">
      <alignment horizontal="center" wrapText="1"/>
    </xf>
    <xf numFmtId="0" fontId="8" fillId="3" borderId="0" xfId="9" applyFont="1" applyFill="1" applyAlignment="1">
      <alignment horizontal="center" vertical="center"/>
    </xf>
    <xf numFmtId="0" fontId="9" fillId="0" borderId="0" xfId="8" applyFont="1" applyAlignment="1">
      <alignment horizont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5" fillId="0" borderId="0" xfId="10" applyFont="1" applyAlignment="1">
      <alignment horizont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9" applyFont="1" applyAlignment="1">
      <alignment horizontal="center" wrapText="1"/>
    </xf>
    <xf numFmtId="0" fontId="9" fillId="0" borderId="0" xfId="9" applyFont="1" applyAlignment="1">
      <alignment horizont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33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7" xr:uid="{0F034A24-F6EF-4A0D-93F1-4D647D2D1AB1}"/>
    <cellStyle name="Millares 2 2 3" xfId="21" xr:uid="{14BB0246-4290-4691-BD3E-4C882B2237DF}"/>
    <cellStyle name="Millares 2 3" xfId="16" xr:uid="{00000000-0005-0000-0000-000004000000}"/>
    <cellStyle name="Millares 2 3 2" xfId="28" xr:uid="{B2D499C0-ABD4-4246-81B7-EC2BE19CFB78}"/>
    <cellStyle name="Millares 2 3 3" xfId="22" xr:uid="{A91193C2-0DF6-49A0-A8E0-9C60C87DDEBA}"/>
    <cellStyle name="Millares 2 4" xfId="26" xr:uid="{7382402F-2B41-48C9-A9E1-BE448D048EB2}"/>
    <cellStyle name="Millares 2 5" xfId="20" xr:uid="{B6EC7FA6-BC26-47FD-9AA9-5B33FAFD10C1}"/>
    <cellStyle name="Millares 3" xfId="19" xr:uid="{00000000-0005-0000-0000-000005000000}"/>
    <cellStyle name="Millares 3 2" xfId="31" xr:uid="{B5C1553B-ABB2-4175-8A4E-E237181F71BD}"/>
    <cellStyle name="Millares 3 3" xfId="25" xr:uid="{2ACBAA89-03CB-4799-A063-8F22CD110A36}"/>
    <cellStyle name="Millares 4" xfId="17" xr:uid="{00000000-0005-0000-0000-000006000000}"/>
    <cellStyle name="Millares 4 2" xfId="29" xr:uid="{82C6C422-7B9B-46C7-B264-ED2755404985}"/>
    <cellStyle name="Millares 4 3" xfId="23" xr:uid="{B0719B38-2DA2-4F3F-92CD-AA8E2510B72C}"/>
    <cellStyle name="Millares 5" xfId="30" xr:uid="{F68C82BD-EEA4-440A-B05D-32CDB8318963}"/>
    <cellStyle name="Millares 6" xfId="24" xr:uid="{E5C6C458-7225-44B7-9F95-6F27AC2534BF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32" xr:uid="{6662F3D5-78D5-440E-8793-8B86364A56F9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sqref="A1:D53"/>
    </sheetView>
  </sheetViews>
  <sheetFormatPr baseColWidth="10" defaultColWidth="12.90625" defaultRowHeight="10" x14ac:dyDescent="0.2"/>
  <cols>
    <col min="1" max="1" width="14.6328125" style="1" customWidth="1"/>
    <col min="2" max="2" width="73.90625" style="1" bestFit="1" customWidth="1"/>
    <col min="3" max="3" width="8" style="1" customWidth="1"/>
    <col min="4" max="16384" width="12.90625" style="1"/>
  </cols>
  <sheetData>
    <row r="1" spans="1:4" ht="16.25" customHeight="1" x14ac:dyDescent="0.2">
      <c r="A1" s="181" t="s">
        <v>596</v>
      </c>
      <c r="B1" s="182"/>
      <c r="C1" s="104" t="s">
        <v>495</v>
      </c>
      <c r="D1" s="105">
        <v>2025</v>
      </c>
    </row>
    <row r="2" spans="1:4" ht="16.25" customHeight="1" x14ac:dyDescent="0.2">
      <c r="A2" s="183" t="s">
        <v>494</v>
      </c>
      <c r="B2" s="184"/>
      <c r="C2" s="10" t="s">
        <v>496</v>
      </c>
      <c r="D2" s="106" t="s">
        <v>501</v>
      </c>
    </row>
    <row r="3" spans="1:4" ht="16.25" customHeight="1" x14ac:dyDescent="0.2">
      <c r="A3" s="185" t="s">
        <v>597</v>
      </c>
      <c r="B3" s="186"/>
      <c r="C3" s="10" t="s">
        <v>497</v>
      </c>
      <c r="D3" s="107">
        <v>3</v>
      </c>
    </row>
    <row r="4" spans="1:4" ht="16.25" customHeight="1" x14ac:dyDescent="0.2">
      <c r="A4" s="187" t="s">
        <v>516</v>
      </c>
      <c r="B4" s="188"/>
      <c r="C4" s="188"/>
      <c r="D4" s="189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517</v>
      </c>
    </row>
    <row r="41" spans="1:2" ht="10.5" x14ac:dyDescent="0.25">
      <c r="A41" s="4"/>
      <c r="B41" s="36" t="s">
        <v>549</v>
      </c>
    </row>
    <row r="42" spans="1:2" ht="10.5" x14ac:dyDescent="0.25">
      <c r="A42" s="4"/>
      <c r="B42" s="36" t="s">
        <v>550</v>
      </c>
    </row>
    <row r="43" spans="1:2" ht="11" thickBot="1" x14ac:dyDescent="0.3">
      <c r="A43" s="8"/>
      <c r="B43" s="9"/>
    </row>
    <row r="45" spans="1:2" ht="14.5" x14ac:dyDescent="0.35">
      <c r="A45" s="163" t="s">
        <v>518</v>
      </c>
      <c r="B45" s="162"/>
    </row>
    <row r="51" spans="1:4" ht="10" customHeight="1" x14ac:dyDescent="0.2">
      <c r="A51" s="190" t="s">
        <v>598</v>
      </c>
      <c r="B51" s="190"/>
      <c r="C51" s="190" t="s">
        <v>599</v>
      </c>
      <c r="D51" s="191"/>
    </row>
    <row r="52" spans="1:4" x14ac:dyDescent="0.2">
      <c r="A52" s="190"/>
      <c r="B52" s="190"/>
      <c r="C52" s="191"/>
      <c r="D52" s="191"/>
    </row>
    <row r="53" spans="1:4" x14ac:dyDescent="0.2">
      <c r="A53" s="190"/>
      <c r="B53" s="190"/>
      <c r="C53" s="191"/>
      <c r="D53" s="191"/>
    </row>
  </sheetData>
  <sheetProtection formatCells="0" formatColumns="0" formatRows="0" autoFilter="0" pivotTables="0"/>
  <mergeCells count="6">
    <mergeCell ref="A1:B1"/>
    <mergeCell ref="A2:B2"/>
    <mergeCell ref="A3:B3"/>
    <mergeCell ref="A4:D4"/>
    <mergeCell ref="C51:D53"/>
    <mergeCell ref="A51:B53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6"/>
  <sheetViews>
    <sheetView topLeftCell="A207" zoomScaleNormal="100" workbookViewId="0">
      <selection sqref="A1:E226"/>
    </sheetView>
  </sheetViews>
  <sheetFormatPr baseColWidth="10" defaultColWidth="9.08984375" defaultRowHeight="10" x14ac:dyDescent="0.2"/>
  <cols>
    <col min="1" max="1" width="10" style="14" customWidth="1"/>
    <col min="2" max="2" width="83" style="14" customWidth="1"/>
    <col min="3" max="3" width="15.6328125" style="14" customWidth="1"/>
    <col min="4" max="4" width="9.7265625" style="14" customWidth="1"/>
    <col min="5" max="5" width="10.1796875" style="14" customWidth="1"/>
    <col min="6" max="16384" width="9.08984375" style="14"/>
  </cols>
  <sheetData>
    <row r="1" spans="1:5" s="19" customFormat="1" ht="18.899999999999999" customHeight="1" x14ac:dyDescent="0.35">
      <c r="A1" s="184" t="s">
        <v>596</v>
      </c>
      <c r="B1" s="184"/>
      <c r="C1" s="184"/>
      <c r="D1" s="178" t="s">
        <v>498</v>
      </c>
      <c r="E1" s="18">
        <v>2025</v>
      </c>
    </row>
    <row r="2" spans="1:5" s="11" customFormat="1" ht="18.899999999999999" customHeight="1" x14ac:dyDescent="0.35">
      <c r="A2" s="184" t="s">
        <v>503</v>
      </c>
      <c r="B2" s="184"/>
      <c r="C2" s="184"/>
      <c r="D2" s="178" t="s">
        <v>499</v>
      </c>
      <c r="E2" s="18" t="s">
        <v>501</v>
      </c>
    </row>
    <row r="3" spans="1:5" s="11" customFormat="1" ht="18.899999999999999" customHeight="1" x14ac:dyDescent="0.35">
      <c r="A3" s="184" t="s">
        <v>597</v>
      </c>
      <c r="B3" s="184"/>
      <c r="C3" s="184"/>
      <c r="D3" s="10" t="s">
        <v>500</v>
      </c>
      <c r="E3" s="18">
        <v>3</v>
      </c>
    </row>
    <row r="4" spans="1:5" s="11" customFormat="1" ht="18.899999999999999" customHeight="1" x14ac:dyDescent="0.35">
      <c r="A4" s="184" t="s">
        <v>516</v>
      </c>
      <c r="B4" s="184"/>
      <c r="C4" s="184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553</v>
      </c>
      <c r="B7" s="37"/>
      <c r="C7" s="37"/>
      <c r="D7" s="37"/>
      <c r="E7" s="37"/>
    </row>
    <row r="8" spans="1:5" ht="10.5" x14ac:dyDescent="0.25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ht="10.5" x14ac:dyDescent="0.25">
      <c r="A9" s="109">
        <v>4000</v>
      </c>
      <c r="B9" s="108" t="s">
        <v>551</v>
      </c>
      <c r="C9" s="141">
        <f>SUM(C10+C57+C69)</f>
        <v>8884023.1899999995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223</v>
      </c>
      <c r="C10" s="141">
        <f>SUM(C11+C21+C27+C30+C36+C39+C48)</f>
        <v>7961038.9000000004</v>
      </c>
      <c r="D10" s="78"/>
      <c r="E10" s="39"/>
    </row>
    <row r="11" spans="1:5" ht="10.5" x14ac:dyDescent="0.25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0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ht="10.5" x14ac:dyDescent="0.25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ht="10.5" x14ac:dyDescent="0.25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0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ht="10.5" x14ac:dyDescent="0.25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0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ht="10.5" x14ac:dyDescent="0.25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0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ht="10.5" x14ac:dyDescent="0.25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0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ht="10.5" x14ac:dyDescent="0.25">
      <c r="A48" s="109">
        <v>4170</v>
      </c>
      <c r="B48" s="108" t="s">
        <v>493</v>
      </c>
      <c r="C48" s="141">
        <f>SUM(C49:C56)</f>
        <v>7961038.9000000004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0" x14ac:dyDescent="0.2">
      <c r="A51" s="40">
        <v>4173</v>
      </c>
      <c r="B51" s="42" t="s">
        <v>419</v>
      </c>
      <c r="C51" s="142">
        <v>7961038.9000000004</v>
      </c>
      <c r="D51" s="78"/>
      <c r="E51" s="39"/>
    </row>
    <row r="52" spans="1:5" ht="20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0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0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0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1.5" x14ac:dyDescent="0.25">
      <c r="A57" s="109">
        <v>4200</v>
      </c>
      <c r="B57" s="110" t="s">
        <v>425</v>
      </c>
      <c r="C57" s="141">
        <f>+C58+C64</f>
        <v>634101.68999999994</v>
      </c>
      <c r="D57" s="78"/>
      <c r="E57" s="39"/>
    </row>
    <row r="58" spans="1:5" ht="21" x14ac:dyDescent="0.25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ht="10.5" x14ac:dyDescent="0.25">
      <c r="A64" s="109">
        <v>4220</v>
      </c>
      <c r="B64" s="108" t="s">
        <v>255</v>
      </c>
      <c r="C64" s="141">
        <f>SUM(C65:C68)</f>
        <v>634101.68999999994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634101.68999999994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ht="10.5" x14ac:dyDescent="0.25">
      <c r="A69" s="111">
        <v>4300</v>
      </c>
      <c r="B69" s="108" t="s">
        <v>260</v>
      </c>
      <c r="C69" s="141">
        <f>C70+C73+C79+C81+C83</f>
        <v>288882.59999999998</v>
      </c>
      <c r="D69" s="41"/>
      <c r="E69" s="41"/>
    </row>
    <row r="70" spans="1:5" ht="10.5" x14ac:dyDescent="0.25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ht="10.5" x14ac:dyDescent="0.25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ht="10.5" x14ac:dyDescent="0.25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ht="10.5" x14ac:dyDescent="0.25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ht="10.5" x14ac:dyDescent="0.25">
      <c r="A83" s="111">
        <v>4390</v>
      </c>
      <c r="B83" s="108" t="s">
        <v>271</v>
      </c>
      <c r="C83" s="141">
        <f>SUM(C84:C90)</f>
        <v>288882.59999999998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288882.59999999998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ht="10.5" x14ac:dyDescent="0.25">
      <c r="A92" s="37" t="s">
        <v>552</v>
      </c>
      <c r="B92" s="37"/>
      <c r="C92" s="37"/>
      <c r="D92" s="37"/>
      <c r="E92" s="37"/>
    </row>
    <row r="93" spans="1:5" ht="10.5" x14ac:dyDescent="0.25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ht="10.5" x14ac:dyDescent="0.25">
      <c r="A94" s="111">
        <v>5000</v>
      </c>
      <c r="B94" s="108" t="s">
        <v>277</v>
      </c>
      <c r="C94" s="141">
        <f>C95+C123+C156+C166+C181+C210</f>
        <v>1511003.48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1">
        <v>5100</v>
      </c>
      <c r="B95" s="108" t="s">
        <v>278</v>
      </c>
      <c r="C95" s="141">
        <f>C96+C103+C113</f>
        <v>1510838.3599999999</v>
      </c>
      <c r="D95" s="112">
        <f>C95/$C$94</f>
        <v>0.99989072162825188</v>
      </c>
      <c r="E95" s="41"/>
    </row>
    <row r="96" spans="1:5" ht="10.5" x14ac:dyDescent="0.25">
      <c r="A96" s="111">
        <v>5110</v>
      </c>
      <c r="B96" s="108" t="s">
        <v>279</v>
      </c>
      <c r="C96" s="141">
        <f>SUM(C97:C102)</f>
        <v>822840</v>
      </c>
      <c r="D96" s="112">
        <f t="shared" ref="D96:D159" si="0">C96/$C$94</f>
        <v>0.54456525804957112</v>
      </c>
      <c r="E96" s="41"/>
    </row>
    <row r="97" spans="1:5" x14ac:dyDescent="0.2">
      <c r="A97" s="43">
        <v>5111</v>
      </c>
      <c r="B97" s="41" t="s">
        <v>280</v>
      </c>
      <c r="C97" s="142">
        <v>96477.3</v>
      </c>
      <c r="D97" s="44">
        <f t="shared" si="0"/>
        <v>6.3849819856139578E-2</v>
      </c>
      <c r="E97" s="41"/>
    </row>
    <row r="98" spans="1:5" x14ac:dyDescent="0.2">
      <c r="A98" s="43">
        <v>5112</v>
      </c>
      <c r="B98" s="41" t="s">
        <v>281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2">
        <v>135514.42000000001</v>
      </c>
      <c r="D99" s="44">
        <f t="shared" si="0"/>
        <v>8.9685048243568585E-2</v>
      </c>
      <c r="E99" s="41"/>
    </row>
    <row r="100" spans="1:5" x14ac:dyDescent="0.2">
      <c r="A100" s="43">
        <v>5114</v>
      </c>
      <c r="B100" s="41" t="s">
        <v>283</v>
      </c>
      <c r="C100" s="142">
        <v>39907.9</v>
      </c>
      <c r="D100" s="44">
        <f t="shared" si="0"/>
        <v>2.6411520905299305E-2</v>
      </c>
      <c r="E100" s="41"/>
    </row>
    <row r="101" spans="1:5" x14ac:dyDescent="0.2">
      <c r="A101" s="43">
        <v>5115</v>
      </c>
      <c r="B101" s="41" t="s">
        <v>284</v>
      </c>
      <c r="C101" s="142">
        <v>550940.38</v>
      </c>
      <c r="D101" s="44">
        <f t="shared" si="0"/>
        <v>0.3646188690445637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ht="10.5" x14ac:dyDescent="0.25">
      <c r="A103" s="111">
        <v>5120</v>
      </c>
      <c r="B103" s="108" t="s">
        <v>286</v>
      </c>
      <c r="C103" s="141">
        <f>SUM(C104:C112)</f>
        <v>7105.33</v>
      </c>
      <c r="D103" s="112">
        <f t="shared" si="0"/>
        <v>4.7023915524006601E-3</v>
      </c>
      <c r="E103" s="41"/>
    </row>
    <row r="104" spans="1:5" x14ac:dyDescent="0.2">
      <c r="A104" s="43">
        <v>5121</v>
      </c>
      <c r="B104" s="41" t="s">
        <v>287</v>
      </c>
      <c r="C104" s="142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288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7105.33</v>
      </c>
      <c r="D109" s="44">
        <f t="shared" si="0"/>
        <v>4.7023915524006601E-3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0</v>
      </c>
      <c r="D112" s="44">
        <f t="shared" si="0"/>
        <v>0</v>
      </c>
      <c r="E112" s="41"/>
    </row>
    <row r="113" spans="1:5" ht="10.5" x14ac:dyDescent="0.25">
      <c r="A113" s="111">
        <v>5130</v>
      </c>
      <c r="B113" s="108" t="s">
        <v>296</v>
      </c>
      <c r="C113" s="141">
        <f>SUM(C114:C122)</f>
        <v>680893.02999999991</v>
      </c>
      <c r="D113" s="112">
        <f t="shared" si="0"/>
        <v>0.4506230720262801</v>
      </c>
      <c r="E113" s="41"/>
    </row>
    <row r="114" spans="1:5" x14ac:dyDescent="0.2">
      <c r="A114" s="43">
        <v>5131</v>
      </c>
      <c r="B114" s="41" t="s">
        <v>297</v>
      </c>
      <c r="C114" s="142">
        <v>15579.12</v>
      </c>
      <c r="D114" s="44">
        <f t="shared" si="0"/>
        <v>1.0310446141394725E-2</v>
      </c>
      <c r="E114" s="41"/>
    </row>
    <row r="115" spans="1:5" x14ac:dyDescent="0.2">
      <c r="A115" s="43">
        <v>5132</v>
      </c>
      <c r="B115" s="41" t="s">
        <v>298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42">
        <v>243083.8</v>
      </c>
      <c r="D116" s="44">
        <f t="shared" si="0"/>
        <v>0.16087573802278735</v>
      </c>
      <c r="E116" s="41"/>
    </row>
    <row r="117" spans="1:5" x14ac:dyDescent="0.2">
      <c r="A117" s="43">
        <v>5134</v>
      </c>
      <c r="B117" s="41" t="s">
        <v>300</v>
      </c>
      <c r="C117" s="142">
        <v>132679.51999999999</v>
      </c>
      <c r="D117" s="44">
        <f t="shared" si="0"/>
        <v>8.7808877845867037E-2</v>
      </c>
      <c r="E117" s="41"/>
    </row>
    <row r="118" spans="1:5" x14ac:dyDescent="0.2">
      <c r="A118" s="43">
        <v>5135</v>
      </c>
      <c r="B118" s="41" t="s">
        <v>301</v>
      </c>
      <c r="C118" s="142">
        <v>128954.34</v>
      </c>
      <c r="D118" s="44">
        <f t="shared" si="0"/>
        <v>8.534350959932932E-2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2">
        <v>150000</v>
      </c>
      <c r="D121" s="44">
        <f t="shared" si="0"/>
        <v>9.9271776660633498E-2</v>
      </c>
      <c r="E121" s="41"/>
    </row>
    <row r="122" spans="1:5" x14ac:dyDescent="0.2">
      <c r="A122" s="43">
        <v>5139</v>
      </c>
      <c r="B122" s="41" t="s">
        <v>305</v>
      </c>
      <c r="C122" s="142">
        <v>10596.25</v>
      </c>
      <c r="D122" s="44">
        <f t="shared" si="0"/>
        <v>7.0127237562682514E-3</v>
      </c>
      <c r="E122" s="41"/>
    </row>
    <row r="123" spans="1:5" ht="10.5" x14ac:dyDescent="0.25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ht="10.5" x14ac:dyDescent="0.25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ht="10.5" x14ac:dyDescent="0.25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ht="10.5" x14ac:dyDescent="0.25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ht="10.5" x14ac:dyDescent="0.25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ht="10.5" x14ac:dyDescent="0.25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ht="10.5" x14ac:dyDescent="0.25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ht="10.5" x14ac:dyDescent="0.25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ht="10.5" x14ac:dyDescent="0.25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ht="10.5" x14ac:dyDescent="0.25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ht="10.5" x14ac:dyDescent="0.25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ht="10.5" x14ac:dyDescent="0.25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ht="10.5" x14ac:dyDescent="0.25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ht="10.5" x14ac:dyDescent="0.25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ht="10.5" x14ac:dyDescent="0.25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ht="10.5" x14ac:dyDescent="0.25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ht="10.5" x14ac:dyDescent="0.25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ht="10.5" x14ac:dyDescent="0.25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ht="10.5" x14ac:dyDescent="0.25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ht="10.5" x14ac:dyDescent="0.25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ht="10.5" x14ac:dyDescent="0.25">
      <c r="A181" s="111">
        <v>5500</v>
      </c>
      <c r="B181" s="108" t="s">
        <v>357</v>
      </c>
      <c r="C181" s="141">
        <f>C182+C191+C194+C200</f>
        <v>165.12</v>
      </c>
      <c r="D181" s="112">
        <f t="shared" si="1"/>
        <v>1.0927837174802537E-4</v>
      </c>
      <c r="E181" s="41"/>
    </row>
    <row r="182" spans="1:5" ht="10.5" x14ac:dyDescent="0.25">
      <c r="A182" s="111">
        <v>5510</v>
      </c>
      <c r="B182" s="108" t="s">
        <v>358</v>
      </c>
      <c r="C182" s="141">
        <f>SUM(C183:C190)</f>
        <v>165.12</v>
      </c>
      <c r="D182" s="112">
        <f t="shared" si="1"/>
        <v>1.0927837174802537E-4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165.12</v>
      </c>
      <c r="D190" s="44">
        <f t="shared" si="1"/>
        <v>1.0927837174802537E-4</v>
      </c>
      <c r="E190" s="41"/>
    </row>
    <row r="191" spans="1:5" ht="10.5" x14ac:dyDescent="0.25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ht="10.5" x14ac:dyDescent="0.25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ht="10.5" x14ac:dyDescent="0.25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ht="10.5" x14ac:dyDescent="0.25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ht="10.5" x14ac:dyDescent="0.25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ht="14.5" x14ac:dyDescent="0.35">
      <c r="A214" s="165"/>
      <c r="B214" s="166" t="s">
        <v>518</v>
      </c>
      <c r="C214" s="165"/>
      <c r="D214" s="165"/>
      <c r="E214" s="165"/>
    </row>
    <row r="215" spans="1:5" x14ac:dyDescent="0.2">
      <c r="A215" s="164"/>
      <c r="B215" s="164"/>
      <c r="C215" s="164"/>
      <c r="D215" s="164"/>
      <c r="E215" s="164"/>
    </row>
    <row r="216" spans="1:5" x14ac:dyDescent="0.2">
      <c r="A216" s="164"/>
      <c r="B216" s="164"/>
      <c r="C216" s="164"/>
      <c r="D216" s="164"/>
      <c r="E216" s="164"/>
    </row>
    <row r="217" spans="1:5" s="166" customFormat="1" x14ac:dyDescent="0.2"/>
    <row r="218" spans="1:5" s="166" customFormat="1" x14ac:dyDescent="0.2"/>
    <row r="219" spans="1:5" s="166" customFormat="1" x14ac:dyDescent="0.2"/>
    <row r="220" spans="1:5" s="166" customFormat="1" x14ac:dyDescent="0.2"/>
    <row r="221" spans="1:5" s="166" customFormat="1" x14ac:dyDescent="0.2"/>
    <row r="222" spans="1:5" x14ac:dyDescent="0.2">
      <c r="A222" s="164"/>
      <c r="B222" s="164"/>
      <c r="C222" s="164"/>
      <c r="D222" s="164"/>
      <c r="E222" s="164"/>
    </row>
    <row r="223" spans="1:5" x14ac:dyDescent="0.2">
      <c r="A223" s="164"/>
      <c r="B223" s="164"/>
      <c r="C223" s="164"/>
      <c r="D223" s="164"/>
      <c r="E223" s="164"/>
    </row>
    <row r="224" spans="1:5" ht="14.5" customHeight="1" x14ac:dyDescent="0.35">
      <c r="A224" s="170"/>
      <c r="B224" s="192" t="s">
        <v>598</v>
      </c>
      <c r="C224" s="170"/>
      <c r="D224" s="172" t="s">
        <v>600</v>
      </c>
      <c r="E224" s="170"/>
    </row>
    <row r="225" spans="1:5" ht="14.5" x14ac:dyDescent="0.35">
      <c r="A225" s="170"/>
      <c r="B225" s="192"/>
      <c r="C225" s="170"/>
      <c r="D225" s="173" t="s">
        <v>601</v>
      </c>
      <c r="E225" s="170"/>
    </row>
    <row r="226" spans="1:5" ht="14.5" x14ac:dyDescent="0.35">
      <c r="A226" s="170"/>
      <c r="B226" s="192"/>
      <c r="C226" s="170"/>
      <c r="D226" s="173" t="s">
        <v>602</v>
      </c>
      <c r="E226" s="170"/>
    </row>
  </sheetData>
  <sheetProtection formatCells="0" formatColumns="0" formatRows="0" insertColumns="0" insertRows="0" insertHyperlinks="0" deleteColumns="0" deleteRows="0" sort="0" autoFilter="0" pivotTables="0"/>
  <mergeCells count="5">
    <mergeCell ref="B224:B226"/>
    <mergeCell ref="A1:C1"/>
    <mergeCell ref="A2:C2"/>
    <mergeCell ref="A3:C3"/>
    <mergeCell ref="A4:C4"/>
  </mergeCells>
  <pageMargins left="0.7" right="0.7" top="0.75" bottom="0.75" header="0.3" footer="0.3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topLeftCell="B150" zoomScale="60" zoomScaleNormal="100" workbookViewId="0">
      <selection sqref="A1:J184"/>
    </sheetView>
  </sheetViews>
  <sheetFormatPr baseColWidth="10" defaultColWidth="9.089843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08984375" style="14" customWidth="1"/>
    <col min="5" max="5" width="28" style="14" customWidth="1"/>
    <col min="6" max="6" width="53.90625" style="14" bestFit="1" customWidth="1"/>
    <col min="7" max="7" width="16.6328125" style="14" customWidth="1"/>
    <col min="8" max="8" width="26" style="14" customWidth="1"/>
    <col min="9" max="9" width="27.08984375" style="14" customWidth="1"/>
    <col min="10" max="10" width="22.1796875" style="14" customWidth="1"/>
    <col min="11" max="16384" width="9.08984375" style="14"/>
  </cols>
  <sheetData>
    <row r="1" spans="1:8" s="11" customFormat="1" ht="18.899999999999999" customHeight="1" x14ac:dyDescent="0.35">
      <c r="A1" s="193" t="s">
        <v>596</v>
      </c>
      <c r="B1" s="194"/>
      <c r="C1" s="194"/>
      <c r="D1" s="194"/>
      <c r="E1" s="194"/>
      <c r="F1" s="194"/>
      <c r="G1" s="10" t="s">
        <v>498</v>
      </c>
      <c r="H1" s="18">
        <v>2025</v>
      </c>
    </row>
    <row r="2" spans="1:8" s="11" customFormat="1" ht="18.899999999999999" customHeight="1" x14ac:dyDescent="0.35">
      <c r="A2" s="193" t="s">
        <v>502</v>
      </c>
      <c r="B2" s="194"/>
      <c r="C2" s="194"/>
      <c r="D2" s="194"/>
      <c r="E2" s="194"/>
      <c r="F2" s="194"/>
      <c r="G2" s="10" t="s">
        <v>499</v>
      </c>
      <c r="H2" s="18" t="s">
        <v>501</v>
      </c>
    </row>
    <row r="3" spans="1:8" s="11" customFormat="1" ht="18.899999999999999" customHeight="1" x14ac:dyDescent="0.35">
      <c r="A3" s="193" t="s">
        <v>597</v>
      </c>
      <c r="B3" s="194"/>
      <c r="C3" s="194"/>
      <c r="D3" s="194"/>
      <c r="E3" s="194"/>
      <c r="F3" s="194"/>
      <c r="G3" s="10" t="s">
        <v>500</v>
      </c>
      <c r="H3" s="18">
        <v>3</v>
      </c>
    </row>
    <row r="4" spans="1:8" s="11" customFormat="1" ht="18.899999999999999" customHeight="1" x14ac:dyDescent="0.35">
      <c r="A4" s="193" t="s">
        <v>516</v>
      </c>
      <c r="B4" s="194"/>
      <c r="C4" s="194"/>
      <c r="D4" s="194"/>
      <c r="E4" s="194"/>
      <c r="F4" s="194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9827851.7899999991</v>
      </c>
    </row>
    <row r="12" spans="1:8" x14ac:dyDescent="0.2">
      <c r="C12" s="144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15000</v>
      </c>
      <c r="F15" s="144">
        <v>19000</v>
      </c>
      <c r="G15" s="144">
        <v>450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3076.03</v>
      </c>
      <c r="D20" s="144">
        <v>3076.03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ht="10.5" x14ac:dyDescent="0.25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10.5" x14ac:dyDescent="0.2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ht="10.5" x14ac:dyDescent="0.25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ht="10.5" x14ac:dyDescent="0.2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5537427.8500000006</v>
      </c>
      <c r="D56" s="144">
        <f>SUM(D57:D63)</f>
        <v>0</v>
      </c>
      <c r="E56" s="144">
        <f>SUM(E57:E63)</f>
        <v>1175297.25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5491410.6500000004</v>
      </c>
      <c r="D59" s="144">
        <v>0</v>
      </c>
      <c r="E59" s="144">
        <v>1144043.8999999999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46017.2</v>
      </c>
      <c r="D63" s="144">
        <v>0</v>
      </c>
      <c r="E63" s="144">
        <v>31253.35</v>
      </c>
    </row>
    <row r="64" spans="1:10" x14ac:dyDescent="0.2">
      <c r="A64" s="16">
        <v>1240</v>
      </c>
      <c r="B64" s="14" t="s">
        <v>157</v>
      </c>
      <c r="C64" s="144">
        <f>SUM(C65:C72)</f>
        <v>161344562.09999999</v>
      </c>
      <c r="D64" s="144">
        <f t="shared" ref="D64:E64" si="0">SUM(D65:D72)</f>
        <v>0</v>
      </c>
      <c r="E64" s="144">
        <f t="shared" si="0"/>
        <v>59837079.420000002</v>
      </c>
    </row>
    <row r="65" spans="1:9" x14ac:dyDescent="0.2">
      <c r="A65" s="16">
        <v>1241</v>
      </c>
      <c r="B65" s="14" t="s">
        <v>158</v>
      </c>
      <c r="C65" s="144">
        <v>18131433.34</v>
      </c>
      <c r="D65" s="144">
        <v>0</v>
      </c>
      <c r="E65" s="144">
        <v>16029860.029999999</v>
      </c>
    </row>
    <row r="66" spans="1:9" x14ac:dyDescent="0.2">
      <c r="A66" s="16">
        <v>1242</v>
      </c>
      <c r="B66" s="14" t="s">
        <v>159</v>
      </c>
      <c r="C66" s="144">
        <v>7611153.4299999997</v>
      </c>
      <c r="D66" s="144">
        <v>0</v>
      </c>
      <c r="E66" s="144">
        <v>7183198.8399999999</v>
      </c>
    </row>
    <row r="67" spans="1:9" x14ac:dyDescent="0.2">
      <c r="A67" s="16">
        <v>1243</v>
      </c>
      <c r="B67" s="14" t="s">
        <v>160</v>
      </c>
      <c r="C67" s="144">
        <v>19150</v>
      </c>
      <c r="D67" s="144">
        <v>0</v>
      </c>
      <c r="E67" s="144">
        <v>19150</v>
      </c>
    </row>
    <row r="68" spans="1:9" x14ac:dyDescent="0.2">
      <c r="A68" s="16">
        <v>1244</v>
      </c>
      <c r="B68" s="14" t="s">
        <v>161</v>
      </c>
      <c r="C68" s="144">
        <v>2955627.89</v>
      </c>
      <c r="D68" s="144">
        <v>0</v>
      </c>
      <c r="E68" s="144">
        <v>2071328.28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19278583.300000001</v>
      </c>
      <c r="D70" s="144">
        <v>0</v>
      </c>
      <c r="E70" s="144">
        <v>8416748.7899999991</v>
      </c>
    </row>
    <row r="71" spans="1:9" x14ac:dyDescent="0.2">
      <c r="A71" s="16">
        <v>1247</v>
      </c>
      <c r="B71" s="14" t="s">
        <v>164</v>
      </c>
      <c r="C71" s="144">
        <v>113348614.14</v>
      </c>
      <c r="D71" s="144">
        <v>0</v>
      </c>
      <c r="E71" s="144">
        <v>26116793.48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ht="10.5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ht="10.5" x14ac:dyDescent="0.25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3299.01</v>
      </c>
      <c r="D76" s="144">
        <f>SUM(D77:D81)</f>
        <v>0</v>
      </c>
      <c r="E76" s="144">
        <f>SUM(E77:E81)</f>
        <v>3299.01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3299.01</v>
      </c>
      <c r="D77" s="144">
        <v>0</v>
      </c>
      <c r="E77" s="144">
        <v>3299.01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833540.38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833540.38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ht="10.5" x14ac:dyDescent="0.25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24770.71</v>
      </c>
      <c r="D110" s="144">
        <f>SUM(D111:D119)</f>
        <v>24770.71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615.75</v>
      </c>
      <c r="D111" s="144">
        <f>C111</f>
        <v>615.75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24154.959999999999</v>
      </c>
      <c r="D117" s="144">
        <f t="shared" si="1"/>
        <v>24154.959999999999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ht="10.5" x14ac:dyDescent="0.25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ht="10.5" x14ac:dyDescent="0.25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ht="10.5" x14ac:dyDescent="0.25">
      <c r="A153" s="113" t="s">
        <v>564</v>
      </c>
      <c r="B153" s="113"/>
      <c r="C153" s="113"/>
      <c r="D153" s="113"/>
      <c r="E153" s="113"/>
    </row>
    <row r="154" spans="1:5" ht="10.5" x14ac:dyDescent="0.25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6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6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6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6" x14ac:dyDescent="0.2">
      <c r="A164" s="117"/>
      <c r="B164" s="117"/>
      <c r="C164" s="117"/>
      <c r="D164" s="117"/>
      <c r="E164" s="117"/>
    </row>
    <row r="165" spans="1:6" ht="10.5" x14ac:dyDescent="0.25">
      <c r="A165" s="113" t="s">
        <v>574</v>
      </c>
      <c r="B165" s="113"/>
      <c r="C165" s="113"/>
      <c r="D165" s="113"/>
      <c r="E165" s="113"/>
    </row>
    <row r="166" spans="1:6" ht="10.5" x14ac:dyDescent="0.25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6" x14ac:dyDescent="0.2">
      <c r="A167" s="116">
        <v>2190</v>
      </c>
      <c r="B167" s="117" t="s">
        <v>575</v>
      </c>
      <c r="C167" s="146">
        <f>SUM(C168:C170)</f>
        <v>1316.34</v>
      </c>
      <c r="D167" s="117"/>
      <c r="E167" s="117" t="str">
        <f>IF(OR(C167&lt;&gt;0,C168&lt;&gt;0,C169&lt;&gt;0,C170&lt;&gt;0),"","SIN INFORMACIÓN QUE REVELAR")</f>
        <v/>
      </c>
    </row>
    <row r="168" spans="1:6" x14ac:dyDescent="0.2">
      <c r="A168" s="116">
        <v>2191</v>
      </c>
      <c r="B168" s="117" t="s">
        <v>576</v>
      </c>
      <c r="C168" s="146">
        <v>1316.34</v>
      </c>
      <c r="D168" s="117"/>
      <c r="E168" s="117"/>
    </row>
    <row r="169" spans="1:6" x14ac:dyDescent="0.2">
      <c r="A169" s="116">
        <v>2192</v>
      </c>
      <c r="B169" s="117" t="s">
        <v>577</v>
      </c>
      <c r="C169" s="146">
        <v>0</v>
      </c>
      <c r="D169" s="117"/>
    </row>
    <row r="170" spans="1:6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6" x14ac:dyDescent="0.2">
      <c r="A171" s="117"/>
      <c r="B171" s="117"/>
      <c r="C171" s="146"/>
      <c r="D171" s="117"/>
      <c r="E171" s="117"/>
    </row>
    <row r="172" spans="1:6" x14ac:dyDescent="0.2">
      <c r="A172" s="117"/>
      <c r="B172" s="117"/>
      <c r="C172" s="117"/>
      <c r="D172" s="117"/>
      <c r="E172" s="117"/>
    </row>
    <row r="173" spans="1:6" ht="12.5" x14ac:dyDescent="0.25">
      <c r="A173" s="169"/>
      <c r="B173" s="179" t="s">
        <v>518</v>
      </c>
      <c r="C173" s="169"/>
      <c r="D173" s="169"/>
      <c r="E173" s="169"/>
      <c r="F173" s="166"/>
    </row>
    <row r="174" spans="1:6" x14ac:dyDescent="0.2">
      <c r="A174" s="169"/>
      <c r="B174" s="169"/>
      <c r="C174" s="169"/>
      <c r="D174" s="169"/>
      <c r="E174" s="169"/>
      <c r="F174" s="166"/>
    </row>
    <row r="175" spans="1:6" x14ac:dyDescent="0.2">
      <c r="A175" s="169"/>
      <c r="B175" s="169"/>
      <c r="C175" s="169"/>
      <c r="D175" s="169"/>
      <c r="E175" s="169"/>
      <c r="F175" s="166"/>
    </row>
    <row r="176" spans="1:6" x14ac:dyDescent="0.2">
      <c r="A176" s="169"/>
      <c r="B176" s="169"/>
      <c r="C176" s="169"/>
      <c r="D176" s="169"/>
      <c r="E176" s="169"/>
      <c r="F176" s="166"/>
    </row>
    <row r="177" spans="1:10" ht="14.5" x14ac:dyDescent="0.35">
      <c r="A177" s="169"/>
      <c r="B177" s="169"/>
      <c r="C177" s="169"/>
      <c r="D177" s="169"/>
      <c r="E177" s="169"/>
      <c r="F177" s="167"/>
    </row>
    <row r="178" spans="1:10" x14ac:dyDescent="0.2">
      <c r="A178" s="166"/>
      <c r="B178" s="166"/>
      <c r="C178" s="166"/>
      <c r="D178" s="166"/>
      <c r="E178" s="166"/>
      <c r="F178" s="166"/>
    </row>
    <row r="179" spans="1:10" x14ac:dyDescent="0.2">
      <c r="A179" s="166"/>
      <c r="B179" s="166"/>
      <c r="C179" s="166"/>
      <c r="D179" s="166"/>
      <c r="E179" s="166"/>
      <c r="F179" s="166"/>
    </row>
    <row r="180" spans="1:10" x14ac:dyDescent="0.2">
      <c r="A180" s="166"/>
      <c r="B180" s="166"/>
      <c r="C180" s="166"/>
      <c r="D180" s="166"/>
      <c r="E180" s="166"/>
      <c r="F180" s="166"/>
    </row>
    <row r="181" spans="1:10" x14ac:dyDescent="0.2">
      <c r="A181" s="166"/>
      <c r="B181" s="166"/>
      <c r="C181" s="166"/>
      <c r="D181" s="166"/>
      <c r="E181" s="166"/>
      <c r="F181" s="166"/>
    </row>
    <row r="182" spans="1:10" ht="14.5" customHeight="1" x14ac:dyDescent="0.35">
      <c r="A182" s="167"/>
      <c r="B182" s="192" t="s">
        <v>598</v>
      </c>
      <c r="C182" s="192"/>
      <c r="D182" s="192"/>
      <c r="E182" s="192"/>
      <c r="F182" s="195" t="s">
        <v>599</v>
      </c>
      <c r="G182" s="195"/>
      <c r="H182" s="195"/>
      <c r="I182" s="195"/>
      <c r="J182" s="195"/>
    </row>
    <row r="183" spans="1:10" ht="14.5" x14ac:dyDescent="0.35">
      <c r="A183" s="167"/>
      <c r="B183" s="192"/>
      <c r="C183" s="192"/>
      <c r="D183" s="192"/>
      <c r="E183" s="192"/>
      <c r="F183" s="195"/>
      <c r="G183" s="195"/>
      <c r="H183" s="195"/>
      <c r="I183" s="195"/>
      <c r="J183" s="195"/>
    </row>
    <row r="184" spans="1:10" ht="14.5" x14ac:dyDescent="0.35">
      <c r="A184" s="167"/>
      <c r="B184" s="192"/>
      <c r="C184" s="192"/>
      <c r="D184" s="192"/>
      <c r="E184" s="192"/>
      <c r="F184" s="195"/>
      <c r="G184" s="195"/>
      <c r="H184" s="195"/>
      <c r="I184" s="195"/>
      <c r="J184" s="195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F182:J184"/>
    <mergeCell ref="B182:E184"/>
  </mergeCells>
  <pageMargins left="0.7" right="0.7" top="0.75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0"/>
  <sheetViews>
    <sheetView workbookViewId="0">
      <selection sqref="A1:E40"/>
    </sheetView>
  </sheetViews>
  <sheetFormatPr baseColWidth="10" defaultColWidth="9.08984375" defaultRowHeight="10" x14ac:dyDescent="0.2"/>
  <cols>
    <col min="1" max="1" width="10" style="22" customWidth="1"/>
    <col min="2" max="2" width="48.08984375" style="22" customWidth="1"/>
    <col min="3" max="3" width="22.90625" style="22" customWidth="1"/>
    <col min="4" max="4" width="16.6328125" style="22" customWidth="1"/>
    <col min="5" max="5" width="24.1796875" style="22" bestFit="1" customWidth="1"/>
    <col min="6" max="16384" width="9.08984375" style="22"/>
  </cols>
  <sheetData>
    <row r="1" spans="1:5" ht="18.899999999999999" customHeight="1" x14ac:dyDescent="0.2">
      <c r="A1" s="196" t="s">
        <v>596</v>
      </c>
      <c r="B1" s="196"/>
      <c r="C1" s="196"/>
      <c r="D1" s="20" t="s">
        <v>498</v>
      </c>
      <c r="E1" s="21">
        <v>2025</v>
      </c>
    </row>
    <row r="2" spans="1:5" ht="18.899999999999999" customHeight="1" x14ac:dyDescent="0.2">
      <c r="A2" s="196" t="s">
        <v>504</v>
      </c>
      <c r="B2" s="196"/>
      <c r="C2" s="196"/>
      <c r="D2" s="20" t="s">
        <v>499</v>
      </c>
      <c r="E2" s="21" t="s">
        <v>501</v>
      </c>
    </row>
    <row r="3" spans="1:5" ht="18.899999999999999" customHeight="1" x14ac:dyDescent="0.2">
      <c r="A3" s="196" t="s">
        <v>597</v>
      </c>
      <c r="B3" s="196"/>
      <c r="C3" s="196"/>
      <c r="D3" s="20" t="s">
        <v>500</v>
      </c>
      <c r="E3" s="21">
        <v>3</v>
      </c>
    </row>
    <row r="4" spans="1:5" ht="18.899999999999999" customHeight="1" x14ac:dyDescent="0.2">
      <c r="A4" s="196" t="s">
        <v>516</v>
      </c>
      <c r="B4" s="196"/>
      <c r="C4" s="196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170978080.12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17478239.710000001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7373019.71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-72599314.989999995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1" spans="1:5" ht="14.5" x14ac:dyDescent="0.35">
      <c r="A31" s="170"/>
      <c r="B31" s="171" t="s">
        <v>518</v>
      </c>
      <c r="C31" s="170"/>
      <c r="D31" s="170"/>
      <c r="E31" s="170"/>
    </row>
    <row r="32" spans="1:5" x14ac:dyDescent="0.2">
      <c r="A32" s="168"/>
      <c r="B32" s="168"/>
      <c r="C32" s="168"/>
      <c r="D32" s="168"/>
      <c r="E32" s="168"/>
    </row>
    <row r="33" spans="1:5" x14ac:dyDescent="0.2">
      <c r="A33" s="168"/>
      <c r="B33" s="168"/>
      <c r="C33" s="168"/>
      <c r="D33" s="168"/>
      <c r="E33" s="168"/>
    </row>
    <row r="34" spans="1:5" x14ac:dyDescent="0.2">
      <c r="A34" s="168"/>
      <c r="B34" s="168"/>
      <c r="C34" s="168"/>
      <c r="D34" s="168"/>
      <c r="E34" s="168"/>
    </row>
    <row r="35" spans="1:5" x14ac:dyDescent="0.2">
      <c r="A35" s="168"/>
      <c r="B35" s="168"/>
      <c r="C35" s="168"/>
      <c r="D35" s="168"/>
      <c r="E35" s="168"/>
    </row>
    <row r="36" spans="1:5" x14ac:dyDescent="0.2">
      <c r="A36" s="168"/>
      <c r="B36" s="168"/>
      <c r="C36" s="168"/>
      <c r="D36" s="168"/>
      <c r="E36" s="168"/>
    </row>
    <row r="37" spans="1:5" x14ac:dyDescent="0.2">
      <c r="A37" s="168"/>
      <c r="B37" s="168"/>
      <c r="C37" s="168"/>
      <c r="D37" s="168"/>
      <c r="E37" s="168"/>
    </row>
    <row r="38" spans="1:5" x14ac:dyDescent="0.2">
      <c r="A38" s="192" t="s">
        <v>598</v>
      </c>
      <c r="B38" s="192"/>
      <c r="C38" s="192" t="s">
        <v>599</v>
      </c>
      <c r="D38" s="192"/>
      <c r="E38" s="192"/>
    </row>
    <row r="39" spans="1:5" x14ac:dyDescent="0.2">
      <c r="A39" s="192"/>
      <c r="B39" s="192"/>
      <c r="C39" s="192"/>
      <c r="D39" s="192"/>
      <c r="E39" s="192"/>
    </row>
    <row r="40" spans="1:5" x14ac:dyDescent="0.2">
      <c r="A40" s="192"/>
      <c r="B40" s="192"/>
      <c r="C40" s="192"/>
      <c r="D40" s="192"/>
      <c r="E40" s="192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A38:B40"/>
    <mergeCell ref="C38:E40"/>
  </mergeCells>
  <pageMargins left="0.7" right="0.7" top="0.75" bottom="0.75" header="0.3" footer="0.3"/>
  <pageSetup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1"/>
  <sheetViews>
    <sheetView topLeftCell="A130" zoomScaleNormal="100" workbookViewId="0">
      <selection sqref="A1:C1"/>
    </sheetView>
  </sheetViews>
  <sheetFormatPr baseColWidth="10" defaultColWidth="9.08984375" defaultRowHeight="10" x14ac:dyDescent="0.2"/>
  <cols>
    <col min="1" max="1" width="10" style="22" customWidth="1"/>
    <col min="2" max="2" width="63.453125" style="22" bestFit="1" customWidth="1"/>
    <col min="3" max="3" width="15.36328125" style="22" bestFit="1" customWidth="1"/>
    <col min="4" max="4" width="16.453125" style="22" bestFit="1" customWidth="1"/>
    <col min="5" max="5" width="24.1796875" style="22" bestFit="1" customWidth="1"/>
    <col min="6" max="16384" width="9.08984375" style="22"/>
  </cols>
  <sheetData>
    <row r="1" spans="1:5" s="28" customFormat="1" ht="18.899999999999999" customHeight="1" x14ac:dyDescent="0.35">
      <c r="A1" s="196" t="s">
        <v>596</v>
      </c>
      <c r="B1" s="196"/>
      <c r="C1" s="196"/>
      <c r="D1" s="20" t="s">
        <v>498</v>
      </c>
      <c r="E1" s="21">
        <v>2025</v>
      </c>
    </row>
    <row r="2" spans="1:5" s="28" customFormat="1" ht="18.899999999999999" customHeight="1" x14ac:dyDescent="0.35">
      <c r="A2" s="196" t="s">
        <v>505</v>
      </c>
      <c r="B2" s="196"/>
      <c r="C2" s="196"/>
      <c r="D2" s="20" t="s">
        <v>499</v>
      </c>
      <c r="E2" s="21" t="s">
        <v>501</v>
      </c>
    </row>
    <row r="3" spans="1:5" s="28" customFormat="1" ht="18.899999999999999" customHeight="1" x14ac:dyDescent="0.35">
      <c r="A3" s="196" t="s">
        <v>597</v>
      </c>
      <c r="B3" s="196"/>
      <c r="C3" s="196"/>
      <c r="D3" s="20" t="s">
        <v>500</v>
      </c>
      <c r="E3" s="21">
        <v>3</v>
      </c>
    </row>
    <row r="4" spans="1:5" s="28" customFormat="1" ht="18.899999999999999" customHeight="1" x14ac:dyDescent="0.35">
      <c r="A4" s="196" t="s">
        <v>516</v>
      </c>
      <c r="B4" s="196"/>
      <c r="C4" s="196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584</v>
      </c>
      <c r="B7" s="24"/>
      <c r="C7" s="24"/>
      <c r="D7" s="24"/>
      <c r="E7" s="137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6722030.1200000001</v>
      </c>
      <c r="D10" s="147">
        <v>10008093.09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ht="10.5" x14ac:dyDescent="0.25">
      <c r="A16" s="33">
        <v>1110</v>
      </c>
      <c r="B16" s="34" t="s">
        <v>519</v>
      </c>
      <c r="C16" s="148">
        <f>SUM(C9:C15)</f>
        <v>6722030.1200000001</v>
      </c>
      <c r="D16" s="148">
        <f>SUM(D9:D15)</f>
        <v>10008093.09</v>
      </c>
    </row>
    <row r="19" spans="1:5" ht="10.5" x14ac:dyDescent="0.25">
      <c r="A19" s="24" t="s">
        <v>585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ht="10.5" x14ac:dyDescent="0.25">
      <c r="A29" s="33">
        <v>1240</v>
      </c>
      <c r="B29" s="34" t="s">
        <v>157</v>
      </c>
      <c r="C29" s="148">
        <f>SUM(C30:C37)</f>
        <v>0</v>
      </c>
      <c r="D29" s="148">
        <f>SUM(D30:D37)</f>
        <v>759191.69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398004.47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81945.919999999998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279241.3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ht="10.5" x14ac:dyDescent="0.25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ht="10.5" x14ac:dyDescent="0.25">
      <c r="B44" s="82" t="s">
        <v>520</v>
      </c>
      <c r="C44" s="148">
        <f>C21+C29+C38</f>
        <v>0</v>
      </c>
      <c r="D44" s="148">
        <f>D21+D29+D38</f>
        <v>759191.69</v>
      </c>
    </row>
    <row r="45" spans="1:5" x14ac:dyDescent="0.2">
      <c r="E45" s="136"/>
    </row>
    <row r="46" spans="1:5" ht="10.5" x14ac:dyDescent="0.25">
      <c r="A46" s="24" t="s">
        <v>586</v>
      </c>
      <c r="B46" s="24"/>
      <c r="C46" s="24"/>
      <c r="D46" s="24"/>
      <c r="E46" s="137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ht="10.5" x14ac:dyDescent="0.25">
      <c r="A48" s="33">
        <v>3210</v>
      </c>
      <c r="B48" s="34" t="s">
        <v>521</v>
      </c>
      <c r="C48" s="148">
        <v>7373019.71</v>
      </c>
      <c r="D48" s="148">
        <v>-2632813.79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ht="10.5" x14ac:dyDescent="0.25">
      <c r="A49" s="26"/>
      <c r="B49" s="82" t="s">
        <v>510</v>
      </c>
      <c r="C49" s="148">
        <f>C54+C66+C94+C97+C50</f>
        <v>165.12</v>
      </c>
      <c r="D49" s="148">
        <f>D54+D66+D94+D97+D50</f>
        <v>17302038.919999998</v>
      </c>
    </row>
    <row r="50" spans="1:4" ht="10.5" x14ac:dyDescent="0.25">
      <c r="A50" s="96">
        <v>5100</v>
      </c>
      <c r="B50" s="97" t="s">
        <v>278</v>
      </c>
      <c r="C50" s="151">
        <f>SUM(C53+C51)</f>
        <v>0</v>
      </c>
      <c r="D50" s="151">
        <f>SUM(D53+D51)</f>
        <v>824256.22</v>
      </c>
    </row>
    <row r="51" spans="1:4" ht="10.5" x14ac:dyDescent="0.25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824256.22</v>
      </c>
    </row>
    <row r="54" spans="1:4" ht="10.5" x14ac:dyDescent="0.25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ht="10.5" x14ac:dyDescent="0.25">
      <c r="A66" s="33">
        <v>5500</v>
      </c>
      <c r="B66" s="34" t="s">
        <v>357</v>
      </c>
      <c r="C66" s="148">
        <f>C67+C76+C79+C85</f>
        <v>165.12</v>
      </c>
      <c r="D66" s="148">
        <f>D67+D76+D79+D85</f>
        <v>7421666.7699999996</v>
      </c>
    </row>
    <row r="67" spans="1:4" x14ac:dyDescent="0.2">
      <c r="A67" s="26">
        <v>5510</v>
      </c>
      <c r="B67" s="22" t="s">
        <v>358</v>
      </c>
      <c r="C67" s="147">
        <f>SUM(C68:C75)</f>
        <v>165.12</v>
      </c>
      <c r="D67" s="147">
        <f>SUM(D68:D75)</f>
        <v>7421660.1299999999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276871.39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2934008.61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165.12</v>
      </c>
      <c r="D75" s="147">
        <v>4210780.13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6.64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6.64</v>
      </c>
    </row>
    <row r="94" spans="1:4" ht="10.5" x14ac:dyDescent="0.25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ht="10.5" x14ac:dyDescent="0.25">
      <c r="A97" s="33">
        <v>2110</v>
      </c>
      <c r="B97" s="85" t="s">
        <v>522</v>
      </c>
      <c r="C97" s="148">
        <f>SUM(C98:C102)</f>
        <v>0</v>
      </c>
      <c r="D97" s="148">
        <f>SUM(D98:D102)</f>
        <v>9056115.9299999997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20387.37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9035728.5600000005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ht="10.5" x14ac:dyDescent="0.25">
      <c r="A103" s="98"/>
      <c r="B103" s="102" t="s">
        <v>540</v>
      </c>
      <c r="C103" s="151">
        <f>+C104</f>
        <v>0</v>
      </c>
      <c r="D103" s="151">
        <f>+D104</f>
        <v>1657637.92</v>
      </c>
    </row>
    <row r="104" spans="1:4" ht="10.5" x14ac:dyDescent="0.25">
      <c r="A104" s="96">
        <v>1270</v>
      </c>
      <c r="B104" s="97" t="s">
        <v>173</v>
      </c>
      <c r="C104" s="154">
        <f>+C105</f>
        <v>0</v>
      </c>
      <c r="D104" s="154">
        <f>+D105</f>
        <v>1657637.92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1657637.92</v>
      </c>
    </row>
    <row r="106" spans="1:4" ht="10.5" x14ac:dyDescent="0.25">
      <c r="A106" s="98"/>
      <c r="B106" s="102" t="s">
        <v>542</v>
      </c>
      <c r="C106" s="151">
        <f>+C107+C129</f>
        <v>2330.6</v>
      </c>
      <c r="D106" s="151">
        <f>+D107+D129</f>
        <v>59.31</v>
      </c>
    </row>
    <row r="107" spans="1:4" ht="10.5" x14ac:dyDescent="0.25">
      <c r="A107" s="96">
        <v>4300</v>
      </c>
      <c r="B107" s="100" t="s">
        <v>590</v>
      </c>
      <c r="C107" s="154">
        <f>C121+C108+C111+C117+C119</f>
        <v>2330.6</v>
      </c>
      <c r="D107" s="156">
        <f>D121+D108+D111+D117+D119</f>
        <v>59.31</v>
      </c>
    </row>
    <row r="108" spans="1:4" ht="10.5" x14ac:dyDescent="0.25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ht="10.5" x14ac:dyDescent="0.25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ht="10.5" x14ac:dyDescent="0.25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ht="10.5" x14ac:dyDescent="0.25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ht="10.5" x14ac:dyDescent="0.25">
      <c r="A121" s="123">
        <v>4390</v>
      </c>
      <c r="B121" s="124" t="s">
        <v>271</v>
      </c>
      <c r="C121" s="158">
        <f>SUM(C122:C128)</f>
        <v>2330.6</v>
      </c>
      <c r="D121" s="158">
        <f>SUM(D122:D128)</f>
        <v>59.31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2330.6</v>
      </c>
      <c r="D128" s="155">
        <v>59.31</v>
      </c>
    </row>
    <row r="129" spans="1:5" ht="10.5" x14ac:dyDescent="0.25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5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5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5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5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5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5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5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5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5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5" ht="10.5" x14ac:dyDescent="0.25">
      <c r="A139" s="26"/>
      <c r="B139" s="87" t="s">
        <v>538</v>
      </c>
      <c r="C139" s="148">
        <f>C48+C49-C103-C106</f>
        <v>7370854.2300000004</v>
      </c>
      <c r="D139" s="148">
        <f>D48+D49-D103-D106</f>
        <v>13011527.899999999</v>
      </c>
    </row>
    <row r="141" spans="1:5" x14ac:dyDescent="0.2">
      <c r="A141" s="171"/>
      <c r="C141" s="171"/>
      <c r="D141" s="171"/>
      <c r="E141" s="171"/>
    </row>
    <row r="142" spans="1:5" ht="12.5" x14ac:dyDescent="0.25">
      <c r="A142" s="171"/>
      <c r="B142" s="180" t="s">
        <v>518</v>
      </c>
      <c r="C142" s="171"/>
      <c r="D142" s="171"/>
      <c r="E142" s="171"/>
    </row>
    <row r="143" spans="1:5" s="171" customFormat="1" x14ac:dyDescent="0.2"/>
    <row r="144" spans="1:5" s="171" customFormat="1" x14ac:dyDescent="0.2"/>
    <row r="145" spans="1:5" s="171" customFormat="1" x14ac:dyDescent="0.2"/>
    <row r="146" spans="1:5" x14ac:dyDescent="0.2">
      <c r="A146" s="171"/>
      <c r="B146" s="171"/>
      <c r="C146" s="171"/>
      <c r="D146" s="171"/>
      <c r="E146" s="171"/>
    </row>
    <row r="147" spans="1:5" x14ac:dyDescent="0.2">
      <c r="A147" s="171"/>
      <c r="B147" s="171"/>
      <c r="C147" s="171"/>
      <c r="D147" s="171"/>
      <c r="E147" s="171"/>
    </row>
    <row r="148" spans="1:5" x14ac:dyDescent="0.2">
      <c r="A148" s="171"/>
      <c r="B148" s="171"/>
      <c r="C148" s="171"/>
      <c r="D148" s="171"/>
      <c r="E148" s="171"/>
    </row>
    <row r="149" spans="1:5" x14ac:dyDescent="0.2">
      <c r="A149" s="166"/>
      <c r="B149" s="192" t="s">
        <v>598</v>
      </c>
      <c r="C149" s="166"/>
      <c r="D149" s="192" t="s">
        <v>599</v>
      </c>
      <c r="E149" s="197"/>
    </row>
    <row r="150" spans="1:5" x14ac:dyDescent="0.2">
      <c r="A150" s="166"/>
      <c r="B150" s="197"/>
      <c r="C150" s="166"/>
      <c r="D150" s="197"/>
      <c r="E150" s="197"/>
    </row>
    <row r="151" spans="1:5" x14ac:dyDescent="0.2">
      <c r="A151" s="166"/>
      <c r="B151" s="197"/>
      <c r="C151" s="166"/>
      <c r="D151" s="197"/>
      <c r="E151" s="197"/>
    </row>
  </sheetData>
  <sheetProtection formatCells="0" formatColumns="0" formatRows="0" insertColumns="0" insertRows="0" insertHyperlinks="0" deleteColumns="0" deleteRows="0" sort="0" autoFilter="0" pivotTables="0"/>
  <mergeCells count="6">
    <mergeCell ref="D149:E151"/>
    <mergeCell ref="A1:C1"/>
    <mergeCell ref="A2:C2"/>
    <mergeCell ref="A3:C3"/>
    <mergeCell ref="A4:C4"/>
    <mergeCell ref="B149:B151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showGridLines="0" topLeftCell="A11" workbookViewId="0">
      <selection sqref="A1:E31"/>
    </sheetView>
  </sheetViews>
  <sheetFormatPr baseColWidth="10" defaultColWidth="11.453125" defaultRowHeight="10" x14ac:dyDescent="0.2"/>
  <cols>
    <col min="1" max="1" width="3.36328125" style="30" customWidth="1"/>
    <col min="2" max="2" width="63.08984375" style="30" customWidth="1"/>
    <col min="3" max="3" width="17.6328125" style="30" customWidth="1"/>
    <col min="4" max="16384" width="11.453125" style="30"/>
  </cols>
  <sheetData>
    <row r="1" spans="1:3" s="29" customFormat="1" ht="18" customHeight="1" x14ac:dyDescent="0.35">
      <c r="A1" s="200" t="s">
        <v>596</v>
      </c>
      <c r="B1" s="201"/>
      <c r="C1" s="202"/>
    </row>
    <row r="2" spans="1:3" s="29" customFormat="1" ht="18" customHeight="1" x14ac:dyDescent="0.35">
      <c r="A2" s="203" t="s">
        <v>506</v>
      </c>
      <c r="B2" s="204"/>
      <c r="C2" s="205"/>
    </row>
    <row r="3" spans="1:3" s="29" customFormat="1" ht="18" customHeight="1" x14ac:dyDescent="0.35">
      <c r="A3" s="203" t="s">
        <v>597</v>
      </c>
      <c r="B3" s="204"/>
      <c r="C3" s="205"/>
    </row>
    <row r="4" spans="1:3" s="31" customFormat="1" ht="18" customHeight="1" x14ac:dyDescent="0.25">
      <c r="A4" s="206" t="s">
        <v>507</v>
      </c>
      <c r="B4" s="207"/>
      <c r="C4" s="208"/>
    </row>
    <row r="5" spans="1:3" s="31" customFormat="1" ht="18" customHeight="1" x14ac:dyDescent="0.25">
      <c r="A5" s="209" t="s">
        <v>406</v>
      </c>
      <c r="B5" s="210"/>
      <c r="C5" s="129">
        <v>2025</v>
      </c>
    </row>
    <row r="6" spans="1:3" ht="10.5" x14ac:dyDescent="0.2">
      <c r="A6" s="45" t="s">
        <v>435</v>
      </c>
      <c r="B6" s="45"/>
      <c r="C6" s="88">
        <v>8881692.5899999999</v>
      </c>
    </row>
    <row r="7" spans="1:3" ht="10.5" x14ac:dyDescent="0.2">
      <c r="A7" s="46"/>
      <c r="B7" s="47"/>
      <c r="C7" s="48"/>
    </row>
    <row r="8" spans="1:3" ht="10.5" x14ac:dyDescent="0.2">
      <c r="A8" s="55" t="s">
        <v>436</v>
      </c>
      <c r="B8" s="55"/>
      <c r="C8" s="89">
        <f>SUM(C9:C14)</f>
        <v>2330.6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2330.6</v>
      </c>
    </row>
    <row r="15" spans="1:3" x14ac:dyDescent="0.2">
      <c r="A15" s="46"/>
      <c r="B15" s="53"/>
      <c r="C15" s="54"/>
    </row>
    <row r="16" spans="1:3" ht="10.5" x14ac:dyDescent="0.2">
      <c r="A16" s="55" t="s">
        <v>592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ht="10.5" x14ac:dyDescent="0.2">
      <c r="A21" s="60" t="s">
        <v>543</v>
      </c>
      <c r="B21" s="60"/>
      <c r="C21" s="88">
        <f>C6+C8-C16</f>
        <v>8884023.1899999995</v>
      </c>
    </row>
    <row r="23" spans="1:5" x14ac:dyDescent="0.2">
      <c r="B23" s="30" t="s">
        <v>518</v>
      </c>
    </row>
    <row r="28" spans="1:5" x14ac:dyDescent="0.2">
      <c r="A28" s="166"/>
      <c r="B28" s="174"/>
      <c r="C28" s="175"/>
      <c r="D28" s="176"/>
      <c r="E28" s="176"/>
    </row>
    <row r="29" spans="1:5" ht="14.5" x14ac:dyDescent="0.35">
      <c r="A29" s="170"/>
      <c r="B29" s="198" t="s">
        <v>598</v>
      </c>
      <c r="C29" s="198" t="s">
        <v>599</v>
      </c>
      <c r="D29" s="199"/>
      <c r="E29" s="177"/>
    </row>
    <row r="30" spans="1:5" ht="14.5" x14ac:dyDescent="0.35">
      <c r="A30" s="170"/>
      <c r="B30" s="198"/>
      <c r="C30" s="199"/>
      <c r="D30" s="199"/>
      <c r="E30" s="177"/>
    </row>
    <row r="31" spans="1:5" x14ac:dyDescent="0.2">
      <c r="B31" s="198"/>
      <c r="C31" s="199"/>
      <c r="D31" s="199"/>
      <c r="E31" s="177"/>
    </row>
  </sheetData>
  <mergeCells count="7">
    <mergeCell ref="B29:B31"/>
    <mergeCell ref="C29:D31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showGridLines="0" topLeftCell="A28" workbookViewId="0">
      <selection sqref="A1:E49"/>
    </sheetView>
  </sheetViews>
  <sheetFormatPr baseColWidth="10" defaultColWidth="11.453125" defaultRowHeight="10" x14ac:dyDescent="0.2"/>
  <cols>
    <col min="1" max="1" width="3.6328125" style="30" customWidth="1"/>
    <col min="2" max="2" width="62.08984375" style="30" customWidth="1"/>
    <col min="3" max="3" width="17.6328125" style="30" customWidth="1"/>
    <col min="4" max="16384" width="11.453125" style="30"/>
  </cols>
  <sheetData>
    <row r="1" spans="1:3" s="32" customFormat="1" ht="18.899999999999999" customHeight="1" x14ac:dyDescent="0.35">
      <c r="A1" s="213" t="s">
        <v>596</v>
      </c>
      <c r="B1" s="214"/>
      <c r="C1" s="215"/>
    </row>
    <row r="2" spans="1:3" s="32" customFormat="1" ht="18.899999999999999" customHeight="1" x14ac:dyDescent="0.35">
      <c r="A2" s="216" t="s">
        <v>508</v>
      </c>
      <c r="B2" s="217"/>
      <c r="C2" s="218"/>
    </row>
    <row r="3" spans="1:3" s="32" customFormat="1" ht="18.899999999999999" customHeight="1" x14ac:dyDescent="0.35">
      <c r="A3" s="216" t="s">
        <v>597</v>
      </c>
      <c r="B3" s="217"/>
      <c r="C3" s="218"/>
    </row>
    <row r="4" spans="1:3" ht="10.5" x14ac:dyDescent="0.2">
      <c r="A4" s="206" t="s">
        <v>507</v>
      </c>
      <c r="B4" s="207"/>
      <c r="C4" s="208"/>
    </row>
    <row r="5" spans="1:3" ht="22.25" customHeight="1" x14ac:dyDescent="0.2">
      <c r="A5" s="219" t="s">
        <v>406</v>
      </c>
      <c r="B5" s="220"/>
      <c r="C5" s="129">
        <v>2025</v>
      </c>
    </row>
    <row r="6" spans="1:3" ht="10.5" x14ac:dyDescent="0.2">
      <c r="A6" s="70" t="s">
        <v>448</v>
      </c>
      <c r="B6" s="45"/>
      <c r="C6" s="92">
        <v>1510838.36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469</v>
      </c>
      <c r="B31" s="75"/>
      <c r="C31" s="94">
        <f>SUM(C32:C38)</f>
        <v>165.12</v>
      </c>
    </row>
    <row r="32" spans="1:3" x14ac:dyDescent="0.2">
      <c r="A32" s="76" t="s">
        <v>470</v>
      </c>
      <c r="B32" s="63" t="s">
        <v>358</v>
      </c>
      <c r="C32" s="93">
        <v>165.12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ht="10.5" x14ac:dyDescent="0.2">
      <c r="A40" s="69" t="s">
        <v>544</v>
      </c>
      <c r="B40" s="45"/>
      <c r="C40" s="88">
        <f>C6-C8+C31</f>
        <v>1511003.4800000002</v>
      </c>
    </row>
    <row r="42" spans="1:5" x14ac:dyDescent="0.2">
      <c r="B42" s="30" t="s">
        <v>518</v>
      </c>
    </row>
    <row r="47" spans="1:5" x14ac:dyDescent="0.2">
      <c r="B47" s="211" t="s">
        <v>598</v>
      </c>
      <c r="D47" s="211" t="s">
        <v>599</v>
      </c>
      <c r="E47" s="212"/>
    </row>
    <row r="48" spans="1:5" x14ac:dyDescent="0.2">
      <c r="B48" s="212"/>
      <c r="D48" s="212"/>
      <c r="E48" s="212"/>
    </row>
    <row r="49" spans="2:5" x14ac:dyDescent="0.2">
      <c r="B49" s="212"/>
      <c r="D49" s="212"/>
      <c r="E49" s="212"/>
    </row>
  </sheetData>
  <mergeCells count="7">
    <mergeCell ref="B47:B49"/>
    <mergeCell ref="D47:E49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8"/>
  <sheetViews>
    <sheetView topLeftCell="C41" zoomScale="78" workbookViewId="0">
      <selection sqref="A1:J68"/>
    </sheetView>
  </sheetViews>
  <sheetFormatPr baseColWidth="10" defaultColWidth="9.089843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6328125" style="22" bestFit="1" customWidth="1"/>
    <col min="6" max="6" width="19.36328125" style="22" customWidth="1"/>
    <col min="7" max="7" width="24.1796875" style="22" bestFit="1" customWidth="1"/>
    <col min="8" max="10" width="20.36328125" style="22" customWidth="1"/>
    <col min="11" max="16384" width="9.08984375" style="22"/>
  </cols>
  <sheetData>
    <row r="1" spans="1:10" ht="18.899999999999999" customHeight="1" x14ac:dyDescent="0.2">
      <c r="A1" s="196" t="s">
        <v>596</v>
      </c>
      <c r="B1" s="224"/>
      <c r="C1" s="224"/>
      <c r="D1" s="224"/>
      <c r="E1" s="224"/>
      <c r="F1" s="224"/>
      <c r="G1" s="20" t="s">
        <v>498</v>
      </c>
      <c r="H1" s="21">
        <v>2025</v>
      </c>
    </row>
    <row r="2" spans="1:10" ht="18.899999999999999" customHeight="1" x14ac:dyDescent="0.2">
      <c r="A2" s="196" t="s">
        <v>509</v>
      </c>
      <c r="B2" s="224"/>
      <c r="C2" s="224"/>
      <c r="D2" s="224"/>
      <c r="E2" s="224"/>
      <c r="F2" s="224"/>
      <c r="G2" s="20" t="s">
        <v>499</v>
      </c>
      <c r="H2" s="21" t="s">
        <v>501</v>
      </c>
    </row>
    <row r="3" spans="1:10" ht="18.899999999999999" customHeight="1" x14ac:dyDescent="0.25">
      <c r="A3" s="225" t="s">
        <v>597</v>
      </c>
      <c r="B3" s="226"/>
      <c r="C3" s="226"/>
      <c r="D3" s="226"/>
      <c r="E3" s="226"/>
      <c r="F3" s="226"/>
      <c r="G3" s="20" t="s">
        <v>500</v>
      </c>
      <c r="H3" s="21">
        <v>3</v>
      </c>
    </row>
    <row r="4" spans="1:10" ht="10.5" x14ac:dyDescent="0.25">
      <c r="A4" s="225" t="str">
        <f>'Notas a los Edos Financieros'!A4</f>
        <v>(Cifras en Pesos)</v>
      </c>
      <c r="B4" s="226"/>
      <c r="C4" s="226"/>
      <c r="D4" s="226"/>
      <c r="E4" s="226"/>
      <c r="F4" s="226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ht="10.5" x14ac:dyDescent="0.25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ht="10.5" x14ac:dyDescent="0.2">
      <c r="B39" s="223" t="s">
        <v>547</v>
      </c>
      <c r="C39" s="223"/>
      <c r="D39" s="27"/>
      <c r="E39" s="27"/>
      <c r="F39" s="27"/>
    </row>
    <row r="40" spans="1:6" ht="10.5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500318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-5682204.1699999999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14063578.76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-8881692.5899999999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ht="10.5" x14ac:dyDescent="0.2">
      <c r="B48" s="223" t="s">
        <v>548</v>
      </c>
      <c r="C48" s="223"/>
    </row>
    <row r="49" spans="1:4" ht="10.5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61">
        <v>-500318</v>
      </c>
    </row>
    <row r="51" spans="1:4" x14ac:dyDescent="0.2">
      <c r="A51" s="22">
        <v>8220</v>
      </c>
      <c r="B51" s="103" t="s">
        <v>46</v>
      </c>
      <c r="C51" s="161">
        <v>174145.44</v>
      </c>
    </row>
    <row r="52" spans="1:4" x14ac:dyDescent="0.2">
      <c r="A52" s="22">
        <v>8230</v>
      </c>
      <c r="B52" s="103" t="s">
        <v>594</v>
      </c>
      <c r="C52" s="161">
        <v>-1363578.76</v>
      </c>
    </row>
    <row r="53" spans="1:4" x14ac:dyDescent="0.2">
      <c r="A53" s="22">
        <v>8240</v>
      </c>
      <c r="B53" s="103" t="s">
        <v>45</v>
      </c>
      <c r="C53" s="161">
        <v>178912.96</v>
      </c>
    </row>
    <row r="54" spans="1:4" x14ac:dyDescent="0.2">
      <c r="A54" s="22">
        <v>8250</v>
      </c>
      <c r="B54" s="103" t="s">
        <v>44</v>
      </c>
      <c r="C54" s="161">
        <v>0</v>
      </c>
    </row>
    <row r="55" spans="1:4" x14ac:dyDescent="0.2">
      <c r="A55" s="22">
        <v>8260</v>
      </c>
      <c r="B55" s="103" t="s">
        <v>43</v>
      </c>
      <c r="C55" s="161">
        <v>0</v>
      </c>
    </row>
    <row r="56" spans="1:4" x14ac:dyDescent="0.2">
      <c r="A56" s="22">
        <v>8270</v>
      </c>
      <c r="B56" s="103" t="s">
        <v>42</v>
      </c>
      <c r="C56" s="161">
        <v>1510838.36</v>
      </c>
    </row>
    <row r="58" spans="1:4" x14ac:dyDescent="0.2">
      <c r="A58" s="171"/>
      <c r="B58" s="166" t="s">
        <v>518</v>
      </c>
      <c r="C58" s="171"/>
      <c r="D58" s="171"/>
    </row>
    <row r="59" spans="1:4" x14ac:dyDescent="0.2">
      <c r="A59" s="171"/>
      <c r="B59" s="171"/>
      <c r="C59" s="171"/>
      <c r="D59" s="171"/>
    </row>
    <row r="60" spans="1:4" x14ac:dyDescent="0.2">
      <c r="A60" s="171"/>
      <c r="B60" s="171"/>
      <c r="C60" s="171"/>
      <c r="D60" s="171"/>
    </row>
    <row r="61" spans="1:4" x14ac:dyDescent="0.2">
      <c r="A61" s="171"/>
      <c r="B61" s="171"/>
      <c r="C61" s="171"/>
      <c r="D61" s="171"/>
    </row>
    <row r="62" spans="1:4" x14ac:dyDescent="0.2">
      <c r="A62" s="171"/>
      <c r="B62" s="171"/>
      <c r="C62" s="171"/>
      <c r="D62" s="171"/>
    </row>
    <row r="63" spans="1:4" x14ac:dyDescent="0.2">
      <c r="A63" s="171"/>
      <c r="B63" s="171"/>
      <c r="C63" s="171"/>
      <c r="D63" s="171"/>
    </row>
    <row r="64" spans="1:4" x14ac:dyDescent="0.2">
      <c r="A64" s="171"/>
      <c r="B64" s="171"/>
      <c r="C64" s="171"/>
      <c r="D64" s="171"/>
    </row>
    <row r="65" spans="1:5" x14ac:dyDescent="0.2">
      <c r="A65" s="171"/>
      <c r="B65" s="171"/>
      <c r="C65" s="171"/>
      <c r="D65" s="171"/>
    </row>
    <row r="66" spans="1:5" ht="10" customHeight="1" x14ac:dyDescent="0.2">
      <c r="A66" s="171"/>
      <c r="B66" s="221" t="s">
        <v>598</v>
      </c>
      <c r="C66" s="171"/>
      <c r="D66" s="221" t="s">
        <v>599</v>
      </c>
      <c r="E66" s="221"/>
    </row>
    <row r="67" spans="1:5" x14ac:dyDescent="0.2">
      <c r="A67" s="171"/>
      <c r="B67" s="222"/>
      <c r="C67" s="171"/>
      <c r="D67" s="221"/>
      <c r="E67" s="221"/>
    </row>
    <row r="68" spans="1:5" x14ac:dyDescent="0.2">
      <c r="A68" s="171"/>
      <c r="B68" s="222"/>
      <c r="C68" s="171"/>
      <c r="D68" s="221"/>
      <c r="E68" s="221"/>
    </row>
  </sheetData>
  <sheetProtection formatCells="0" formatColumns="0" formatRows="0" insertColumns="0" insertRows="0" insertHyperlinks="0" deleteColumns="0" deleteRows="0" sort="0" autoFilter="0" pivotTables="0"/>
  <mergeCells count="8">
    <mergeCell ref="B66:B68"/>
    <mergeCell ref="D66:E68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2025-10-14T14:12:28Z</cp:lastPrinted>
  <dcterms:created xsi:type="dcterms:W3CDTF">2012-12-11T20:36:24Z</dcterms:created>
  <dcterms:modified xsi:type="dcterms:W3CDTF">2025-10-27T19:22:03Z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