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LCANTARS-PC.10100954-PC\Desktop\Nueva carpeta\"/>
    </mc:Choice>
  </mc:AlternateContent>
  <xr:revisionPtr revIDLastSave="0" documentId="11_DA351A3DDB1A0F7D11FA72A6C975E5D7B276C874" xr6:coauthVersionLast="47" xr6:coauthVersionMax="47" xr10:uidLastSave="{00000000-0000-0000-0000-000000000000}"/>
  <bookViews>
    <workbookView xWindow="-120" yWindow="-120" windowWidth="29040" windowHeight="15720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1">ACT!$A$1:$E$226</definedName>
    <definedName name="_xlnm.Print_Area" localSheetId="4">EFE!$A$1:$E$151</definedName>
    <definedName name="_xlnm.Print_Area" localSheetId="2">ESF!$A$1:$I$195</definedName>
    <definedName name="_xlnm.Print_Area" localSheetId="0">'Notas a los Edos Financieros'!$A$1:$D$58</definedName>
    <definedName name="_xlnm.Print_Titles" localSheetId="1">ACT!$1:$6</definedName>
    <definedName name="_xlnm.Print_Titles" localSheetId="4">EFE!$1:$6</definedName>
    <definedName name="_xlnm.Print_Titles" localSheetId="2">ESF!$1:$6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6" i="62" l="1"/>
  <c r="C136" i="62"/>
  <c r="D134" i="62"/>
  <c r="C134" i="62"/>
  <c r="D124" i="62"/>
  <c r="C124" i="62"/>
  <c r="D116" i="62"/>
  <c r="C116" i="62"/>
  <c r="D114" i="62"/>
  <c r="C114" i="62"/>
  <c r="D112" i="62"/>
  <c r="C112" i="62"/>
  <c r="D106" i="62"/>
  <c r="C106" i="62"/>
  <c r="D103" i="62"/>
  <c r="C103" i="62"/>
  <c r="D99" i="62"/>
  <c r="C99" i="62"/>
  <c r="D93" i="62"/>
  <c r="C93" i="62"/>
  <c r="D91" i="62"/>
  <c r="D90" i="62" s="1"/>
  <c r="C91" i="62"/>
  <c r="C90" i="62" s="1"/>
  <c r="D81" i="62"/>
  <c r="C81" i="62"/>
  <c r="D75" i="62"/>
  <c r="C75" i="62"/>
  <c r="D72" i="62"/>
  <c r="C72" i="62"/>
  <c r="D63" i="62"/>
  <c r="D62" i="62" s="1"/>
  <c r="C63" i="62"/>
  <c r="D59" i="62"/>
  <c r="C59" i="62"/>
  <c r="D57" i="62"/>
  <c r="C57" i="62"/>
  <c r="D55" i="62"/>
  <c r="C55" i="62"/>
  <c r="D53" i="62"/>
  <c r="C53" i="62"/>
  <c r="D51" i="62"/>
  <c r="C51" i="62"/>
  <c r="C62" i="62" l="1"/>
  <c r="C50" i="62"/>
  <c r="C49" i="62" s="1"/>
  <c r="C138" i="62" s="1"/>
  <c r="D50" i="62"/>
  <c r="C102" i="62"/>
  <c r="C101" i="62" s="1"/>
  <c r="D102" i="62"/>
  <c r="D101" i="62" s="1"/>
  <c r="D49" i="62"/>
  <c r="D138" i="62" s="1"/>
  <c r="G111" i="59" l="1"/>
  <c r="G10" i="65" l="1"/>
  <c r="E9" i="61"/>
  <c r="E50" i="59"/>
  <c r="H15" i="59" l="1"/>
  <c r="E9" i="59"/>
  <c r="E46" i="59" l="1"/>
  <c r="C26" i="61" l="1"/>
  <c r="A4" i="65" l="1"/>
  <c r="D38" i="62"/>
  <c r="C38" i="62"/>
  <c r="C167" i="59" l="1"/>
  <c r="E167" i="59" s="1"/>
  <c r="C159" i="59"/>
  <c r="C155" i="59"/>
  <c r="C144" i="59"/>
  <c r="E155" i="59" l="1"/>
  <c r="C49" i="65"/>
  <c r="C40" i="65"/>
  <c r="D21" i="62" l="1"/>
  <c r="C21" i="62"/>
  <c r="D29" i="62" l="1"/>
  <c r="D4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C200" i="60" l="1"/>
  <c r="D16" i="62" l="1"/>
  <c r="C16" i="62"/>
  <c r="E9" i="62" s="1"/>
  <c r="C41" i="59"/>
  <c r="E41" i="59" s="1"/>
  <c r="C32" i="59"/>
  <c r="E32" i="59" s="1"/>
  <c r="C11" i="60" l="1"/>
  <c r="C211" i="60" l="1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94" i="60"/>
  <c r="E94" i="60" s="1"/>
  <c r="C69" i="60"/>
  <c r="C148" i="59" l="1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l="1"/>
  <c r="E9" i="60" l="1"/>
  <c r="D14" i="60"/>
  <c r="D22" i="60"/>
  <c r="D38" i="60"/>
  <c r="D46" i="60"/>
  <c r="D54" i="60"/>
  <c r="D62" i="60"/>
  <c r="D78" i="60"/>
  <c r="D86" i="60"/>
  <c r="D80" i="60"/>
  <c r="D26" i="60"/>
  <c r="D66" i="60"/>
  <c r="D51" i="60"/>
  <c r="D52" i="60"/>
  <c r="D84" i="60"/>
  <c r="D45" i="60"/>
  <c r="D85" i="60"/>
  <c r="D15" i="60"/>
  <c r="D23" i="60"/>
  <c r="D31" i="60"/>
  <c r="D47" i="60"/>
  <c r="D55" i="60"/>
  <c r="D63" i="60"/>
  <c r="D71" i="60"/>
  <c r="D87" i="60"/>
  <c r="D9" i="60"/>
  <c r="D34" i="60"/>
  <c r="D90" i="60"/>
  <c r="D67" i="60"/>
  <c r="D20" i="60"/>
  <c r="D44" i="60"/>
  <c r="D68" i="60"/>
  <c r="D53" i="60"/>
  <c r="D61" i="60"/>
  <c r="D16" i="60"/>
  <c r="D24" i="60"/>
  <c r="D32" i="60"/>
  <c r="D40" i="60"/>
  <c r="D56" i="60"/>
  <c r="D72" i="60"/>
  <c r="D88" i="60"/>
  <c r="D18" i="60"/>
  <c r="D50" i="60"/>
  <c r="D82" i="60"/>
  <c r="D35" i="60"/>
  <c r="D75" i="60"/>
  <c r="D28" i="60"/>
  <c r="D60" i="60"/>
  <c r="D12" i="60"/>
  <c r="D29" i="60"/>
  <c r="D77" i="60"/>
  <c r="D17" i="60"/>
  <c r="D25" i="60"/>
  <c r="D33" i="60"/>
  <c r="D41" i="60"/>
  <c r="D49" i="60"/>
  <c r="D65" i="60"/>
  <c r="D89" i="60"/>
  <c r="D42" i="60"/>
  <c r="D74" i="60"/>
  <c r="D19" i="60"/>
  <c r="D43" i="60"/>
  <c r="D59" i="60"/>
  <c r="D13" i="60"/>
  <c r="D76" i="60"/>
  <c r="D37" i="60"/>
  <c r="D11" i="60"/>
  <c r="D58" i="60"/>
  <c r="D39" i="60"/>
  <c r="D21" i="60"/>
  <c r="D83" i="60"/>
  <c r="D30" i="60"/>
  <c r="D79" i="60"/>
  <c r="D70" i="60"/>
  <c r="D81" i="60"/>
  <c r="D73" i="60"/>
  <c r="D48" i="60"/>
  <c r="D36" i="60"/>
  <c r="D64" i="60"/>
  <c r="D27" i="60"/>
  <c r="D69" i="60"/>
  <c r="D57" i="60"/>
  <c r="D10" i="60"/>
</calcChain>
</file>

<file path=xl/sharedStrings.xml><?xml version="1.0" encoding="utf-8"?>
<sst xmlns="http://schemas.openxmlformats.org/spreadsheetml/2006/main" count="870" uniqueCount="602">
  <si>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</si>
  <si>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</si>
  <si>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</si>
  <si>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</si>
  <si>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</si>
  <si>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</si>
  <si>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</si>
  <si>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</si>
  <si>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</si>
  <si>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</si>
  <si>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</si>
  <si>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</si>
  <si>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</si>
  <si>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</si>
  <si>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</si>
  <si>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</si>
  <si>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</si>
  <si>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</si>
  <si>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</si>
  <si>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</si>
  <si>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</si>
  <si>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</si>
  <si>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</si>
  <si>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</si>
  <si>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</si>
  <si>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</si>
  <si>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</si>
  <si>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</si>
  <si>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</si>
  <si>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</si>
  <si>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</si>
  <si>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</si>
  <si>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</si>
  <si>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</si>
  <si>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</si>
  <si>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</si>
  <si>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</si>
  <si>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</si>
  <si>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</si>
  <si>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</si>
  <si>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</si>
  <si>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</si>
  <si>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</si>
  <si>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</si>
  <si>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</si>
  <si>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</si>
  <si>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</si>
  <si>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</si>
  <si>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</si>
  <si>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</si>
  <si>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</si>
  <si>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</si>
  <si>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</si>
  <si>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</si>
  <si>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</si>
  <si>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</si>
  <si>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</si>
  <si>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</si>
  <si>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</si>
  <si>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</si>
  <si>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</si>
  <si>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</si>
  <si>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</si>
  <si>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</si>
  <si>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</si>
  <si>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</si>
  <si>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</si>
  <si>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</si>
  <si>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</si>
  <si>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</si>
  <si>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</si>
  <si>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</si>
  <si>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</si>
  <si>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</si>
  <si>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</si>
  <si>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</si>
  <si>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</si>
  <si>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</si>
  <si>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</si>
  <si>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</si>
  <si>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</si>
  <si>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</si>
  <si>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</si>
  <si>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</si>
  <si>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</si>
  <si>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</si>
  <si>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</si>
  <si>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</si>
  <si>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</si>
  <si>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</si>
  <si>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</si>
  <si>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</si>
  <si>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</si>
  <si>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</si>
  <si>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</si>
  <si>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</si>
  <si>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</si>
  <si>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</si>
  <si>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</si>
  <si>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</si>
  <si>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</si>
  <si>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</si>
  <si>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</si>
  <si>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</si>
  <si>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</si>
  <si>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</si>
  <si>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</si>
  <si>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</si>
  <si>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</si>
  <si>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</si>
  <si>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</si>
  <si>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</si>
  <si>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</si>
  <si>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</si>
  <si>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</si>
  <si>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</si>
  <si>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</si>
  <si>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</si>
  <si>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</si>
  <si>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</si>
  <si>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</si>
  <si>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</si>
  <si>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</si>
  <si>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</si>
  <si>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</si>
  <si>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</si>
  <si>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</si>
  <si>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</si>
  <si>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</si>
  <si>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</si>
  <si>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</si>
  <si>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</si>
  <si>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</si>
  <si>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</si>
  <si>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</si>
  <si>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</si>
  <si>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</si>
  <si>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</si>
  <si>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</si>
  <si>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</si>
  <si>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</si>
  <si>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</si>
  <si>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</si>
  <si>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</si>
  <si>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</si>
  <si>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</si>
  <si>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</si>
  <si>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</si>
  <si>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</si>
  <si>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</si>
  <si>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</si>
  <si>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</si>
  <si>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</si>
  <si>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</si>
  <si>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</si>
  <si>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</si>
  <si>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</si>
  <si>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</si>
  <si>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</si>
  <si>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</si>
  <si>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</si>
  <si>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</si>
  <si>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</si>
  <si>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</si>
  <si>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</si>
  <si>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</si>
  <si>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</si>
  <si>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</si>
  <si>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</si>
  <si>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</si>
  <si>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</si>
  <si>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</si>
  <si>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</si>
  <si>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</si>
  <si>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</si>
  <si>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</si>
  <si>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</si>
  <si>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</si>
  <si>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</si>
  <si>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</si>
  <si>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</si>
  <si>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</si>
  <si>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</si>
  <si>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</si>
  <si>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</si>
  <si>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</si>
  <si>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</si>
  <si>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</si>
  <si>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</si>
  <si>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</si>
  <si>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</si>
  <si>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</si>
  <si>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</si>
  <si>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</si>
  <si>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</si>
  <si>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</si>
  <si>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</si>
  <si>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</si>
  <si>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</si>
  <si>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</si>
  <si>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</si>
  <si>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</si>
  <si>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</si>
  <si>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</si>
  <si>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</si>
  <si>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</si>
  <si>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</si>
  <si>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</si>
  <si>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</si>
  <si>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</si>
  <si>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</si>
  <si>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</si>
  <si>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</si>
  <si>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</si>
  <si>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</si>
  <si>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</si>
  <si>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</si>
  <si>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</si>
  <si>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</si>
  <si>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</si>
  <si>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</si>
  <si>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</si>
  <si>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</si>
  <si>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</si>
  <si>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</si>
  <si>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</si>
  <si>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</si>
  <si>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</si>
  <si>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</si>
  <si>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</si>
  <si>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</si>
  <si>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</si>
  <si>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</si>
  <si>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</si>
  <si>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</si>
  <si>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</si>
  <si>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</si>
  <si>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</si>
  <si>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</si>
  <si>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</si>
  <si>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</si>
  <si>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</si>
  <si>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</si>
  <si>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</si>
  <si>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</si>
  <si>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</si>
  <si>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</si>
  <si>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</si>
  <si>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</si>
  <si>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</si>
  <si>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</si>
  <si>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</si>
  <si>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</si>
  <si>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</si>
  <si>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</si>
  <si>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</si>
  <si>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</si>
  <si>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</si>
  <si>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</si>
  <si>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</si>
  <si>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</si>
  <si>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</si>
  <si>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</si>
  <si>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</si>
  <si>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</si>
  <si>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</si>
  <si>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</si>
  <si>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</si>
  <si>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</si>
  <si>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</si>
  <si>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</si>
  <si>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</si>
  <si>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</si>
  <si>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</si>
  <si>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</si>
  <si>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</si>
  <si>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</si>
  <si>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</si>
  <si>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</si>
  <si>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</si>
  <si>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</si>
  <si>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</si>
  <si>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</si>
  <si>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</si>
  <si>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</si>
  <si>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</si>
  <si>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</si>
  <si>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</si>
  <si>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</si>
  <si>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</si>
  <si>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</si>
  <si>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</si>
  <si>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</si>
  <si>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</si>
  <si>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</si>
  <si>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</si>
  <si>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</si>
  <si>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</si>
  <si>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</si>
  <si>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</si>
  <si>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</si>
  <si>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</si>
  <si>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</si>
  <si>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</si>
  <si>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</si>
  <si>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</si>
  <si>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</si>
  <si>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</si>
  <si>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</si>
  <si>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</si>
  <si>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</si>
  <si>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</si>
  <si>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</si>
  <si>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</si>
  <si>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</si>
  <si>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</si>
  <si>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</si>
  <si>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</si>
  <si>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</si>
  <si>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</si>
  <si>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</si>
  <si>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</si>
  <si>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</si>
  <si>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</si>
  <si>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</si>
  <si>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</si>
  <si>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</si>
  <si>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</si>
  <si>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</si>
  <si>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</si>
  <si>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</si>
  <si>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</si>
  <si>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</si>
  <si>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</si>
  <si>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</si>
  <si>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</si>
  <si>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</si>
  <si>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</si>
  <si>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</si>
  <si>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</si>
  <si>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</si>
  <si>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</si>
  <si>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</si>
  <si>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</si>
  <si>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</si>
  <si>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</si>
  <si>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</si>
  <si>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</si>
  <si>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</si>
  <si>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</si>
  <si>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</si>
  <si>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</si>
  <si>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</si>
  <si>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</si>
  <si>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</si>
  <si>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</si>
  <si>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</si>
  <si>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</si>
  <si>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</si>
  <si>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</si>
  <si>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</si>
  <si>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</si>
  <si>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</si>
  <si>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</si>
  <si>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</si>
  <si>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</si>
  <si>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</si>
  <si>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</si>
  <si>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</si>
  <si>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</si>
  <si>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</si>
  <si>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</si>
  <si>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</si>
  <si>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</si>
  <si>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</si>
  <si>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</si>
  <si>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</si>
  <si>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</si>
  <si>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</si>
  <si>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</si>
  <si>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</si>
  <si>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</si>
  <si>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</si>
  <si>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</si>
  <si>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</si>
  <si>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</si>
  <si>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</si>
  <si>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</si>
  <si>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</si>
  <si>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</si>
  <si>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</si>
  <si>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</si>
  <si>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</si>
  <si>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</si>
  <si>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</si>
  <si>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</si>
  <si>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</si>
  <si>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</si>
  <si>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</si>
  <si>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</si>
  <si>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</si>
  <si>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</si>
  <si>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</si>
  <si>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</si>
  <si>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</si>
  <si>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</si>
  <si>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</si>
  <si>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</si>
  <si>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</si>
  <si>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</si>
  <si>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</si>
  <si>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</si>
  <si>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</si>
  <si>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</si>
  <si>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</si>
  <si>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</si>
  <si>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</si>
  <si>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</si>
  <si>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</si>
  <si>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</si>
  <si>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</si>
  <si>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</si>
  <si>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</si>
  <si>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</si>
  <si>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</si>
  <si>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</si>
  <si>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</si>
  <si>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</si>
  <si>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</si>
  <si>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</si>
  <si>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</si>
  <si>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</si>
  <si>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</si>
  <si>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</si>
  <si>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</si>
  <si>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</si>
  <si>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</si>
  <si>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</si>
  <si>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</si>
  <si>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</si>
  <si>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</si>
  <si>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</si>
  <si>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</si>
  <si>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</si>
  <si>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</si>
  <si>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</si>
  <si>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</si>
  <si>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</si>
  <si>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</si>
  <si>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</si>
  <si>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</si>
  <si>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</si>
  <si>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</si>
  <si>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</si>
  <si>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</si>
  <si>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</si>
  <si>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</si>
  <si>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</si>
  <si>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</si>
  <si>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</si>
  <si>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</si>
  <si>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</si>
  <si>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</si>
  <si>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</si>
  <si>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</si>
  <si>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</si>
  <si>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</si>
  <si>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</si>
  <si>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</si>
  <si>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</si>
  <si>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</si>
  <si>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</si>
  <si>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</si>
  <si>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</si>
  <si>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</si>
  <si>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</si>
  <si>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</si>
  <si>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</si>
  <si>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</si>
  <si>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</si>
  <si>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</si>
  <si>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</si>
  <si>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</si>
  <si>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</si>
  <si>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</si>
  <si>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</si>
  <si>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</si>
  <si>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</si>
  <si>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</si>
  <si>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</si>
  <si>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</si>
  <si>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</si>
  <si>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</si>
  <si>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</si>
  <si>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</si>
  <si>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</si>
  <si>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</si>
  <si>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</si>
  <si>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</si>
  <si>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</si>
  <si>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</si>
  <si>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</si>
  <si>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</si>
  <si>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</si>
  <si>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</si>
  <si>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</si>
  <si>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</si>
  <si>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</si>
  <si>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</si>
  <si>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</si>
  <si>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</si>
  <si>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</si>
  <si>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</si>
  <si>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</si>
  <si>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</si>
  <si>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</si>
  <si>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</si>
  <si>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</si>
  <si>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</si>
  <si>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</si>
  <si>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</si>
  <si>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</si>
  <si>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</si>
  <si>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</si>
  <si>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</si>
  <si>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</si>
  <si>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</si>
  <si>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</si>
  <si>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</si>
  <si>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</si>
  <si>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</si>
  <si>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</si>
  <si>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</si>
  <si>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</si>
  <si>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</si>
  <si>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</si>
  <si>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</si>
  <si>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</si>
  <si>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</si>
  <si>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</si>
  <si>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Método de depreciación</t>
  </si>
  <si>
    <t>Tasas determinada</t>
  </si>
  <si>
    <t>Estado del bien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</si>
  <si>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</si>
  <si>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</si>
  <si>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</si>
  <si>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</si>
  <si>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</si>
  <si>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</si>
  <si>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</si>
  <si>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</si>
  <si>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</si>
  <si>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</si>
  <si>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</si>
  <si>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</si>
  <si>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</si>
  <si>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</si>
  <si>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</si>
  <si>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</si>
  <si>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</si>
  <si>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</si>
  <si>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</si>
  <si>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</si>
  <si>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</si>
  <si>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</si>
  <si>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</si>
  <si>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</si>
  <si>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</si>
  <si>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</si>
  <si>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</si>
  <si>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</si>
  <si>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</si>
  <si>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</si>
  <si>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</si>
  <si>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</si>
  <si>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</si>
  <si>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</si>
  <si>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</si>
  <si>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PROCURADURIA AMBIENTAL Y DE ORDENAMIENTO TERRITORIAL DEL ESTADO DE GTO.</t>
  </si>
  <si>
    <t>Del 1 de Enero al 31 de Marzo de 2026</t>
  </si>
  <si>
    <t>Intereses bancarios</t>
  </si>
  <si>
    <t>Transferencias estatales</t>
  </si>
  <si>
    <t>Ingresos por administración (Metlife)</t>
  </si>
  <si>
    <t>Pago de nomina de la quincena 1 a la 06 del personal de base</t>
  </si>
  <si>
    <t>Contratación de personal para realizar servicios profesionales, administrativos y legales, por el periodo de enero a marzo</t>
  </si>
  <si>
    <t xml:space="preserve">Importe pendiente de reintegro </t>
  </si>
  <si>
    <t>Fondos fijos asignados a diversas áreas</t>
  </si>
  <si>
    <t>Línea recta</t>
  </si>
  <si>
    <t>A partir del ejercicio 2026 la depreciación se aplica trimestralmente, hasta el año 2025 se aplicaba de manera anual</t>
  </si>
  <si>
    <t>No aplica</t>
  </si>
  <si>
    <t>Pago pendiente a exfuncionario debido a que se encuentra en litigio</t>
  </si>
  <si>
    <t>Impuestos estatales y federales que se liquidan en el mes subsiguiente</t>
  </si>
  <si>
    <t>Resultado del Ejercicio (Ahorro/Desahorro)</t>
  </si>
  <si>
    <t>(-) Movimientos de partidas (o rubros) que afectan al efectivo</t>
  </si>
  <si>
    <t>Enajenaciones</t>
  </si>
  <si>
    <t>Títulos y Valores a Largo Plazo</t>
  </si>
  <si>
    <t>Métodos aplicados</t>
  </si>
  <si>
    <t>ESF-11 OTROS ACTIVOS</t>
  </si>
  <si>
    <t>Bienes en Garantía (excluye depósitos de fondos)</t>
  </si>
  <si>
    <t>Bienes derivados de embargos, decomisos, aseguramientos y dación en pago</t>
  </si>
  <si>
    <t>CUENTAS DE ORDEN PRESUPUESTARIO</t>
  </si>
  <si>
    <t>Demandas Judiciales en Proceso de Resolución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</si>
</sst>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22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</cellStyleXfs>
  <cellXfs count="29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/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8" fillId="7" borderId="2" xfId="13" applyFont="1" applyFill="1" applyBorder="1" applyAlignment="1">
      <alignment vertical="center"/>
    </xf>
    <xf numFmtId="0" fontId="8" fillId="2" borderId="2" xfId="13" applyFont="1" applyFill="1" applyBorder="1" applyAlignment="1">
      <alignment vertical="center"/>
    </xf>
    <xf numFmtId="0" fontId="8" fillId="7" borderId="12" xfId="13" applyFont="1" applyFill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9" fillId="0" borderId="0" xfId="9" applyNumberFormat="1" applyFont="1"/>
    <xf numFmtId="0" fontId="8" fillId="7" borderId="2" xfId="13" applyFont="1" applyFill="1" applyBorder="1" applyAlignment="1">
      <alignment horizontal="center" vertical="center"/>
    </xf>
    <xf numFmtId="0" fontId="1" fillId="3" borderId="10" xfId="8" applyFont="1" applyFill="1" applyBorder="1" applyAlignment="1">
      <alignment horizontal="right" vertical="center"/>
    </xf>
    <xf numFmtId="0" fontId="1" fillId="3" borderId="15" xfId="8" applyFont="1" applyFill="1" applyBorder="1" applyAlignment="1">
      <alignment horizontal="left" vertical="center"/>
    </xf>
    <xf numFmtId="0" fontId="1" fillId="3" borderId="0" xfId="8" applyFont="1" applyFill="1" applyAlignment="1">
      <alignment horizontal="right" vertical="center"/>
    </xf>
    <xf numFmtId="0" fontId="1" fillId="3" borderId="16" xfId="8" applyFont="1" applyFill="1" applyBorder="1" applyAlignment="1">
      <alignment vertical="center"/>
    </xf>
    <xf numFmtId="0" fontId="1" fillId="3" borderId="16" xfId="8" applyFont="1" applyFill="1" applyBorder="1" applyAlignment="1">
      <alignment horizontal="left" vertical="center"/>
    </xf>
    <xf numFmtId="0" fontId="2" fillId="0" borderId="4" xfId="11" applyFont="1" applyFill="1" applyBorder="1" applyAlignment="1" applyProtection="1">
      <alignment horizontal="center"/>
      <protection locked="0"/>
    </xf>
    <xf numFmtId="0" fontId="2" fillId="0" borderId="8" xfId="11" applyFont="1" applyFill="1" applyBorder="1" applyProtection="1">
      <protection locked="0"/>
    </xf>
    <xf numFmtId="4" fontId="8" fillId="7" borderId="1" xfId="13" applyNumberFormat="1" applyFont="1" applyFill="1" applyBorder="1" applyAlignment="1">
      <alignment vertical="center" wrapText="1"/>
    </xf>
    <xf numFmtId="4" fontId="5" fillId="0" borderId="0" xfId="10" applyNumberFormat="1" applyFont="1" applyAlignment="1">
      <alignment horizontal="right"/>
    </xf>
    <xf numFmtId="0" fontId="8" fillId="7" borderId="1" xfId="13" applyFont="1" applyFill="1" applyBorder="1" applyAlignment="1">
      <alignment vertical="center" wrapText="1"/>
    </xf>
    <xf numFmtId="4" fontId="8" fillId="7" borderId="1" xfId="13" applyNumberFormat="1" applyFont="1" applyFill="1" applyBorder="1" applyAlignment="1">
      <alignment vertical="center"/>
    </xf>
    <xf numFmtId="4" fontId="9" fillId="0" borderId="0" xfId="8" applyNumberFormat="1" applyFont="1"/>
    <xf numFmtId="4" fontId="11" fillId="4" borderId="0" xfId="8" applyNumberFormat="1" applyFont="1" applyFill="1"/>
    <xf numFmtId="4" fontId="11" fillId="4" borderId="0" xfId="12" applyNumberFormat="1" applyFont="1" applyFill="1"/>
    <xf numFmtId="4" fontId="12" fillId="5" borderId="0" xfId="12" applyNumberFormat="1" applyFont="1" applyFill="1"/>
    <xf numFmtId="4" fontId="9" fillId="0" borderId="0" xfId="12" applyNumberFormat="1" applyFont="1"/>
    <xf numFmtId="0" fontId="1" fillId="0" borderId="20" xfId="12" applyFont="1" applyBorder="1" applyAlignment="1">
      <alignment horizontal="center" vertical="center"/>
    </xf>
    <xf numFmtId="0" fontId="1" fillId="0" borderId="20" xfId="12" applyFont="1" applyBorder="1"/>
    <xf numFmtId="4" fontId="1" fillId="0" borderId="20" xfId="12" applyNumberFormat="1" applyFont="1" applyBorder="1"/>
    <xf numFmtId="0" fontId="9" fillId="0" borderId="20" xfId="12" applyFont="1" applyBorder="1"/>
    <xf numFmtId="0" fontId="1" fillId="0" borderId="21" xfId="12" applyFont="1" applyBorder="1" applyAlignment="1">
      <alignment horizontal="center" vertical="center"/>
    </xf>
    <xf numFmtId="0" fontId="1" fillId="0" borderId="21" xfId="12" applyFont="1" applyBorder="1"/>
    <xf numFmtId="4" fontId="1" fillId="0" borderId="21" xfId="12" applyNumberFormat="1" applyFont="1" applyBorder="1"/>
    <xf numFmtId="0" fontId="9" fillId="0" borderId="21" xfId="12" applyFont="1" applyBorder="1"/>
    <xf numFmtId="0" fontId="2" fillId="0" borderId="21" xfId="12" applyFont="1" applyBorder="1" applyAlignment="1">
      <alignment horizontal="center" vertical="center"/>
    </xf>
    <xf numFmtId="0" fontId="2" fillId="0" borderId="21" xfId="12" applyFont="1" applyBorder="1"/>
    <xf numFmtId="4" fontId="2" fillId="0" borderId="21" xfId="12" applyNumberFormat="1" applyFont="1" applyBorder="1"/>
    <xf numFmtId="0" fontId="2" fillId="0" borderId="21" xfId="12" applyFont="1" applyBorder="1" applyAlignment="1">
      <alignment wrapText="1"/>
    </xf>
    <xf numFmtId="0" fontId="1" fillId="0" borderId="21" xfId="12" applyFont="1" applyBorder="1" applyAlignment="1">
      <alignment wrapText="1"/>
    </xf>
    <xf numFmtId="0" fontId="1" fillId="0" borderId="21" xfId="12" applyFont="1" applyBorder="1" applyAlignment="1">
      <alignment horizontal="center"/>
    </xf>
    <xf numFmtId="0" fontId="2" fillId="0" borderId="21" xfId="12" applyFont="1" applyBorder="1" applyAlignment="1">
      <alignment horizontal="center"/>
    </xf>
    <xf numFmtId="0" fontId="1" fillId="0" borderId="20" xfId="12" applyFont="1" applyBorder="1" applyAlignment="1">
      <alignment horizontal="center"/>
    </xf>
    <xf numFmtId="9" fontId="1" fillId="0" borderId="20" xfId="12" applyNumberFormat="1" applyFont="1" applyBorder="1"/>
    <xf numFmtId="0" fontId="2" fillId="0" borderId="20" xfId="12" applyFont="1" applyBorder="1"/>
    <xf numFmtId="9" fontId="1" fillId="0" borderId="21" xfId="12" applyNumberFormat="1" applyFont="1" applyBorder="1"/>
    <xf numFmtId="9" fontId="2" fillId="0" borderId="21" xfId="12" applyNumberFormat="1" applyFont="1" applyBorder="1"/>
    <xf numFmtId="0" fontId="9" fillId="0" borderId="21" xfId="8" applyFont="1" applyBorder="1"/>
    <xf numFmtId="0" fontId="11" fillId="4" borderId="0" xfId="8" applyFont="1" applyFill="1" applyAlignment="1">
      <alignment horizontal="left" vertical="center"/>
    </xf>
    <xf numFmtId="0" fontId="9" fillId="0" borderId="0" xfId="8" applyFont="1" applyAlignment="1">
      <alignment horizontal="left"/>
    </xf>
    <xf numFmtId="0" fontId="9" fillId="0" borderId="20" xfId="9" applyFont="1" applyBorder="1" applyAlignment="1">
      <alignment horizontal="center"/>
    </xf>
    <xf numFmtId="0" fontId="9" fillId="0" borderId="20" xfId="9" applyFont="1" applyBorder="1"/>
    <xf numFmtId="4" fontId="9" fillId="0" borderId="20" xfId="9" applyNumberFormat="1" applyFont="1" applyBorder="1"/>
    <xf numFmtId="0" fontId="9" fillId="0" borderId="21" xfId="9" applyFont="1" applyBorder="1" applyAlignment="1">
      <alignment horizontal="center"/>
    </xf>
    <xf numFmtId="0" fontId="9" fillId="0" borderId="21" xfId="9" applyFont="1" applyBorder="1"/>
    <xf numFmtId="4" fontId="9" fillId="0" borderId="21" xfId="9" applyNumberFormat="1" applyFont="1" applyBorder="1"/>
    <xf numFmtId="0" fontId="12" fillId="5" borderId="20" xfId="9" applyFont="1" applyFill="1" applyBorder="1"/>
    <xf numFmtId="0" fontId="8" fillId="0" borderId="21" xfId="9" applyFont="1" applyBorder="1" applyAlignment="1">
      <alignment horizontal="center"/>
    </xf>
    <xf numFmtId="0" fontId="8" fillId="0" borderId="21" xfId="9" applyFont="1" applyBorder="1"/>
    <xf numFmtId="4" fontId="8" fillId="0" borderId="21" xfId="9" applyNumberFormat="1" applyFont="1" applyBorder="1"/>
    <xf numFmtId="0" fontId="8" fillId="0" borderId="20" xfId="9" applyFont="1" applyBorder="1" applyAlignment="1">
      <alignment horizontal="center"/>
    </xf>
    <xf numFmtId="0" fontId="8" fillId="0" borderId="20" xfId="9" applyFont="1" applyBorder="1"/>
    <xf numFmtId="4" fontId="8" fillId="0" borderId="20" xfId="9" applyNumberFormat="1" applyFont="1" applyBorder="1"/>
    <xf numFmtId="0" fontId="14" fillId="0" borderId="21" xfId="0" applyFont="1" applyBorder="1" applyAlignment="1">
      <alignment horizontal="center"/>
    </xf>
    <xf numFmtId="0" fontId="14" fillId="0" borderId="21" xfId="0" applyFont="1" applyBorder="1"/>
    <xf numFmtId="4" fontId="14" fillId="0" borderId="21" xfId="0" applyNumberFormat="1" applyFont="1" applyBorder="1"/>
    <xf numFmtId="0" fontId="15" fillId="0" borderId="21" xfId="0" applyFont="1" applyBorder="1" applyAlignment="1">
      <alignment horizontal="center"/>
    </xf>
    <xf numFmtId="0" fontId="15" fillId="0" borderId="21" xfId="0" applyFont="1" applyBorder="1"/>
    <xf numFmtId="4" fontId="15" fillId="0" borderId="21" xfId="0" applyNumberFormat="1" applyFont="1" applyBorder="1"/>
    <xf numFmtId="0" fontId="8" fillId="0" borderId="21" xfId="9" applyFont="1" applyBorder="1" applyAlignment="1">
      <alignment horizontal="left" indent="1"/>
    </xf>
    <xf numFmtId="0" fontId="12" fillId="5" borderId="0" xfId="9" applyFont="1" applyFill="1" applyAlignment="1">
      <alignment horizontal="right"/>
    </xf>
    <xf numFmtId="4" fontId="8" fillId="0" borderId="21" xfId="18" applyNumberFormat="1" applyFont="1" applyFill="1" applyBorder="1"/>
    <xf numFmtId="0" fontId="7" fillId="0" borderId="21" xfId="0" applyFont="1" applyBorder="1"/>
    <xf numFmtId="0" fontId="5" fillId="0" borderId="21" xfId="0" applyFont="1" applyBorder="1"/>
    <xf numFmtId="4" fontId="9" fillId="0" borderId="21" xfId="18" applyNumberFormat="1" applyFont="1" applyFill="1" applyBorder="1"/>
    <xf numFmtId="0" fontId="8" fillId="0" borderId="21" xfId="0" applyFont="1" applyBorder="1" applyAlignment="1">
      <alignment horizontal="left"/>
    </xf>
    <xf numFmtId="4" fontId="7" fillId="0" borderId="21" xfId="0" applyNumberFormat="1" applyFont="1" applyBorder="1"/>
    <xf numFmtId="0" fontId="8" fillId="7" borderId="23" xfId="13" applyFont="1" applyFill="1" applyBorder="1" applyAlignment="1">
      <alignment vertical="center"/>
    </xf>
    <xf numFmtId="0" fontId="8" fillId="7" borderId="24" xfId="13" applyFont="1" applyFill="1" applyBorder="1" applyAlignment="1">
      <alignment vertical="center"/>
    </xf>
    <xf numFmtId="4" fontId="8" fillId="7" borderId="25" xfId="13" applyNumberFormat="1" applyFont="1" applyFill="1" applyBorder="1" applyAlignment="1">
      <alignment horizontal="right" vertical="center" wrapText="1"/>
    </xf>
    <xf numFmtId="0" fontId="8" fillId="0" borderId="26" xfId="13" applyFont="1" applyBorder="1" applyAlignment="1">
      <alignment vertical="center"/>
    </xf>
    <xf numFmtId="0" fontId="8" fillId="0" borderId="27" xfId="13" applyFont="1" applyBorder="1" applyAlignment="1">
      <alignment vertical="center"/>
    </xf>
    <xf numFmtId="4" fontId="8" fillId="0" borderId="28" xfId="13" applyNumberFormat="1" applyFont="1" applyBorder="1" applyAlignment="1">
      <alignment horizontal="right" vertical="center" wrapText="1"/>
    </xf>
    <xf numFmtId="0" fontId="2" fillId="0" borderId="27" xfId="13" applyFont="1" applyBorder="1" applyAlignment="1">
      <alignment vertical="center"/>
    </xf>
    <xf numFmtId="0" fontId="2" fillId="0" borderId="26" xfId="13" applyFont="1" applyBorder="1" applyAlignment="1">
      <alignment horizontal="left" vertical="center" indent="1"/>
    </xf>
    <xf numFmtId="4" fontId="9" fillId="0" borderId="28" xfId="13" applyNumberFormat="1" applyFont="1" applyBorder="1" applyAlignment="1">
      <alignment horizontal="right" vertical="center" wrapText="1"/>
    </xf>
    <xf numFmtId="0" fontId="5" fillId="0" borderId="27" xfId="13" applyFont="1" applyBorder="1"/>
    <xf numFmtId="0" fontId="9" fillId="0" borderId="26" xfId="13" applyFont="1" applyBorder="1" applyAlignment="1">
      <alignment horizontal="left" vertical="center" wrapText="1" indent="1"/>
    </xf>
    <xf numFmtId="0" fontId="9" fillId="0" borderId="27" xfId="13" applyFont="1" applyBorder="1" applyAlignment="1">
      <alignment horizontal="left" vertical="center"/>
    </xf>
    <xf numFmtId="0" fontId="9" fillId="0" borderId="26" xfId="13" applyFont="1" applyBorder="1" applyAlignment="1">
      <alignment horizontal="left" vertical="center" indent="1"/>
    </xf>
    <xf numFmtId="0" fontId="9" fillId="0" borderId="26" xfId="13" applyFont="1" applyBorder="1" applyAlignment="1">
      <alignment horizontal="left" vertical="center" wrapText="1"/>
    </xf>
    <xf numFmtId="0" fontId="2" fillId="0" borderId="27" xfId="13" applyFont="1" applyBorder="1" applyAlignment="1">
      <alignment horizontal="left" vertical="center"/>
    </xf>
    <xf numFmtId="0" fontId="2" fillId="0" borderId="27" xfId="13" applyFont="1" applyBorder="1" applyAlignment="1">
      <alignment horizontal="left"/>
    </xf>
    <xf numFmtId="4" fontId="9" fillId="0" borderId="28" xfId="13" applyNumberFormat="1" applyFont="1" applyBorder="1" applyAlignment="1">
      <alignment horizontal="right" vertical="center"/>
    </xf>
    <xf numFmtId="0" fontId="9" fillId="0" borderId="26" xfId="13" applyFont="1" applyBorder="1" applyAlignment="1">
      <alignment horizontal="left" vertical="center"/>
    </xf>
    <xf numFmtId="0" fontId="8" fillId="7" borderId="29" xfId="13" applyFont="1" applyFill="1" applyBorder="1" applyAlignment="1">
      <alignment vertical="center"/>
    </xf>
    <xf numFmtId="0" fontId="8" fillId="7" borderId="30" xfId="13" applyFont="1" applyFill="1" applyBorder="1" applyAlignment="1">
      <alignment vertical="center"/>
    </xf>
    <xf numFmtId="4" fontId="8" fillId="7" borderId="31" xfId="13" applyNumberFormat="1" applyFont="1" applyFill="1" applyBorder="1" applyAlignment="1">
      <alignment horizontal="right" vertical="center" wrapText="1"/>
    </xf>
    <xf numFmtId="0" fontId="8" fillId="0" borderId="24" xfId="13" applyFont="1" applyBorder="1" applyAlignment="1">
      <alignment vertical="center"/>
    </xf>
    <xf numFmtId="4" fontId="8" fillId="0" borderId="28" xfId="13" applyNumberFormat="1" applyFont="1" applyBorder="1" applyAlignment="1">
      <alignment vertical="center" wrapText="1"/>
    </xf>
    <xf numFmtId="49" fontId="2" fillId="0" borderId="27" xfId="13" applyNumberFormat="1" applyFont="1" applyBorder="1" applyAlignment="1">
      <alignment vertical="center"/>
    </xf>
    <xf numFmtId="4" fontId="2" fillId="0" borderId="28" xfId="13" applyNumberFormat="1" applyFont="1" applyBorder="1" applyAlignment="1">
      <alignment vertical="center" wrapText="1"/>
    </xf>
    <xf numFmtId="49" fontId="2" fillId="0" borderId="27" xfId="13" applyNumberFormat="1" applyFont="1" applyBorder="1"/>
    <xf numFmtId="0" fontId="2" fillId="0" borderId="26" xfId="13" applyFont="1" applyBorder="1" applyAlignment="1">
      <alignment horizontal="left" vertical="center" wrapText="1" indent="1"/>
    </xf>
    <xf numFmtId="0" fontId="2" fillId="0" borderId="26" xfId="13" applyFont="1" applyBorder="1" applyAlignment="1">
      <alignment vertical="center"/>
    </xf>
    <xf numFmtId="0" fontId="1" fillId="0" borderId="27" xfId="13" applyFont="1" applyBorder="1" applyAlignment="1">
      <alignment vertical="center"/>
    </xf>
    <xf numFmtId="0" fontId="1" fillId="0" borderId="26" xfId="13" applyFont="1" applyBorder="1" applyAlignment="1">
      <alignment vertical="center"/>
    </xf>
    <xf numFmtId="4" fontId="1" fillId="0" borderId="28" xfId="13" applyNumberFormat="1" applyFont="1" applyBorder="1" applyAlignment="1">
      <alignment vertical="center" wrapText="1"/>
    </xf>
    <xf numFmtId="4" fontId="2" fillId="0" borderId="28" xfId="13" applyNumberFormat="1" applyFont="1" applyBorder="1" applyAlignment="1">
      <alignment vertical="center"/>
    </xf>
    <xf numFmtId="0" fontId="9" fillId="0" borderId="30" xfId="13" applyFont="1" applyBorder="1" applyAlignment="1">
      <alignment vertical="center"/>
    </xf>
    <xf numFmtId="4" fontId="8" fillId="0" borderId="28" xfId="13" applyNumberFormat="1" applyFont="1" applyBorder="1" applyAlignment="1">
      <alignment horizontal="right" vertical="center"/>
    </xf>
    <xf numFmtId="0" fontId="5" fillId="0" borderId="23" xfId="13" applyFont="1" applyBorder="1"/>
    <xf numFmtId="4" fontId="8" fillId="0" borderId="25" xfId="13" applyNumberFormat="1" applyFont="1" applyBorder="1" applyAlignment="1">
      <alignment vertical="center"/>
    </xf>
    <xf numFmtId="0" fontId="2" fillId="0" borderId="27" xfId="13" applyFont="1" applyBorder="1"/>
    <xf numFmtId="0" fontId="5" fillId="0" borderId="29" xfId="13" applyFont="1" applyBorder="1"/>
    <xf numFmtId="4" fontId="9" fillId="0" borderId="31" xfId="13" applyNumberFormat="1" applyFont="1" applyBorder="1" applyAlignment="1">
      <alignment vertical="center"/>
    </xf>
    <xf numFmtId="0" fontId="2" fillId="0" borderId="0" xfId="13" applyFont="1" applyAlignment="1">
      <alignment horizontal="left" vertical="center" indent="1"/>
    </xf>
    <xf numFmtId="4" fontId="9" fillId="0" borderId="0" xfId="13" applyNumberFormat="1" applyFont="1" applyAlignment="1">
      <alignment horizontal="right" vertical="center" wrapText="1" indent="1"/>
    </xf>
    <xf numFmtId="0" fontId="2" fillId="0" borderId="35" xfId="13" applyFont="1" applyBorder="1" applyAlignment="1">
      <alignment horizontal="left" vertical="center" indent="1"/>
    </xf>
    <xf numFmtId="4" fontId="9" fillId="0" borderId="36" xfId="13" applyNumberFormat="1" applyFont="1" applyBorder="1" applyAlignment="1">
      <alignment horizontal="right" vertical="center" wrapText="1" indent="1"/>
    </xf>
    <xf numFmtId="0" fontId="2" fillId="0" borderId="37" xfId="13" applyFont="1" applyBorder="1" applyAlignment="1">
      <alignment horizontal="left" vertical="center" indent="1"/>
    </xf>
    <xf numFmtId="4" fontId="9" fillId="0" borderId="38" xfId="13" applyNumberFormat="1" applyFont="1" applyBorder="1" applyAlignment="1">
      <alignment horizontal="right" vertical="center" wrapText="1" indent="1"/>
    </xf>
    <xf numFmtId="0" fontId="2" fillId="0" borderId="33" xfId="13" applyFont="1" applyBorder="1" applyAlignment="1">
      <alignment horizontal="left" vertical="center" indent="1"/>
    </xf>
    <xf numFmtId="4" fontId="9" fillId="0" borderId="34" xfId="13" applyNumberFormat="1" applyFont="1" applyBorder="1" applyAlignment="1">
      <alignment horizontal="right" vertical="center" wrapText="1" indent="1"/>
    </xf>
    <xf numFmtId="0" fontId="8" fillId="7" borderId="1" xfId="13" applyFont="1" applyFill="1" applyBorder="1" applyAlignment="1">
      <alignment horizontal="center" vertical="center"/>
    </xf>
    <xf numFmtId="0" fontId="11" fillId="4" borderId="0" xfId="9" applyFont="1" applyFill="1" applyAlignment="1">
      <alignment horizontal="left" vertical="center"/>
    </xf>
    <xf numFmtId="0" fontId="12" fillId="5" borderId="0" xfId="9" applyFont="1" applyFill="1" applyAlignment="1">
      <alignment horizontal="left"/>
    </xf>
    <xf numFmtId="0" fontId="8" fillId="0" borderId="0" xfId="9" applyFont="1" applyAlignment="1">
      <alignment horizontal="left"/>
    </xf>
    <xf numFmtId="0" fontId="9" fillId="0" borderId="0" xfId="9" applyFont="1" applyAlignment="1">
      <alignment horizontal="left"/>
    </xf>
    <xf numFmtId="0" fontId="8" fillId="0" borderId="20" xfId="9" applyFont="1" applyBorder="1" applyAlignment="1">
      <alignment horizontal="left"/>
    </xf>
    <xf numFmtId="0" fontId="9" fillId="0" borderId="21" xfId="9" applyFont="1" applyBorder="1" applyAlignment="1">
      <alignment horizontal="left"/>
    </xf>
    <xf numFmtId="0" fontId="11" fillId="4" borderId="0" xfId="8" applyFont="1" applyFill="1" applyAlignment="1">
      <alignment wrapText="1"/>
    </xf>
    <xf numFmtId="0" fontId="9" fillId="0" borderId="0" xfId="8" applyFont="1" applyAlignment="1">
      <alignment wrapText="1"/>
    </xf>
    <xf numFmtId="0" fontId="11" fillId="4" borderId="0" xfId="8" applyFont="1" applyFill="1" applyAlignment="1">
      <alignment vertical="center" wrapText="1"/>
    </xf>
    <xf numFmtId="0" fontId="11" fillId="4" borderId="0" xfId="8" applyFont="1" applyFill="1" applyAlignment="1">
      <alignment vertical="center"/>
    </xf>
    <xf numFmtId="0" fontId="12" fillId="5" borderId="0" xfId="8" applyFont="1" applyFill="1" applyAlignment="1">
      <alignment horizontal="left" vertical="center"/>
    </xf>
    <xf numFmtId="0" fontId="12" fillId="5" borderId="0" xfId="8" applyFont="1" applyFill="1" applyAlignment="1">
      <alignment vertical="center" wrapText="1"/>
    </xf>
    <xf numFmtId="0" fontId="12" fillId="5" borderId="0" xfId="8" applyFont="1" applyFill="1" applyAlignment="1">
      <alignment vertical="center"/>
    </xf>
    <xf numFmtId="0" fontId="9" fillId="0" borderId="20" xfId="8" applyFont="1" applyBorder="1" applyAlignment="1">
      <alignment horizontal="left" vertical="center"/>
    </xf>
    <xf numFmtId="0" fontId="9" fillId="0" borderId="20" xfId="8" applyFont="1" applyBorder="1" applyAlignment="1">
      <alignment vertical="center" wrapText="1"/>
    </xf>
    <xf numFmtId="4" fontId="9" fillId="0" borderId="20" xfId="8" applyNumberFormat="1" applyFont="1" applyBorder="1" applyAlignment="1">
      <alignment vertical="center"/>
    </xf>
    <xf numFmtId="0" fontId="9" fillId="0" borderId="20" xfId="8" applyFont="1" applyBorder="1" applyAlignment="1">
      <alignment vertical="center"/>
    </xf>
    <xf numFmtId="0" fontId="9" fillId="0" borderId="21" xfId="8" applyFont="1" applyBorder="1" applyAlignment="1">
      <alignment horizontal="left" vertical="center"/>
    </xf>
    <xf numFmtId="0" fontId="9" fillId="0" borderId="21" xfId="8" applyFont="1" applyBorder="1" applyAlignment="1">
      <alignment vertical="center" wrapText="1"/>
    </xf>
    <xf numFmtId="4" fontId="9" fillId="0" borderId="21" xfId="8" applyNumberFormat="1" applyFont="1" applyBorder="1" applyAlignment="1">
      <alignment vertical="center"/>
    </xf>
    <xf numFmtId="0" fontId="9" fillId="0" borderId="21" xfId="8" applyFont="1" applyBorder="1" applyAlignment="1">
      <alignment vertical="center"/>
    </xf>
    <xf numFmtId="0" fontId="9" fillId="0" borderId="0" xfId="8" applyFont="1" applyAlignment="1">
      <alignment horizontal="left" vertical="center"/>
    </xf>
    <xf numFmtId="0" fontId="9" fillId="0" borderId="0" xfId="8" applyFont="1" applyAlignment="1">
      <alignment vertical="center" wrapText="1"/>
    </xf>
    <xf numFmtId="3" fontId="9" fillId="0" borderId="0" xfId="8" applyNumberFormat="1" applyFont="1" applyAlignment="1">
      <alignment vertical="center"/>
    </xf>
    <xf numFmtId="4" fontId="9" fillId="0" borderId="0" xfId="8" applyNumberFormat="1" applyFont="1" applyAlignment="1">
      <alignment vertical="center"/>
    </xf>
    <xf numFmtId="4" fontId="11" fillId="4" borderId="0" xfId="8" applyNumberFormat="1" applyFont="1" applyFill="1" applyAlignment="1">
      <alignment vertical="center"/>
    </xf>
    <xf numFmtId="4" fontId="12" fillId="5" borderId="0" xfId="8" applyNumberFormat="1" applyFont="1" applyFill="1" applyAlignment="1">
      <alignment vertical="center"/>
    </xf>
    <xf numFmtId="4" fontId="9" fillId="2" borderId="21" xfId="8" applyNumberFormat="1" applyFont="1" applyFill="1" applyBorder="1" applyAlignment="1">
      <alignment vertical="center"/>
    </xf>
    <xf numFmtId="3" fontId="9" fillId="2" borderId="0" xfId="8" applyNumberFormat="1" applyFont="1" applyFill="1" applyAlignment="1">
      <alignment vertical="center"/>
    </xf>
    <xf numFmtId="0" fontId="12" fillId="6" borderId="0" xfId="8" applyFont="1" applyFill="1" applyAlignment="1">
      <alignment horizontal="left" vertical="center"/>
    </xf>
    <xf numFmtId="0" fontId="12" fillId="6" borderId="0" xfId="8" applyFont="1" applyFill="1" applyAlignment="1">
      <alignment vertical="center" wrapText="1"/>
    </xf>
    <xf numFmtId="0" fontId="12" fillId="6" borderId="0" xfId="8" applyFont="1" applyFill="1" applyAlignment="1">
      <alignment vertical="center"/>
    </xf>
    <xf numFmtId="0" fontId="11" fillId="8" borderId="0" xfId="0" applyFont="1" applyFill="1" applyAlignment="1">
      <alignment horizontal="left" vertical="center"/>
    </xf>
    <xf numFmtId="0" fontId="11" fillId="8" borderId="0" xfId="0" applyFont="1" applyFill="1" applyAlignment="1">
      <alignment vertical="center" wrapText="1"/>
    </xf>
    <xf numFmtId="4" fontId="11" fillId="8" borderId="0" xfId="0" applyNumberFormat="1" applyFont="1" applyFill="1" applyAlignment="1">
      <alignment vertical="center"/>
    </xf>
    <xf numFmtId="0" fontId="11" fillId="8" borderId="0" xfId="0" applyFont="1" applyFill="1" applyAlignment="1">
      <alignment vertical="center"/>
    </xf>
    <xf numFmtId="0" fontId="12" fillId="9" borderId="0" xfId="0" applyFont="1" applyFill="1" applyAlignment="1">
      <alignment horizontal="left" vertical="center"/>
    </xf>
    <xf numFmtId="0" fontId="12" fillId="9" borderId="0" xfId="0" applyFont="1" applyFill="1" applyAlignment="1">
      <alignment vertical="center" wrapText="1"/>
    </xf>
    <xf numFmtId="4" fontId="12" fillId="9" borderId="0" xfId="0" applyNumberFormat="1" applyFont="1" applyFill="1" applyAlignment="1">
      <alignment vertical="center"/>
    </xf>
    <xf numFmtId="0" fontId="12" fillId="10" borderId="0" xfId="0" applyFont="1" applyFill="1" applyAlignment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0" xfId="0" applyFont="1" applyBorder="1" applyAlignment="1">
      <alignment vertical="center" wrapText="1"/>
    </xf>
    <xf numFmtId="4" fontId="9" fillId="0" borderId="20" xfId="0" applyNumberFormat="1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vertical="center" wrapText="1"/>
    </xf>
    <xf numFmtId="4" fontId="9" fillId="0" borderId="21" xfId="0" applyNumberFormat="1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4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2" fillId="5" borderId="0" xfId="8" applyFont="1" applyFill="1" applyAlignment="1">
      <alignment horizontal="right" vertical="center"/>
    </xf>
    <xf numFmtId="9" fontId="2" fillId="0" borderId="20" xfId="14" applyFont="1" applyBorder="1" applyAlignment="1">
      <alignment horizontal="center"/>
    </xf>
    <xf numFmtId="9" fontId="2" fillId="0" borderId="21" xfId="14" applyFont="1" applyBorder="1" applyAlignment="1">
      <alignment horizontal="center"/>
    </xf>
    <xf numFmtId="0" fontId="2" fillId="0" borderId="21" xfId="19" applyFont="1" applyBorder="1" applyAlignment="1">
      <alignment vertical="center" wrapText="1"/>
    </xf>
    <xf numFmtId="4" fontId="2" fillId="0" borderId="21" xfId="12" applyNumberFormat="1" applyFont="1" applyBorder="1" applyAlignment="1">
      <alignment vertical="center"/>
    </xf>
    <xf numFmtId="4" fontId="1" fillId="0" borderId="21" xfId="12" applyNumberFormat="1" applyFont="1" applyBorder="1" applyAlignment="1">
      <alignment vertical="center"/>
    </xf>
    <xf numFmtId="0" fontId="2" fillId="0" borderId="21" xfId="12" applyFont="1" applyBorder="1" applyAlignment="1">
      <alignment vertical="center"/>
    </xf>
    <xf numFmtId="9" fontId="2" fillId="0" borderId="21" xfId="14" applyFont="1" applyBorder="1" applyAlignment="1">
      <alignment horizontal="center" vertical="center"/>
    </xf>
    <xf numFmtId="4" fontId="1" fillId="0" borderId="21" xfId="12" applyNumberFormat="1" applyFont="1" applyBorder="1" applyAlignment="1">
      <alignment horizontal="right" vertical="center"/>
    </xf>
    <xf numFmtId="9" fontId="2" fillId="0" borderId="21" xfId="12" applyNumberFormat="1" applyFont="1" applyBorder="1" applyAlignment="1">
      <alignment vertical="center"/>
    </xf>
    <xf numFmtId="4" fontId="12" fillId="5" borderId="0" xfId="12" applyNumberFormat="1" applyFont="1" applyFill="1" applyAlignment="1">
      <alignment horizontal="right"/>
    </xf>
    <xf numFmtId="0" fontId="9" fillId="0" borderId="21" xfId="8" applyFont="1" applyBorder="1" applyAlignment="1">
      <alignment horizontal="left" vertical="center" wrapText="1"/>
    </xf>
    <xf numFmtId="4" fontId="9" fillId="0" borderId="21" xfId="8" applyNumberFormat="1" applyFont="1" applyBorder="1" applyAlignment="1">
      <alignment horizontal="right" vertical="center" wrapText="1"/>
    </xf>
    <xf numFmtId="4" fontId="9" fillId="0" borderId="21" xfId="8" applyNumberFormat="1" applyFont="1" applyBorder="1" applyAlignment="1">
      <alignment vertical="center" wrapText="1"/>
    </xf>
    <xf numFmtId="0" fontId="9" fillId="0" borderId="21" xfId="20" applyFont="1" applyBorder="1" applyAlignment="1">
      <alignment horizontal="center"/>
    </xf>
    <xf numFmtId="0" fontId="12" fillId="5" borderId="0" xfId="8" applyFont="1" applyFill="1" applyAlignment="1">
      <alignment horizontal="center" vertical="center"/>
    </xf>
    <xf numFmtId="0" fontId="11" fillId="4" borderId="0" xfId="21" applyFont="1" applyFill="1" applyAlignment="1">
      <alignment horizontal="left"/>
    </xf>
    <xf numFmtId="0" fontId="11" fillId="4" borderId="0" xfId="21" applyFont="1" applyFill="1"/>
    <xf numFmtId="0" fontId="12" fillId="5" borderId="0" xfId="21" applyFont="1" applyFill="1" applyAlignment="1">
      <alignment horizontal="left"/>
    </xf>
    <xf numFmtId="0" fontId="12" fillId="10" borderId="0" xfId="0" applyFont="1" applyFill="1"/>
    <xf numFmtId="0" fontId="12" fillId="5" borderId="0" xfId="21" applyFont="1" applyFill="1" applyAlignment="1">
      <alignment horizontal="right"/>
    </xf>
    <xf numFmtId="0" fontId="8" fillId="0" borderId="20" xfId="21" applyFont="1" applyBorder="1" applyAlignment="1">
      <alignment horizontal="left"/>
    </xf>
    <xf numFmtId="0" fontId="8" fillId="0" borderId="20" xfId="21" applyFont="1" applyBorder="1"/>
    <xf numFmtId="4" fontId="1" fillId="0" borderId="20" xfId="21" applyNumberFormat="1" applyFont="1" applyBorder="1"/>
    <xf numFmtId="0" fontId="9" fillId="0" borderId="21" xfId="21" applyFont="1" applyBorder="1" applyAlignment="1">
      <alignment horizontal="left"/>
    </xf>
    <xf numFmtId="0" fontId="8" fillId="0" borderId="21" xfId="21" applyFont="1" applyBorder="1" applyAlignment="1">
      <alignment horizontal="left" indent="1"/>
    </xf>
    <xf numFmtId="4" fontId="1" fillId="0" borderId="21" xfId="21" applyNumberFormat="1" applyFont="1" applyBorder="1"/>
    <xf numFmtId="0" fontId="8" fillId="0" borderId="21" xfId="21" applyFont="1" applyBorder="1" applyAlignment="1">
      <alignment horizontal="left"/>
    </xf>
    <xf numFmtId="0" fontId="8" fillId="0" borderId="21" xfId="21" applyFont="1" applyBorder="1"/>
    <xf numFmtId="0" fontId="9" fillId="0" borderId="21" xfId="21" applyFont="1" applyBorder="1"/>
    <xf numFmtId="4" fontId="2" fillId="0" borderId="21" xfId="21" applyNumberFormat="1" applyFont="1" applyBorder="1"/>
    <xf numFmtId="4" fontId="9" fillId="0" borderId="21" xfId="21" applyNumberFormat="1" applyFont="1" applyBorder="1"/>
    <xf numFmtId="4" fontId="8" fillId="0" borderId="21" xfId="21" applyNumberFormat="1" applyFont="1" applyBorder="1"/>
    <xf numFmtId="0" fontId="1" fillId="0" borderId="21" xfId="21" applyFont="1" applyBorder="1"/>
    <xf numFmtId="0" fontId="9" fillId="0" borderId="21" xfId="0" applyFont="1" applyBorder="1" applyAlignment="1">
      <alignment horizontal="left"/>
    </xf>
    <xf numFmtId="4" fontId="2" fillId="0" borderId="21" xfId="18" applyNumberFormat="1" applyFont="1" applyFill="1" applyBorder="1"/>
    <xf numFmtId="0" fontId="2" fillId="0" borderId="21" xfId="21" applyFont="1" applyBorder="1"/>
    <xf numFmtId="4" fontId="5" fillId="0" borderId="21" xfId="2" applyNumberFormat="1" applyFont="1" applyBorder="1" applyAlignment="1" applyProtection="1">
      <alignment vertical="top"/>
      <protection locked="0"/>
    </xf>
    <xf numFmtId="0" fontId="8" fillId="0" borderId="21" xfId="21" quotePrefix="1" applyFont="1" applyBorder="1" applyAlignment="1">
      <alignment horizontal="left" indent="1"/>
    </xf>
    <xf numFmtId="0" fontId="12" fillId="5" borderId="20" xfId="9" applyFont="1" applyFill="1" applyBorder="1" applyAlignment="1">
      <alignment horizontal="right"/>
    </xf>
    <xf numFmtId="4" fontId="5" fillId="0" borderId="0" xfId="10" applyNumberFormat="1" applyFont="1"/>
    <xf numFmtId="0" fontId="9" fillId="0" borderId="0" xfId="9" applyFont="1" applyAlignment="1">
      <alignment horizontal="right"/>
    </xf>
    <xf numFmtId="4" fontId="2" fillId="0" borderId="36" xfId="13" applyNumberFormat="1" applyFont="1" applyBorder="1" applyAlignment="1">
      <alignment horizontal="right" vertical="center" wrapText="1" indent="1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9" fillId="0" borderId="22" xfId="20" applyFont="1" applyBorder="1" applyAlignment="1">
      <alignment horizontal="center" vertical="center" wrapText="1"/>
    </xf>
    <xf numFmtId="0" fontId="9" fillId="0" borderId="0" xfId="20" applyFont="1" applyAlignment="1">
      <alignment horizontal="center" vertical="center" wrapText="1"/>
    </xf>
    <xf numFmtId="0" fontId="9" fillId="0" borderId="20" xfId="20" applyFont="1" applyBorder="1" applyAlignment="1">
      <alignment horizontal="center" vertical="center" wrapText="1"/>
    </xf>
    <xf numFmtId="0" fontId="1" fillId="3" borderId="13" xfId="8" applyFont="1" applyFill="1" applyBorder="1" applyAlignment="1">
      <alignment horizontal="center" vertical="center"/>
    </xf>
    <xf numFmtId="0" fontId="1" fillId="3" borderId="10" xfId="8" applyFont="1" applyFill="1" applyBorder="1" applyAlignment="1">
      <alignment horizontal="center" vertical="center"/>
    </xf>
    <xf numFmtId="0" fontId="1" fillId="3" borderId="9" xfId="8" applyFont="1" applyFill="1" applyBorder="1" applyAlignment="1">
      <alignment horizontal="center" vertical="center"/>
    </xf>
    <xf numFmtId="0" fontId="1" fillId="3" borderId="12" xfId="8" applyFont="1" applyFill="1" applyBorder="1" applyAlignment="1">
      <alignment horizontal="center" vertical="center"/>
    </xf>
    <xf numFmtId="0" fontId="1" fillId="3" borderId="14" xfId="8" applyFont="1" applyFill="1" applyBorder="1" applyAlignment="1">
      <alignment horizontal="center" vertical="center"/>
    </xf>
    <xf numFmtId="0" fontId="1" fillId="3" borderId="17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8" fillId="3" borderId="0" xfId="9" applyFont="1" applyFill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9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1" xfId="13" applyFont="1" applyFill="1" applyBorder="1" applyAlignment="1">
      <alignment horizontal="center" vertical="center"/>
    </xf>
    <xf numFmtId="0" fontId="1" fillId="7" borderId="13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15" xfId="13" applyFont="1" applyFill="1" applyBorder="1" applyAlignment="1" applyProtection="1">
      <alignment horizontal="center" vertical="center" wrapText="1"/>
      <protection locked="0"/>
    </xf>
    <xf numFmtId="0" fontId="1" fillId="7" borderId="9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7" fillId="7" borderId="32" xfId="13" applyFont="1" applyFill="1" applyBorder="1" applyAlignment="1">
      <alignment horizontal="center" vertical="center"/>
    </xf>
  </cellXfs>
  <cellStyles count="22">
    <cellStyle name="Hipervínculo" xfId="11" builtinId="8"/>
    <cellStyle name="Millares 2" xfId="1" xr:uid="{00000000-0005-0000-0000-000001000000}"/>
    <cellStyle name="Millares 2 2" xfId="15" xr:uid="{00000000-0005-0000-0000-000002000000}"/>
    <cellStyle name="Millares 2 3" xfId="16" xr:uid="{00000000-0005-0000-0000-000003000000}"/>
    <cellStyle name="Millares 3" xfId="18" xr:uid="{00000000-0005-0000-0000-000004000000}"/>
    <cellStyle name="Millares 4" xfId="17" xr:uid="{00000000-0005-0000-0000-000005000000}"/>
    <cellStyle name="Normal" xfId="0" builtinId="0"/>
    <cellStyle name="Normal 2" xfId="2" xr:uid="{00000000-0005-0000-0000-000007000000}"/>
    <cellStyle name="Normal 2 2" xfId="3" xr:uid="{00000000-0005-0000-0000-000008000000}"/>
    <cellStyle name="Normal 2 3" xfId="9" xr:uid="{00000000-0005-0000-0000-000009000000}"/>
    <cellStyle name="Normal 2 3 4" xfId="21" xr:uid="{00000000-0005-0000-0000-00000A000000}"/>
    <cellStyle name="Normal 3" xfId="8" xr:uid="{00000000-0005-0000-0000-00000B000000}"/>
    <cellStyle name="Normal 3 15" xfId="20" xr:uid="{00000000-0005-0000-0000-00000C000000}"/>
    <cellStyle name="Normal 3 2" xfId="10" xr:uid="{00000000-0005-0000-0000-00000D000000}"/>
    <cellStyle name="Normal 3 2 2" xfId="13" xr:uid="{00000000-0005-0000-0000-00000E000000}"/>
    <cellStyle name="Normal 3 3" xfId="12" xr:uid="{00000000-0005-0000-0000-00000F000000}"/>
    <cellStyle name="Normal 3 3 3" xfId="19" xr:uid="{00000000-0005-0000-0000-000010000000}"/>
    <cellStyle name="Normal 4" xfId="4" xr:uid="{00000000-0005-0000-0000-000011000000}"/>
    <cellStyle name="Normal 5" xfId="5" xr:uid="{00000000-0005-0000-0000-000012000000}"/>
    <cellStyle name="Normal 56" xfId="6" xr:uid="{00000000-0005-0000-0000-000013000000}"/>
    <cellStyle name="Porcentaje" xfId="14" builtinId="5"/>
    <cellStyle name="Porcentaje 2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52</xdr:row>
      <xdr:rowOff>57150</xdr:rowOff>
    </xdr:from>
    <xdr:to>
      <xdr:col>3</xdr:col>
      <xdr:colOff>672955</xdr:colOff>
      <xdr:row>58</xdr:row>
      <xdr:rowOff>31752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395" r="2435"/>
        <a:stretch/>
      </xdr:blipFill>
      <xdr:spPr>
        <a:xfrm>
          <a:off x="123825" y="7772400"/>
          <a:ext cx="6988030" cy="8318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220</xdr:row>
      <xdr:rowOff>66675</xdr:rowOff>
    </xdr:from>
    <xdr:to>
      <xdr:col>3</xdr:col>
      <xdr:colOff>825355</xdr:colOff>
      <xdr:row>226</xdr:row>
      <xdr:rowOff>41277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395" r="2435"/>
        <a:stretch/>
      </xdr:blipFill>
      <xdr:spPr>
        <a:xfrm>
          <a:off x="1085850" y="33880425"/>
          <a:ext cx="6988030" cy="8318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1396862</xdr:colOff>
      <xdr:row>189</xdr:row>
      <xdr:rowOff>36857</xdr:rowOff>
    </xdr:from>
    <xdr:to>
      <xdr:col>6</xdr:col>
      <xdr:colOff>537120</xdr:colOff>
      <xdr:row>195</xdr:row>
      <xdr:rowOff>11459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395" r="2435"/>
        <a:stretch/>
      </xdr:blipFill>
      <xdr:spPr>
        <a:xfrm>
          <a:off x="1860688" y="31452792"/>
          <a:ext cx="6979747" cy="8194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44</xdr:row>
      <xdr:rowOff>28575</xdr:rowOff>
    </xdr:from>
    <xdr:to>
      <xdr:col>4</xdr:col>
      <xdr:colOff>1158730</xdr:colOff>
      <xdr:row>50</xdr:row>
      <xdr:rowOff>3177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395" r="2435"/>
        <a:stretch/>
      </xdr:blipFill>
      <xdr:spPr>
        <a:xfrm>
          <a:off x="685800" y="6696075"/>
          <a:ext cx="6988030" cy="8318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227134</xdr:colOff>
      <xdr:row>145</xdr:row>
      <xdr:rowOff>112101</xdr:rowOff>
    </xdr:from>
    <xdr:to>
      <xdr:col>4</xdr:col>
      <xdr:colOff>867851</xdr:colOff>
      <xdr:row>151</xdr:row>
      <xdr:rowOff>83039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395" r="2435"/>
        <a:stretch/>
      </xdr:blipFill>
      <xdr:spPr>
        <a:xfrm>
          <a:off x="893884" y="21741178"/>
          <a:ext cx="6985832" cy="85016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45</xdr:row>
      <xdr:rowOff>57150</xdr:rowOff>
    </xdr:from>
    <xdr:to>
      <xdr:col>4</xdr:col>
      <xdr:colOff>615805</xdr:colOff>
      <xdr:row>51</xdr:row>
      <xdr:rowOff>31752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395" r="2435"/>
        <a:stretch/>
      </xdr:blipFill>
      <xdr:spPr>
        <a:xfrm>
          <a:off x="0" y="6915150"/>
          <a:ext cx="6988030" cy="8318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48</xdr:row>
      <xdr:rowOff>95250</xdr:rowOff>
    </xdr:from>
    <xdr:to>
      <xdr:col>4</xdr:col>
      <xdr:colOff>653905</xdr:colOff>
      <xdr:row>54</xdr:row>
      <xdr:rowOff>69852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395" r="2435"/>
        <a:stretch/>
      </xdr:blipFill>
      <xdr:spPr>
        <a:xfrm>
          <a:off x="0" y="7229475"/>
          <a:ext cx="6988030" cy="83185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182218</xdr:colOff>
      <xdr:row>64</xdr:row>
      <xdr:rowOff>8283</xdr:rowOff>
    </xdr:from>
    <xdr:to>
      <xdr:col>9</xdr:col>
      <xdr:colOff>809205</xdr:colOff>
      <xdr:row>69</xdr:row>
      <xdr:rowOff>136113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395" r="2435"/>
        <a:stretch/>
      </xdr:blipFill>
      <xdr:spPr>
        <a:xfrm>
          <a:off x="5160066" y="9177131"/>
          <a:ext cx="6988030" cy="831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D44"/>
  <sheetViews>
    <sheetView showGridLines="0" tabSelected="1" topLeftCell="A3" zoomScale="115" zoomScaleNormal="115" zoomScaleSheetLayoutView="100" workbookViewId="0">
      <selection activeCell="F18" sqref="F18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264" t="s">
        <v>578</v>
      </c>
      <c r="B1" s="265"/>
      <c r="C1" s="50" t="s">
        <v>486</v>
      </c>
      <c r="D1" s="51">
        <v>2026</v>
      </c>
    </row>
    <row r="2" spans="1:4" ht="16.149999999999999" customHeight="1" x14ac:dyDescent="0.2">
      <c r="A2" s="266" t="s">
        <v>485</v>
      </c>
      <c r="B2" s="259"/>
      <c r="C2" s="52" t="s">
        <v>487</v>
      </c>
      <c r="D2" s="53" t="s">
        <v>492</v>
      </c>
    </row>
    <row r="3" spans="1:4" ht="16.149999999999999" customHeight="1" x14ac:dyDescent="0.2">
      <c r="A3" s="266" t="s">
        <v>579</v>
      </c>
      <c r="B3" s="259"/>
      <c r="C3" s="52" t="s">
        <v>488</v>
      </c>
      <c r="D3" s="54">
        <v>1</v>
      </c>
    </row>
    <row r="4" spans="1:4" ht="16.149999999999999" customHeight="1" x14ac:dyDescent="0.2">
      <c r="A4" s="267" t="s">
        <v>507</v>
      </c>
      <c r="B4" s="268"/>
      <c r="C4" s="268"/>
      <c r="D4" s="269"/>
    </row>
    <row r="5" spans="1:4" ht="15" customHeight="1" x14ac:dyDescent="0.2">
      <c r="A5" s="38" t="s">
        <v>29</v>
      </c>
      <c r="B5" s="37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55" t="s">
        <v>473</v>
      </c>
      <c r="B10" s="56" t="s">
        <v>537</v>
      </c>
    </row>
    <row r="11" spans="1:4" x14ac:dyDescent="0.2">
      <c r="A11" s="55" t="s">
        <v>474</v>
      </c>
      <c r="B11" s="56" t="s">
        <v>271</v>
      </c>
    </row>
    <row r="12" spans="1:4" x14ac:dyDescent="0.2">
      <c r="A12" s="55" t="s">
        <v>1</v>
      </c>
      <c r="B12" s="56" t="s">
        <v>2</v>
      </c>
    </row>
    <row r="13" spans="1:4" x14ac:dyDescent="0.2">
      <c r="A13" s="55" t="s">
        <v>3</v>
      </c>
      <c r="B13" s="56" t="s">
        <v>4</v>
      </c>
    </row>
    <row r="14" spans="1:4" x14ac:dyDescent="0.2">
      <c r="A14" s="55" t="s">
        <v>5</v>
      </c>
      <c r="B14" s="56" t="s">
        <v>6</v>
      </c>
    </row>
    <row r="15" spans="1:4" x14ac:dyDescent="0.2">
      <c r="A15" s="55" t="s">
        <v>80</v>
      </c>
      <c r="B15" s="56" t="s">
        <v>480</v>
      </c>
    </row>
    <row r="16" spans="1:4" x14ac:dyDescent="0.2">
      <c r="A16" s="55" t="s">
        <v>7</v>
      </c>
      <c r="B16" s="56" t="s">
        <v>481</v>
      </c>
    </row>
    <row r="17" spans="1:2" x14ac:dyDescent="0.2">
      <c r="A17" s="55" t="s">
        <v>8</v>
      </c>
      <c r="B17" s="56" t="s">
        <v>79</v>
      </c>
    </row>
    <row r="18" spans="1:2" x14ac:dyDescent="0.2">
      <c r="A18" s="55" t="s">
        <v>9</v>
      </c>
      <c r="B18" s="56" t="s">
        <v>10</v>
      </c>
    </row>
    <row r="19" spans="1:2" x14ac:dyDescent="0.2">
      <c r="A19" s="55" t="s">
        <v>11</v>
      </c>
      <c r="B19" s="56" t="s">
        <v>12</v>
      </c>
    </row>
    <row r="20" spans="1:2" x14ac:dyDescent="0.2">
      <c r="A20" s="55" t="s">
        <v>13</v>
      </c>
      <c r="B20" s="56" t="s">
        <v>14</v>
      </c>
    </row>
    <row r="21" spans="1:2" x14ac:dyDescent="0.2">
      <c r="A21" s="55" t="s">
        <v>15</v>
      </c>
      <c r="B21" s="56" t="s">
        <v>16</v>
      </c>
    </row>
    <row r="22" spans="1:2" x14ac:dyDescent="0.2">
      <c r="A22" s="55" t="s">
        <v>17</v>
      </c>
      <c r="B22" s="56" t="s">
        <v>482</v>
      </c>
    </row>
    <row r="23" spans="1:2" x14ac:dyDescent="0.2">
      <c r="A23" s="55" t="s">
        <v>18</v>
      </c>
      <c r="B23" s="56" t="s">
        <v>19</v>
      </c>
    </row>
    <row r="24" spans="1:2" x14ac:dyDescent="0.2">
      <c r="A24" s="55" t="s">
        <v>20</v>
      </c>
      <c r="B24" s="56" t="s">
        <v>111</v>
      </c>
    </row>
    <row r="25" spans="1:2" x14ac:dyDescent="0.2">
      <c r="A25" s="55" t="s">
        <v>21</v>
      </c>
      <c r="B25" s="56" t="s">
        <v>562</v>
      </c>
    </row>
    <row r="26" spans="1:2" x14ac:dyDescent="0.2">
      <c r="A26" s="55" t="s">
        <v>564</v>
      </c>
      <c r="B26" s="56" t="s">
        <v>565</v>
      </c>
    </row>
    <row r="27" spans="1:2" x14ac:dyDescent="0.2">
      <c r="A27" s="55" t="s">
        <v>563</v>
      </c>
      <c r="B27" s="56" t="s">
        <v>566</v>
      </c>
    </row>
    <row r="28" spans="1:2" x14ac:dyDescent="0.2">
      <c r="A28" s="55" t="s">
        <v>22</v>
      </c>
      <c r="B28" s="56" t="s">
        <v>23</v>
      </c>
    </row>
    <row r="29" spans="1:2" x14ac:dyDescent="0.2">
      <c r="A29" s="55" t="s">
        <v>24</v>
      </c>
      <c r="B29" s="56" t="s">
        <v>25</v>
      </c>
    </row>
    <row r="30" spans="1:2" x14ac:dyDescent="0.2">
      <c r="A30" s="55" t="s">
        <v>26</v>
      </c>
      <c r="B30" s="56" t="s">
        <v>570</v>
      </c>
    </row>
    <row r="31" spans="1:2" x14ac:dyDescent="0.2">
      <c r="A31" s="55" t="s">
        <v>27</v>
      </c>
      <c r="B31" s="56" t="s">
        <v>571</v>
      </c>
    </row>
    <row r="32" spans="1:2" x14ac:dyDescent="0.2">
      <c r="A32" s="55" t="s">
        <v>38</v>
      </c>
      <c r="B32" s="56" t="s">
        <v>572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55" t="s">
        <v>36</v>
      </c>
      <c r="B35" s="56" t="s">
        <v>31</v>
      </c>
    </row>
    <row r="36" spans="1:2" x14ac:dyDescent="0.2">
      <c r="A36" s="55" t="s">
        <v>37</v>
      </c>
      <c r="B36" s="5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56" t="s">
        <v>28</v>
      </c>
    </row>
    <row r="40" spans="1:2" x14ac:dyDescent="0.2">
      <c r="A40" s="4"/>
      <c r="B40" s="56" t="s">
        <v>508</v>
      </c>
    </row>
    <row r="41" spans="1:2" x14ac:dyDescent="0.2">
      <c r="A41" s="4"/>
      <c r="B41" s="56" t="s">
        <v>535</v>
      </c>
    </row>
    <row r="42" spans="1:2" x14ac:dyDescent="0.2">
      <c r="A42" s="4"/>
      <c r="B42" s="56" t="s">
        <v>536</v>
      </c>
    </row>
    <row r="43" spans="1:2" ht="12" thickBot="1" x14ac:dyDescent="0.25">
      <c r="A43" s="8"/>
      <c r="B43" s="9"/>
    </row>
    <row r="44" spans="1:2" x14ac:dyDescent="0.2">
      <c r="A44" s="1" t="s">
        <v>509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rintOptions horizontalCentered="1"/>
  <pageMargins left="0.39370078740157483" right="0.39370078740157483" top="0.59055118110236227" bottom="0.59055118110236227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E217"/>
  <sheetViews>
    <sheetView showGridLines="0" view="pageBreakPreview" topLeftCell="A190" zoomScaleNormal="130" zoomScaleSheetLayoutView="100" workbookViewId="0">
      <selection activeCell="B23" sqref="B23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3" width="15.7109375" style="61" customWidth="1"/>
    <col min="4" max="4" width="15.7109375" style="14" customWidth="1"/>
    <col min="5" max="5" width="24.28515625" style="14" bestFit="1" customWidth="1"/>
    <col min="6" max="16384" width="9.140625" style="14"/>
  </cols>
  <sheetData>
    <row r="1" spans="1:5" s="16" customFormat="1" ht="18.95" customHeight="1" x14ac:dyDescent="0.25">
      <c r="A1" s="270" t="s">
        <v>578</v>
      </c>
      <c r="B1" s="270"/>
      <c r="C1" s="270"/>
      <c r="D1" s="10" t="s">
        <v>489</v>
      </c>
      <c r="E1" s="15">
        <v>2026</v>
      </c>
    </row>
    <row r="2" spans="1:5" s="11" customFormat="1" ht="18.95" customHeight="1" x14ac:dyDescent="0.25">
      <c r="A2" s="270" t="s">
        <v>494</v>
      </c>
      <c r="B2" s="270"/>
      <c r="C2" s="270"/>
      <c r="D2" s="10" t="s">
        <v>490</v>
      </c>
      <c r="E2" s="15" t="s">
        <v>492</v>
      </c>
    </row>
    <row r="3" spans="1:5" s="11" customFormat="1" ht="18.95" customHeight="1" x14ac:dyDescent="0.25">
      <c r="A3" s="270" t="s">
        <v>579</v>
      </c>
      <c r="B3" s="270"/>
      <c r="C3" s="270"/>
      <c r="D3" s="10" t="s">
        <v>491</v>
      </c>
      <c r="E3" s="15">
        <v>1</v>
      </c>
    </row>
    <row r="4" spans="1:5" s="11" customFormat="1" ht="18.95" customHeight="1" x14ac:dyDescent="0.25">
      <c r="A4" s="270" t="s">
        <v>507</v>
      </c>
      <c r="B4" s="270"/>
      <c r="C4" s="270"/>
      <c r="D4" s="10"/>
      <c r="E4" s="15"/>
    </row>
    <row r="5" spans="1:5" x14ac:dyDescent="0.2">
      <c r="A5" s="12" t="s">
        <v>113</v>
      </c>
      <c r="B5" s="13"/>
      <c r="C5" s="62"/>
      <c r="D5" s="13"/>
      <c r="E5" s="13"/>
    </row>
    <row r="7" spans="1:5" x14ac:dyDescent="0.2">
      <c r="A7" s="30" t="s">
        <v>539</v>
      </c>
      <c r="B7" s="30"/>
      <c r="C7" s="63"/>
      <c r="D7" s="30"/>
      <c r="E7" s="30"/>
    </row>
    <row r="8" spans="1:5" x14ac:dyDescent="0.2">
      <c r="A8" s="31" t="s">
        <v>84</v>
      </c>
      <c r="B8" s="31" t="s">
        <v>81</v>
      </c>
      <c r="C8" s="226" t="s">
        <v>82</v>
      </c>
      <c r="D8" s="46" t="s">
        <v>270</v>
      </c>
      <c r="E8" s="47" t="s">
        <v>573</v>
      </c>
    </row>
    <row r="9" spans="1:5" x14ac:dyDescent="0.2">
      <c r="A9" s="66">
        <v>4000</v>
      </c>
      <c r="B9" s="67" t="s">
        <v>537</v>
      </c>
      <c r="C9" s="68">
        <f>SUM(C10+C57+C69)</f>
        <v>16837621.349999998</v>
      </c>
      <c r="D9" s="217">
        <f>C9/$C$9</f>
        <v>1</v>
      </c>
      <c r="E9" s="6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70">
        <v>4100</v>
      </c>
      <c r="B10" s="71" t="s">
        <v>217</v>
      </c>
      <c r="C10" s="72">
        <f>SUM(C11+C21+C27+C30+C36+C39+C48)</f>
        <v>14436.4</v>
      </c>
      <c r="D10" s="218">
        <f>C10/$C$9</f>
        <v>8.5738951482003725E-4</v>
      </c>
      <c r="E10" s="73"/>
    </row>
    <row r="11" spans="1:5" x14ac:dyDescent="0.2">
      <c r="A11" s="70">
        <v>4110</v>
      </c>
      <c r="B11" s="71" t="s">
        <v>218</v>
      </c>
      <c r="C11" s="72">
        <f>SUM(C12:C20)</f>
        <v>0</v>
      </c>
      <c r="D11" s="218">
        <f t="shared" ref="D11:D74" si="0">C11/$C$9</f>
        <v>0</v>
      </c>
      <c r="E11" s="73"/>
    </row>
    <row r="12" spans="1:5" x14ac:dyDescent="0.2">
      <c r="A12" s="74">
        <v>4111</v>
      </c>
      <c r="B12" s="75" t="s">
        <v>219</v>
      </c>
      <c r="C12" s="76">
        <v>0</v>
      </c>
      <c r="D12" s="218">
        <f t="shared" si="0"/>
        <v>0</v>
      </c>
      <c r="E12" s="73"/>
    </row>
    <row r="13" spans="1:5" x14ac:dyDescent="0.2">
      <c r="A13" s="74">
        <v>4112</v>
      </c>
      <c r="B13" s="75" t="s">
        <v>220</v>
      </c>
      <c r="C13" s="76">
        <v>0</v>
      </c>
      <c r="D13" s="218">
        <f t="shared" si="0"/>
        <v>0</v>
      </c>
      <c r="E13" s="73"/>
    </row>
    <row r="14" spans="1:5" x14ac:dyDescent="0.2">
      <c r="A14" s="74">
        <v>4113</v>
      </c>
      <c r="B14" s="75" t="s">
        <v>221</v>
      </c>
      <c r="C14" s="76">
        <v>0</v>
      </c>
      <c r="D14" s="218">
        <f t="shared" si="0"/>
        <v>0</v>
      </c>
      <c r="E14" s="73"/>
    </row>
    <row r="15" spans="1:5" x14ac:dyDescent="0.2">
      <c r="A15" s="74">
        <v>4114</v>
      </c>
      <c r="B15" s="75" t="s">
        <v>222</v>
      </c>
      <c r="C15" s="76">
        <v>0</v>
      </c>
      <c r="D15" s="218">
        <f t="shared" si="0"/>
        <v>0</v>
      </c>
      <c r="E15" s="73"/>
    </row>
    <row r="16" spans="1:5" x14ac:dyDescent="0.2">
      <c r="A16" s="74">
        <v>4115</v>
      </c>
      <c r="B16" s="75" t="s">
        <v>223</v>
      </c>
      <c r="C16" s="76">
        <v>0</v>
      </c>
      <c r="D16" s="218">
        <f t="shared" si="0"/>
        <v>0</v>
      </c>
      <c r="E16" s="73"/>
    </row>
    <row r="17" spans="1:5" x14ac:dyDescent="0.2">
      <c r="A17" s="74">
        <v>4116</v>
      </c>
      <c r="B17" s="75" t="s">
        <v>224</v>
      </c>
      <c r="C17" s="76">
        <v>0</v>
      </c>
      <c r="D17" s="218">
        <f t="shared" si="0"/>
        <v>0</v>
      </c>
      <c r="E17" s="73"/>
    </row>
    <row r="18" spans="1:5" x14ac:dyDescent="0.2">
      <c r="A18" s="74">
        <v>4117</v>
      </c>
      <c r="B18" s="75" t="s">
        <v>225</v>
      </c>
      <c r="C18" s="76">
        <v>0</v>
      </c>
      <c r="D18" s="218">
        <f t="shared" si="0"/>
        <v>0</v>
      </c>
      <c r="E18" s="73"/>
    </row>
    <row r="19" spans="1:5" ht="22.5" x14ac:dyDescent="0.2">
      <c r="A19" s="74">
        <v>4118</v>
      </c>
      <c r="B19" s="77" t="s">
        <v>402</v>
      </c>
      <c r="C19" s="76">
        <v>0</v>
      </c>
      <c r="D19" s="218">
        <f t="shared" si="0"/>
        <v>0</v>
      </c>
      <c r="E19" s="73"/>
    </row>
    <row r="20" spans="1:5" x14ac:dyDescent="0.2">
      <c r="A20" s="74">
        <v>4119</v>
      </c>
      <c r="B20" s="75" t="s">
        <v>226</v>
      </c>
      <c r="C20" s="76">
        <v>0</v>
      </c>
      <c r="D20" s="218">
        <f t="shared" si="0"/>
        <v>0</v>
      </c>
      <c r="E20" s="73"/>
    </row>
    <row r="21" spans="1:5" x14ac:dyDescent="0.2">
      <c r="A21" s="70">
        <v>4120</v>
      </c>
      <c r="B21" s="71" t="s">
        <v>227</v>
      </c>
      <c r="C21" s="72">
        <f>SUM(C22:C26)</f>
        <v>0</v>
      </c>
      <c r="D21" s="218">
        <f t="shared" si="0"/>
        <v>0</v>
      </c>
      <c r="E21" s="73"/>
    </row>
    <row r="22" spans="1:5" x14ac:dyDescent="0.2">
      <c r="A22" s="74">
        <v>4121</v>
      </c>
      <c r="B22" s="75" t="s">
        <v>228</v>
      </c>
      <c r="C22" s="76">
        <v>0</v>
      </c>
      <c r="D22" s="218">
        <f t="shared" si="0"/>
        <v>0</v>
      </c>
      <c r="E22" s="73"/>
    </row>
    <row r="23" spans="1:5" x14ac:dyDescent="0.2">
      <c r="A23" s="74">
        <v>4122</v>
      </c>
      <c r="B23" s="75" t="s">
        <v>403</v>
      </c>
      <c r="C23" s="76">
        <v>0</v>
      </c>
      <c r="D23" s="218">
        <f t="shared" si="0"/>
        <v>0</v>
      </c>
      <c r="E23" s="73"/>
    </row>
    <row r="24" spans="1:5" x14ac:dyDescent="0.2">
      <c r="A24" s="74">
        <v>4123</v>
      </c>
      <c r="B24" s="75" t="s">
        <v>229</v>
      </c>
      <c r="C24" s="76">
        <v>0</v>
      </c>
      <c r="D24" s="218">
        <f t="shared" si="0"/>
        <v>0</v>
      </c>
      <c r="E24" s="73"/>
    </row>
    <row r="25" spans="1:5" x14ac:dyDescent="0.2">
      <c r="A25" s="74">
        <v>4124</v>
      </c>
      <c r="B25" s="75" t="s">
        <v>230</v>
      </c>
      <c r="C25" s="76">
        <v>0</v>
      </c>
      <c r="D25" s="218">
        <f t="shared" si="0"/>
        <v>0</v>
      </c>
      <c r="E25" s="73"/>
    </row>
    <row r="26" spans="1:5" x14ac:dyDescent="0.2">
      <c r="A26" s="74">
        <v>4129</v>
      </c>
      <c r="B26" s="75" t="s">
        <v>231</v>
      </c>
      <c r="C26" s="76">
        <v>0</v>
      </c>
      <c r="D26" s="218">
        <f t="shared" si="0"/>
        <v>0</v>
      </c>
      <c r="E26" s="73"/>
    </row>
    <row r="27" spans="1:5" x14ac:dyDescent="0.2">
      <c r="A27" s="70">
        <v>4130</v>
      </c>
      <c r="B27" s="71" t="s">
        <v>232</v>
      </c>
      <c r="C27" s="72">
        <f>SUM(C28:C29)</f>
        <v>0</v>
      </c>
      <c r="D27" s="218">
        <f t="shared" si="0"/>
        <v>0</v>
      </c>
      <c r="E27" s="73"/>
    </row>
    <row r="28" spans="1:5" x14ac:dyDescent="0.2">
      <c r="A28" s="74">
        <v>4131</v>
      </c>
      <c r="B28" s="75" t="s">
        <v>233</v>
      </c>
      <c r="C28" s="76">
        <v>0</v>
      </c>
      <c r="D28" s="218">
        <f t="shared" si="0"/>
        <v>0</v>
      </c>
      <c r="E28" s="73"/>
    </row>
    <row r="29" spans="1:5" ht="22.5" x14ac:dyDescent="0.2">
      <c r="A29" s="74">
        <v>4132</v>
      </c>
      <c r="B29" s="77" t="s">
        <v>404</v>
      </c>
      <c r="C29" s="76">
        <v>0</v>
      </c>
      <c r="D29" s="218">
        <f t="shared" si="0"/>
        <v>0</v>
      </c>
      <c r="E29" s="73"/>
    </row>
    <row r="30" spans="1:5" x14ac:dyDescent="0.2">
      <c r="A30" s="70">
        <v>4140</v>
      </c>
      <c r="B30" s="71" t="s">
        <v>234</v>
      </c>
      <c r="C30" s="72">
        <f>SUM(C31:C35)</f>
        <v>0</v>
      </c>
      <c r="D30" s="218">
        <f t="shared" si="0"/>
        <v>0</v>
      </c>
      <c r="E30" s="73"/>
    </row>
    <row r="31" spans="1:5" x14ac:dyDescent="0.2">
      <c r="A31" s="74">
        <v>4141</v>
      </c>
      <c r="B31" s="75" t="s">
        <v>235</v>
      </c>
      <c r="C31" s="76">
        <v>0</v>
      </c>
      <c r="D31" s="218">
        <f t="shared" si="0"/>
        <v>0</v>
      </c>
      <c r="E31" s="73"/>
    </row>
    <row r="32" spans="1:5" x14ac:dyDescent="0.2">
      <c r="A32" s="74">
        <v>4143</v>
      </c>
      <c r="B32" s="75" t="s">
        <v>236</v>
      </c>
      <c r="C32" s="76">
        <v>0</v>
      </c>
      <c r="D32" s="218">
        <f t="shared" si="0"/>
        <v>0</v>
      </c>
      <c r="E32" s="73"/>
    </row>
    <row r="33" spans="1:5" x14ac:dyDescent="0.2">
      <c r="A33" s="74">
        <v>4144</v>
      </c>
      <c r="B33" s="75" t="s">
        <v>237</v>
      </c>
      <c r="C33" s="76">
        <v>0</v>
      </c>
      <c r="D33" s="218">
        <f t="shared" si="0"/>
        <v>0</v>
      </c>
      <c r="E33" s="73"/>
    </row>
    <row r="34" spans="1:5" ht="22.5" x14ac:dyDescent="0.2">
      <c r="A34" s="74">
        <v>4145</v>
      </c>
      <c r="B34" s="77" t="s">
        <v>405</v>
      </c>
      <c r="C34" s="76">
        <v>0</v>
      </c>
      <c r="D34" s="218">
        <f t="shared" si="0"/>
        <v>0</v>
      </c>
      <c r="E34" s="73"/>
    </row>
    <row r="35" spans="1:5" x14ac:dyDescent="0.2">
      <c r="A35" s="74">
        <v>4149</v>
      </c>
      <c r="B35" s="75" t="s">
        <v>238</v>
      </c>
      <c r="C35" s="76">
        <v>0</v>
      </c>
      <c r="D35" s="218">
        <f t="shared" si="0"/>
        <v>0</v>
      </c>
      <c r="E35" s="73"/>
    </row>
    <row r="36" spans="1:5" x14ac:dyDescent="0.2">
      <c r="A36" s="70">
        <v>4150</v>
      </c>
      <c r="B36" s="71" t="s">
        <v>406</v>
      </c>
      <c r="C36" s="72">
        <f>SUM(C37:C38)</f>
        <v>0</v>
      </c>
      <c r="D36" s="218">
        <f t="shared" si="0"/>
        <v>0</v>
      </c>
      <c r="E36" s="73"/>
    </row>
    <row r="37" spans="1:5" x14ac:dyDescent="0.2">
      <c r="A37" s="74">
        <v>4151</v>
      </c>
      <c r="B37" s="75" t="s">
        <v>406</v>
      </c>
      <c r="C37" s="76">
        <v>0</v>
      </c>
      <c r="D37" s="218">
        <f t="shared" si="0"/>
        <v>0</v>
      </c>
      <c r="E37" s="73"/>
    </row>
    <row r="38" spans="1:5" ht="22.5" x14ac:dyDescent="0.2">
      <c r="A38" s="74">
        <v>4154</v>
      </c>
      <c r="B38" s="77" t="s">
        <v>407</v>
      </c>
      <c r="C38" s="76">
        <v>0</v>
      </c>
      <c r="D38" s="218">
        <f t="shared" si="0"/>
        <v>0</v>
      </c>
      <c r="E38" s="73"/>
    </row>
    <row r="39" spans="1:5" x14ac:dyDescent="0.2">
      <c r="A39" s="70">
        <v>4160</v>
      </c>
      <c r="B39" s="71" t="s">
        <v>408</v>
      </c>
      <c r="C39" s="72">
        <f>SUM(C40:C47)</f>
        <v>0</v>
      </c>
      <c r="D39" s="218">
        <f t="shared" si="0"/>
        <v>0</v>
      </c>
      <c r="E39" s="73"/>
    </row>
    <row r="40" spans="1:5" x14ac:dyDescent="0.2">
      <c r="A40" s="74">
        <v>4161</v>
      </c>
      <c r="B40" s="75" t="s">
        <v>239</v>
      </c>
      <c r="C40" s="76">
        <v>0</v>
      </c>
      <c r="D40" s="218">
        <f t="shared" si="0"/>
        <v>0</v>
      </c>
      <c r="E40" s="73"/>
    </row>
    <row r="41" spans="1:5" x14ac:dyDescent="0.2">
      <c r="A41" s="74">
        <v>4162</v>
      </c>
      <c r="B41" s="75" t="s">
        <v>240</v>
      </c>
      <c r="C41" s="76">
        <v>0</v>
      </c>
      <c r="D41" s="218">
        <f t="shared" si="0"/>
        <v>0</v>
      </c>
      <c r="E41" s="73"/>
    </row>
    <row r="42" spans="1:5" x14ac:dyDescent="0.2">
      <c r="A42" s="74">
        <v>4163</v>
      </c>
      <c r="B42" s="75" t="s">
        <v>241</v>
      </c>
      <c r="C42" s="76">
        <v>0</v>
      </c>
      <c r="D42" s="218">
        <f t="shared" si="0"/>
        <v>0</v>
      </c>
      <c r="E42" s="73"/>
    </row>
    <row r="43" spans="1:5" x14ac:dyDescent="0.2">
      <c r="A43" s="74">
        <v>4164</v>
      </c>
      <c r="B43" s="75" t="s">
        <v>242</v>
      </c>
      <c r="C43" s="76">
        <v>0</v>
      </c>
      <c r="D43" s="218">
        <f t="shared" si="0"/>
        <v>0</v>
      </c>
      <c r="E43" s="73"/>
    </row>
    <row r="44" spans="1:5" x14ac:dyDescent="0.2">
      <c r="A44" s="74">
        <v>4165</v>
      </c>
      <c r="B44" s="75" t="s">
        <v>243</v>
      </c>
      <c r="C44" s="220">
        <v>0</v>
      </c>
      <c r="D44" s="218">
        <f t="shared" si="0"/>
        <v>0</v>
      </c>
      <c r="E44" s="73"/>
    </row>
    <row r="45" spans="1:5" ht="22.5" x14ac:dyDescent="0.2">
      <c r="A45" s="74">
        <v>4166</v>
      </c>
      <c r="B45" s="77" t="s">
        <v>409</v>
      </c>
      <c r="C45" s="220">
        <v>0</v>
      </c>
      <c r="D45" s="218">
        <f t="shared" si="0"/>
        <v>0</v>
      </c>
      <c r="E45" s="73"/>
    </row>
    <row r="46" spans="1:5" x14ac:dyDescent="0.2">
      <c r="A46" s="74">
        <v>4168</v>
      </c>
      <c r="B46" s="75" t="s">
        <v>244</v>
      </c>
      <c r="C46" s="220">
        <v>0</v>
      </c>
      <c r="D46" s="218">
        <f t="shared" si="0"/>
        <v>0</v>
      </c>
      <c r="E46" s="73"/>
    </row>
    <row r="47" spans="1:5" x14ac:dyDescent="0.2">
      <c r="A47" s="74">
        <v>4169</v>
      </c>
      <c r="B47" s="75" t="s">
        <v>245</v>
      </c>
      <c r="C47" s="220">
        <v>0</v>
      </c>
      <c r="D47" s="218">
        <f t="shared" si="0"/>
        <v>0</v>
      </c>
      <c r="E47" s="73"/>
    </row>
    <row r="48" spans="1:5" x14ac:dyDescent="0.2">
      <c r="A48" s="70">
        <v>4170</v>
      </c>
      <c r="B48" s="71" t="s">
        <v>484</v>
      </c>
      <c r="C48" s="221">
        <f>SUM(C49:C56)</f>
        <v>14436.4</v>
      </c>
      <c r="D48" s="218">
        <f t="shared" si="0"/>
        <v>8.5738951482003725E-4</v>
      </c>
      <c r="E48" s="73"/>
    </row>
    <row r="49" spans="1:5" x14ac:dyDescent="0.2">
      <c r="A49" s="74">
        <v>4171</v>
      </c>
      <c r="B49" s="75" t="s">
        <v>410</v>
      </c>
      <c r="C49" s="220">
        <v>0</v>
      </c>
      <c r="D49" s="218">
        <f t="shared" si="0"/>
        <v>0</v>
      </c>
      <c r="E49" s="73"/>
    </row>
    <row r="50" spans="1:5" x14ac:dyDescent="0.2">
      <c r="A50" s="74">
        <v>4172</v>
      </c>
      <c r="B50" s="75" t="s">
        <v>411</v>
      </c>
      <c r="C50" s="220">
        <v>0</v>
      </c>
      <c r="D50" s="218">
        <f t="shared" si="0"/>
        <v>0</v>
      </c>
      <c r="E50" s="73"/>
    </row>
    <row r="51" spans="1:5" ht="22.5" x14ac:dyDescent="0.2">
      <c r="A51" s="74">
        <v>4173</v>
      </c>
      <c r="B51" s="77" t="s">
        <v>412</v>
      </c>
      <c r="C51" s="220">
        <v>14436.4</v>
      </c>
      <c r="D51" s="218">
        <f t="shared" si="0"/>
        <v>8.5738951482003725E-4</v>
      </c>
      <c r="E51" s="219" t="s">
        <v>580</v>
      </c>
    </row>
    <row r="52" spans="1:5" ht="22.5" x14ac:dyDescent="0.2">
      <c r="A52" s="74">
        <v>4174</v>
      </c>
      <c r="B52" s="77" t="s">
        <v>413</v>
      </c>
      <c r="C52" s="220">
        <v>0</v>
      </c>
      <c r="D52" s="218">
        <f t="shared" si="0"/>
        <v>0</v>
      </c>
      <c r="E52" s="73"/>
    </row>
    <row r="53" spans="1:5" ht="22.5" x14ac:dyDescent="0.2">
      <c r="A53" s="74">
        <v>4175</v>
      </c>
      <c r="B53" s="77" t="s">
        <v>414</v>
      </c>
      <c r="C53" s="220">
        <v>0</v>
      </c>
      <c r="D53" s="218">
        <f t="shared" si="0"/>
        <v>0</v>
      </c>
      <c r="E53" s="73"/>
    </row>
    <row r="54" spans="1:5" ht="22.5" x14ac:dyDescent="0.2">
      <c r="A54" s="74">
        <v>4176</v>
      </c>
      <c r="B54" s="77" t="s">
        <v>415</v>
      </c>
      <c r="C54" s="220">
        <v>0</v>
      </c>
      <c r="D54" s="218">
        <f t="shared" si="0"/>
        <v>0</v>
      </c>
      <c r="E54" s="73"/>
    </row>
    <row r="55" spans="1:5" ht="22.5" x14ac:dyDescent="0.2">
      <c r="A55" s="74">
        <v>4177</v>
      </c>
      <c r="B55" s="77" t="s">
        <v>416</v>
      </c>
      <c r="C55" s="76">
        <v>0</v>
      </c>
      <c r="D55" s="218">
        <f t="shared" si="0"/>
        <v>0</v>
      </c>
      <c r="E55" s="73"/>
    </row>
    <row r="56" spans="1:5" ht="22.5" x14ac:dyDescent="0.2">
      <c r="A56" s="74">
        <v>4178</v>
      </c>
      <c r="B56" s="77" t="s">
        <v>417</v>
      </c>
      <c r="C56" s="76">
        <v>0</v>
      </c>
      <c r="D56" s="218">
        <f t="shared" si="0"/>
        <v>0</v>
      </c>
      <c r="E56" s="73"/>
    </row>
    <row r="57" spans="1:5" ht="33.75" x14ac:dyDescent="0.2">
      <c r="A57" s="70">
        <v>4200</v>
      </c>
      <c r="B57" s="78" t="s">
        <v>418</v>
      </c>
      <c r="C57" s="224">
        <f>+C58+C64</f>
        <v>16819877.039999999</v>
      </c>
      <c r="D57" s="223">
        <f t="shared" si="0"/>
        <v>0.99894615102506756</v>
      </c>
      <c r="E57" s="73"/>
    </row>
    <row r="58" spans="1:5" ht="22.5" x14ac:dyDescent="0.2">
      <c r="A58" s="70">
        <v>4210</v>
      </c>
      <c r="B58" s="78" t="s">
        <v>419</v>
      </c>
      <c r="C58" s="72">
        <f>SUM(C59:C63)</f>
        <v>0</v>
      </c>
      <c r="D58" s="218">
        <f t="shared" si="0"/>
        <v>0</v>
      </c>
      <c r="E58" s="73"/>
    </row>
    <row r="59" spans="1:5" x14ac:dyDescent="0.2">
      <c r="A59" s="74">
        <v>4211</v>
      </c>
      <c r="B59" s="75" t="s">
        <v>246</v>
      </c>
      <c r="C59" s="76">
        <v>0</v>
      </c>
      <c r="D59" s="218">
        <f t="shared" si="0"/>
        <v>0</v>
      </c>
      <c r="E59" s="73"/>
    </row>
    <row r="60" spans="1:5" x14ac:dyDescent="0.2">
      <c r="A60" s="74">
        <v>4212</v>
      </c>
      <c r="B60" s="75" t="s">
        <v>247</v>
      </c>
      <c r="C60" s="76">
        <v>0</v>
      </c>
      <c r="D60" s="218">
        <f t="shared" si="0"/>
        <v>0</v>
      </c>
      <c r="E60" s="73"/>
    </row>
    <row r="61" spans="1:5" x14ac:dyDescent="0.2">
      <c r="A61" s="74">
        <v>4213</v>
      </c>
      <c r="B61" s="75" t="s">
        <v>248</v>
      </c>
      <c r="C61" s="76">
        <v>0</v>
      </c>
      <c r="D61" s="218">
        <f t="shared" si="0"/>
        <v>0</v>
      </c>
      <c r="E61" s="73"/>
    </row>
    <row r="62" spans="1:5" x14ac:dyDescent="0.2">
      <c r="A62" s="74">
        <v>4214</v>
      </c>
      <c r="B62" s="75" t="s">
        <v>420</v>
      </c>
      <c r="C62" s="76">
        <v>0</v>
      </c>
      <c r="D62" s="218">
        <f t="shared" si="0"/>
        <v>0</v>
      </c>
      <c r="E62" s="73"/>
    </row>
    <row r="63" spans="1:5" x14ac:dyDescent="0.2">
      <c r="A63" s="74">
        <v>4215</v>
      </c>
      <c r="B63" s="75" t="s">
        <v>421</v>
      </c>
      <c r="C63" s="76">
        <v>0</v>
      </c>
      <c r="D63" s="218">
        <f t="shared" si="0"/>
        <v>0</v>
      </c>
      <c r="E63" s="73"/>
    </row>
    <row r="64" spans="1:5" x14ac:dyDescent="0.2">
      <c r="A64" s="70">
        <v>4220</v>
      </c>
      <c r="B64" s="71" t="s">
        <v>249</v>
      </c>
      <c r="C64" s="72">
        <f>SUM(C65:C68)</f>
        <v>16819877.039999999</v>
      </c>
      <c r="D64" s="218">
        <f t="shared" si="0"/>
        <v>0.99894615102506756</v>
      </c>
      <c r="E64" s="73"/>
    </row>
    <row r="65" spans="1:5" x14ac:dyDescent="0.2">
      <c r="A65" s="74">
        <v>4221</v>
      </c>
      <c r="B65" s="75" t="s">
        <v>250</v>
      </c>
      <c r="C65" s="76">
        <v>16819877.039999999</v>
      </c>
      <c r="D65" s="218">
        <f t="shared" si="0"/>
        <v>0.99894615102506756</v>
      </c>
      <c r="E65" s="219" t="s">
        <v>581</v>
      </c>
    </row>
    <row r="66" spans="1:5" x14ac:dyDescent="0.2">
      <c r="A66" s="74">
        <v>4223</v>
      </c>
      <c r="B66" s="75" t="s">
        <v>251</v>
      </c>
      <c r="C66" s="76">
        <v>0</v>
      </c>
      <c r="D66" s="218">
        <f t="shared" si="0"/>
        <v>0</v>
      </c>
      <c r="E66" s="73"/>
    </row>
    <row r="67" spans="1:5" x14ac:dyDescent="0.2">
      <c r="A67" s="74">
        <v>4225</v>
      </c>
      <c r="B67" s="75" t="s">
        <v>253</v>
      </c>
      <c r="C67" s="76">
        <v>0</v>
      </c>
      <c r="D67" s="218">
        <f t="shared" si="0"/>
        <v>0</v>
      </c>
      <c r="E67" s="73"/>
    </row>
    <row r="68" spans="1:5" x14ac:dyDescent="0.2">
      <c r="A68" s="74">
        <v>4227</v>
      </c>
      <c r="B68" s="75" t="s">
        <v>422</v>
      </c>
      <c r="C68" s="76">
        <v>0</v>
      </c>
      <c r="D68" s="218">
        <f t="shared" si="0"/>
        <v>0</v>
      </c>
      <c r="E68" s="73"/>
    </row>
    <row r="69" spans="1:5" x14ac:dyDescent="0.2">
      <c r="A69" s="79">
        <v>4300</v>
      </c>
      <c r="B69" s="71" t="s">
        <v>254</v>
      </c>
      <c r="C69" s="72">
        <f>C70+C73+C79+C81+C83</f>
        <v>3307.91</v>
      </c>
      <c r="D69" s="218">
        <f t="shared" si="0"/>
        <v>1.9645946011251762E-4</v>
      </c>
      <c r="E69" s="75"/>
    </row>
    <row r="70" spans="1:5" x14ac:dyDescent="0.2">
      <c r="A70" s="79">
        <v>4310</v>
      </c>
      <c r="B70" s="71" t="s">
        <v>255</v>
      </c>
      <c r="C70" s="72">
        <f>SUM(C71:C72)</f>
        <v>0</v>
      </c>
      <c r="D70" s="218">
        <f t="shared" si="0"/>
        <v>0</v>
      </c>
      <c r="E70" s="75"/>
    </row>
    <row r="71" spans="1:5" x14ac:dyDescent="0.2">
      <c r="A71" s="80">
        <v>4311</v>
      </c>
      <c r="B71" s="75" t="s">
        <v>423</v>
      </c>
      <c r="C71" s="76">
        <v>0</v>
      </c>
      <c r="D71" s="218">
        <f t="shared" si="0"/>
        <v>0</v>
      </c>
      <c r="E71" s="75"/>
    </row>
    <row r="72" spans="1:5" x14ac:dyDescent="0.2">
      <c r="A72" s="80">
        <v>4319</v>
      </c>
      <c r="B72" s="75" t="s">
        <v>256</v>
      </c>
      <c r="C72" s="76">
        <v>0</v>
      </c>
      <c r="D72" s="218">
        <f t="shared" si="0"/>
        <v>0</v>
      </c>
      <c r="E72" s="75"/>
    </row>
    <row r="73" spans="1:5" x14ac:dyDescent="0.2">
      <c r="A73" s="79">
        <v>4320</v>
      </c>
      <c r="B73" s="71" t="s">
        <v>257</v>
      </c>
      <c r="C73" s="72">
        <f>SUM(C74:C78)</f>
        <v>0</v>
      </c>
      <c r="D73" s="218">
        <f t="shared" si="0"/>
        <v>0</v>
      </c>
      <c r="E73" s="75"/>
    </row>
    <row r="74" spans="1:5" x14ac:dyDescent="0.2">
      <c r="A74" s="80">
        <v>4321</v>
      </c>
      <c r="B74" s="75" t="s">
        <v>258</v>
      </c>
      <c r="C74" s="76">
        <v>0</v>
      </c>
      <c r="D74" s="218">
        <f t="shared" si="0"/>
        <v>0</v>
      </c>
      <c r="E74" s="75"/>
    </row>
    <row r="75" spans="1:5" x14ac:dyDescent="0.2">
      <c r="A75" s="80">
        <v>4322</v>
      </c>
      <c r="B75" s="75" t="s">
        <v>259</v>
      </c>
      <c r="C75" s="76">
        <v>0</v>
      </c>
      <c r="D75" s="218">
        <f t="shared" ref="D75:D90" si="1">C75/$C$9</f>
        <v>0</v>
      </c>
      <c r="E75" s="75"/>
    </row>
    <row r="76" spans="1:5" x14ac:dyDescent="0.2">
      <c r="A76" s="80">
        <v>4323</v>
      </c>
      <c r="B76" s="75" t="s">
        <v>260</v>
      </c>
      <c r="C76" s="76">
        <v>0</v>
      </c>
      <c r="D76" s="218">
        <f t="shared" si="1"/>
        <v>0</v>
      </c>
      <c r="E76" s="75"/>
    </row>
    <row r="77" spans="1:5" x14ac:dyDescent="0.2">
      <c r="A77" s="80">
        <v>4324</v>
      </c>
      <c r="B77" s="75" t="s">
        <v>261</v>
      </c>
      <c r="C77" s="76">
        <v>0</v>
      </c>
      <c r="D77" s="218">
        <f t="shared" si="1"/>
        <v>0</v>
      </c>
      <c r="E77" s="75"/>
    </row>
    <row r="78" spans="1:5" x14ac:dyDescent="0.2">
      <c r="A78" s="80">
        <v>4325</v>
      </c>
      <c r="B78" s="75" t="s">
        <v>262</v>
      </c>
      <c r="C78" s="76">
        <v>0</v>
      </c>
      <c r="D78" s="218">
        <f t="shared" si="1"/>
        <v>0</v>
      </c>
      <c r="E78" s="75"/>
    </row>
    <row r="79" spans="1:5" x14ac:dyDescent="0.2">
      <c r="A79" s="79">
        <v>4330</v>
      </c>
      <c r="B79" s="71" t="s">
        <v>263</v>
      </c>
      <c r="C79" s="72">
        <f>SUM(C80)</f>
        <v>0</v>
      </c>
      <c r="D79" s="218">
        <f t="shared" si="1"/>
        <v>0</v>
      </c>
      <c r="E79" s="75"/>
    </row>
    <row r="80" spans="1:5" x14ac:dyDescent="0.2">
      <c r="A80" s="80">
        <v>4331</v>
      </c>
      <c r="B80" s="75" t="s">
        <v>263</v>
      </c>
      <c r="C80" s="76">
        <v>0</v>
      </c>
      <c r="D80" s="218">
        <f t="shared" si="1"/>
        <v>0</v>
      </c>
      <c r="E80" s="75"/>
    </row>
    <row r="81" spans="1:5" x14ac:dyDescent="0.2">
      <c r="A81" s="79">
        <v>4340</v>
      </c>
      <c r="B81" s="71" t="s">
        <v>264</v>
      </c>
      <c r="C81" s="72">
        <f>SUM(C82)</f>
        <v>0</v>
      </c>
      <c r="D81" s="218">
        <f t="shared" si="1"/>
        <v>0</v>
      </c>
      <c r="E81" s="75"/>
    </row>
    <row r="82" spans="1:5" x14ac:dyDescent="0.2">
      <c r="A82" s="80">
        <v>4341</v>
      </c>
      <c r="B82" s="75" t="s">
        <v>264</v>
      </c>
      <c r="C82" s="76">
        <v>0</v>
      </c>
      <c r="D82" s="218">
        <f t="shared" si="1"/>
        <v>0</v>
      </c>
      <c r="E82" s="75"/>
    </row>
    <row r="83" spans="1:5" x14ac:dyDescent="0.2">
      <c r="A83" s="79">
        <v>4390</v>
      </c>
      <c r="B83" s="71" t="s">
        <v>265</v>
      </c>
      <c r="C83" s="72">
        <f>SUM(C84:C90)</f>
        <v>3307.91</v>
      </c>
      <c r="D83" s="218">
        <f t="shared" si="1"/>
        <v>1.9645946011251762E-4</v>
      </c>
      <c r="E83" s="75"/>
    </row>
    <row r="84" spans="1:5" x14ac:dyDescent="0.2">
      <c r="A84" s="80">
        <v>4392</v>
      </c>
      <c r="B84" s="75" t="s">
        <v>266</v>
      </c>
      <c r="C84" s="76">
        <v>0</v>
      </c>
      <c r="D84" s="218">
        <f t="shared" si="1"/>
        <v>0</v>
      </c>
      <c r="E84" s="75"/>
    </row>
    <row r="85" spans="1:5" x14ac:dyDescent="0.2">
      <c r="A85" s="80">
        <v>4393</v>
      </c>
      <c r="B85" s="75" t="s">
        <v>424</v>
      </c>
      <c r="C85" s="76">
        <v>0</v>
      </c>
      <c r="D85" s="218">
        <f t="shared" si="1"/>
        <v>0</v>
      </c>
      <c r="E85" s="75"/>
    </row>
    <row r="86" spans="1:5" x14ac:dyDescent="0.2">
      <c r="A86" s="80">
        <v>4394</v>
      </c>
      <c r="B86" s="75" t="s">
        <v>267</v>
      </c>
      <c r="C86" s="76">
        <v>0</v>
      </c>
      <c r="D86" s="218">
        <f t="shared" si="1"/>
        <v>0</v>
      </c>
      <c r="E86" s="75"/>
    </row>
    <row r="87" spans="1:5" x14ac:dyDescent="0.2">
      <c r="A87" s="80">
        <v>4395</v>
      </c>
      <c r="B87" s="75" t="s">
        <v>268</v>
      </c>
      <c r="C87" s="76">
        <v>0</v>
      </c>
      <c r="D87" s="218">
        <f t="shared" si="1"/>
        <v>0</v>
      </c>
      <c r="E87" s="75"/>
    </row>
    <row r="88" spans="1:5" x14ac:dyDescent="0.2">
      <c r="A88" s="80">
        <v>4396</v>
      </c>
      <c r="B88" s="75" t="s">
        <v>269</v>
      </c>
      <c r="C88" s="76">
        <v>0</v>
      </c>
      <c r="D88" s="218">
        <f t="shared" si="1"/>
        <v>0</v>
      </c>
      <c r="E88" s="75"/>
    </row>
    <row r="89" spans="1:5" x14ac:dyDescent="0.2">
      <c r="A89" s="80">
        <v>4397</v>
      </c>
      <c r="B89" s="75" t="s">
        <v>425</v>
      </c>
      <c r="C89" s="76">
        <v>0</v>
      </c>
      <c r="D89" s="218">
        <f t="shared" si="1"/>
        <v>0</v>
      </c>
      <c r="E89" s="75"/>
    </row>
    <row r="90" spans="1:5" ht="22.5" x14ac:dyDescent="0.2">
      <c r="A90" s="74">
        <v>4399</v>
      </c>
      <c r="B90" s="75" t="s">
        <v>265</v>
      </c>
      <c r="C90" s="220">
        <v>3307.91</v>
      </c>
      <c r="D90" s="223">
        <f t="shared" si="1"/>
        <v>1.9645946011251762E-4</v>
      </c>
      <c r="E90" s="219" t="s">
        <v>582</v>
      </c>
    </row>
    <row r="91" spans="1:5" x14ac:dyDescent="0.2">
      <c r="A91" s="32"/>
      <c r="B91" s="32"/>
      <c r="C91" s="65"/>
      <c r="D91" s="32"/>
      <c r="E91" s="32"/>
    </row>
    <row r="92" spans="1:5" x14ac:dyDescent="0.2">
      <c r="A92" s="30" t="s">
        <v>538</v>
      </c>
      <c r="B92" s="30"/>
      <c r="C92" s="63"/>
      <c r="D92" s="30"/>
      <c r="E92" s="30"/>
    </row>
    <row r="93" spans="1:5" x14ac:dyDescent="0.2">
      <c r="A93" s="31" t="s">
        <v>84</v>
      </c>
      <c r="B93" s="31" t="s">
        <v>81</v>
      </c>
      <c r="C93" s="64" t="s">
        <v>82</v>
      </c>
      <c r="D93" s="31" t="s">
        <v>270</v>
      </c>
      <c r="E93" s="31" t="s">
        <v>573</v>
      </c>
    </row>
    <row r="94" spans="1:5" x14ac:dyDescent="0.2">
      <c r="A94" s="81">
        <v>5000</v>
      </c>
      <c r="B94" s="67" t="s">
        <v>271</v>
      </c>
      <c r="C94" s="68">
        <f>C95+C123+C156+C166+C181+C210</f>
        <v>12496255.359999999</v>
      </c>
      <c r="D94" s="82">
        <v>1</v>
      </c>
      <c r="E94" s="83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79">
        <v>5100</v>
      </c>
      <c r="B95" s="71" t="s">
        <v>272</v>
      </c>
      <c r="C95" s="72">
        <f>C96+C103+C113</f>
        <v>12121273.630000001</v>
      </c>
      <c r="D95" s="84">
        <f>C95/$C$94</f>
        <v>0.96999247220889073</v>
      </c>
      <c r="E95" s="75"/>
    </row>
    <row r="96" spans="1:5" x14ac:dyDescent="0.2">
      <c r="A96" s="79">
        <v>5110</v>
      </c>
      <c r="B96" s="71" t="s">
        <v>273</v>
      </c>
      <c r="C96" s="72">
        <f>SUM(C97:C102)</f>
        <v>8819933.6699999999</v>
      </c>
      <c r="D96" s="84">
        <f t="shared" ref="D96:D159" si="2">C96/$C$94</f>
        <v>0.70580613279016735</v>
      </c>
      <c r="E96" s="75"/>
    </row>
    <row r="97" spans="1:5" s="11" customFormat="1" ht="22.5" x14ac:dyDescent="0.25">
      <c r="A97" s="74">
        <v>5111</v>
      </c>
      <c r="B97" s="222" t="s">
        <v>274</v>
      </c>
      <c r="C97" s="220">
        <v>2188047.7999999998</v>
      </c>
      <c r="D97" s="225">
        <f t="shared" si="2"/>
        <v>0.17509627780205669</v>
      </c>
      <c r="E97" s="219" t="s">
        <v>583</v>
      </c>
    </row>
    <row r="98" spans="1:5" x14ac:dyDescent="0.2">
      <c r="A98" s="80">
        <v>5112</v>
      </c>
      <c r="B98" s="75" t="s">
        <v>275</v>
      </c>
      <c r="C98" s="76">
        <v>831727.15</v>
      </c>
      <c r="D98" s="85">
        <f t="shared" si="2"/>
        <v>6.6558110893150002E-2</v>
      </c>
      <c r="E98" s="75"/>
    </row>
    <row r="99" spans="1:5" s="11" customFormat="1" ht="22.5" x14ac:dyDescent="0.25">
      <c r="A99" s="74">
        <v>5113</v>
      </c>
      <c r="B99" s="222" t="s">
        <v>276</v>
      </c>
      <c r="C99" s="220">
        <v>1663229.97</v>
      </c>
      <c r="D99" s="225">
        <f t="shared" si="2"/>
        <v>0.13309827000846436</v>
      </c>
      <c r="E99" s="219" t="s">
        <v>583</v>
      </c>
    </row>
    <row r="100" spans="1:5" x14ac:dyDescent="0.2">
      <c r="A100" s="80">
        <v>5114</v>
      </c>
      <c r="B100" s="75" t="s">
        <v>277</v>
      </c>
      <c r="C100" s="76">
        <v>884273.91</v>
      </c>
      <c r="D100" s="85">
        <f t="shared" si="2"/>
        <v>7.0763111390194894E-2</v>
      </c>
      <c r="E100" s="75"/>
    </row>
    <row r="101" spans="1:5" s="11" customFormat="1" ht="22.5" x14ac:dyDescent="0.25">
      <c r="A101" s="74">
        <v>5115</v>
      </c>
      <c r="B101" s="222" t="s">
        <v>278</v>
      </c>
      <c r="C101" s="220">
        <v>3252654.84</v>
      </c>
      <c r="D101" s="225">
        <f t="shared" si="2"/>
        <v>0.26029036269630135</v>
      </c>
      <c r="E101" s="219" t="s">
        <v>583</v>
      </c>
    </row>
    <row r="102" spans="1:5" x14ac:dyDescent="0.2">
      <c r="A102" s="80">
        <v>5116</v>
      </c>
      <c r="B102" s="75" t="s">
        <v>279</v>
      </c>
      <c r="C102" s="76">
        <v>0</v>
      </c>
      <c r="D102" s="85">
        <f t="shared" si="2"/>
        <v>0</v>
      </c>
      <c r="E102" s="75"/>
    </row>
    <row r="103" spans="1:5" x14ac:dyDescent="0.2">
      <c r="A103" s="79">
        <v>5120</v>
      </c>
      <c r="B103" s="71" t="s">
        <v>280</v>
      </c>
      <c r="C103" s="72">
        <f>SUM(C104:C112)</f>
        <v>557473.30999999994</v>
      </c>
      <c r="D103" s="84">
        <f t="shared" si="2"/>
        <v>4.4611229039416812E-2</v>
      </c>
      <c r="E103" s="75"/>
    </row>
    <row r="104" spans="1:5" x14ac:dyDescent="0.2">
      <c r="A104" s="80">
        <v>5121</v>
      </c>
      <c r="B104" s="75" t="s">
        <v>281</v>
      </c>
      <c r="C104" s="76">
        <v>20636.37</v>
      </c>
      <c r="D104" s="85">
        <f t="shared" si="2"/>
        <v>1.6514043131717821E-3</v>
      </c>
      <c r="E104" s="75"/>
    </row>
    <row r="105" spans="1:5" x14ac:dyDescent="0.2">
      <c r="A105" s="80">
        <v>5122</v>
      </c>
      <c r="B105" s="75" t="s">
        <v>282</v>
      </c>
      <c r="C105" s="76">
        <v>91207.64</v>
      </c>
      <c r="D105" s="85">
        <f t="shared" si="2"/>
        <v>7.2987977095884194E-3</v>
      </c>
      <c r="E105" s="75"/>
    </row>
    <row r="106" spans="1:5" x14ac:dyDescent="0.2">
      <c r="A106" s="80">
        <v>5123</v>
      </c>
      <c r="B106" s="75" t="s">
        <v>283</v>
      </c>
      <c r="C106" s="76">
        <v>0</v>
      </c>
      <c r="D106" s="85">
        <f t="shared" si="2"/>
        <v>0</v>
      </c>
      <c r="E106" s="75"/>
    </row>
    <row r="107" spans="1:5" x14ac:dyDescent="0.2">
      <c r="A107" s="80">
        <v>5124</v>
      </c>
      <c r="B107" s="75" t="s">
        <v>284</v>
      </c>
      <c r="C107" s="76">
        <v>1460.01</v>
      </c>
      <c r="D107" s="85">
        <f t="shared" si="2"/>
        <v>1.16835800641001E-4</v>
      </c>
      <c r="E107" s="75"/>
    </row>
    <row r="108" spans="1:5" x14ac:dyDescent="0.2">
      <c r="A108" s="80">
        <v>5125</v>
      </c>
      <c r="B108" s="75" t="s">
        <v>285</v>
      </c>
      <c r="C108" s="76">
        <v>0</v>
      </c>
      <c r="D108" s="85">
        <f t="shared" si="2"/>
        <v>0</v>
      </c>
      <c r="E108" s="75"/>
    </row>
    <row r="109" spans="1:5" x14ac:dyDescent="0.2">
      <c r="A109" s="80">
        <v>5126</v>
      </c>
      <c r="B109" s="75" t="s">
        <v>286</v>
      </c>
      <c r="C109" s="76">
        <v>393286.29</v>
      </c>
      <c r="D109" s="85">
        <f t="shared" si="2"/>
        <v>3.1472331404085521E-2</v>
      </c>
      <c r="E109" s="75"/>
    </row>
    <row r="110" spans="1:5" x14ac:dyDescent="0.2">
      <c r="A110" s="80">
        <v>5127</v>
      </c>
      <c r="B110" s="75" t="s">
        <v>287</v>
      </c>
      <c r="C110" s="76">
        <v>49582</v>
      </c>
      <c r="D110" s="85">
        <f t="shared" si="2"/>
        <v>3.9677486232163554E-3</v>
      </c>
      <c r="E110" s="75"/>
    </row>
    <row r="111" spans="1:5" x14ac:dyDescent="0.2">
      <c r="A111" s="80">
        <v>5128</v>
      </c>
      <c r="B111" s="75" t="s">
        <v>288</v>
      </c>
      <c r="C111" s="76">
        <v>0</v>
      </c>
      <c r="D111" s="85">
        <f t="shared" si="2"/>
        <v>0</v>
      </c>
      <c r="E111" s="75"/>
    </row>
    <row r="112" spans="1:5" x14ac:dyDescent="0.2">
      <c r="A112" s="80">
        <v>5129</v>
      </c>
      <c r="B112" s="75" t="s">
        <v>289</v>
      </c>
      <c r="C112" s="76">
        <v>1301</v>
      </c>
      <c r="D112" s="85">
        <f t="shared" si="2"/>
        <v>1.041111887137364E-4</v>
      </c>
      <c r="E112" s="75"/>
    </row>
    <row r="113" spans="1:5" x14ac:dyDescent="0.2">
      <c r="A113" s="79">
        <v>5130</v>
      </c>
      <c r="B113" s="71" t="s">
        <v>290</v>
      </c>
      <c r="C113" s="72">
        <f>SUM(C114:C122)</f>
        <v>2743866.65</v>
      </c>
      <c r="D113" s="84">
        <f t="shared" si="2"/>
        <v>0.21957511037930647</v>
      </c>
      <c r="E113" s="75"/>
    </row>
    <row r="114" spans="1:5" x14ac:dyDescent="0.2">
      <c r="A114" s="80">
        <v>5131</v>
      </c>
      <c r="B114" s="75" t="s">
        <v>291</v>
      </c>
      <c r="C114" s="76">
        <v>126864.26</v>
      </c>
      <c r="D114" s="85">
        <f t="shared" si="2"/>
        <v>1.0152182101374727E-2</v>
      </c>
      <c r="E114" s="75"/>
    </row>
    <row r="115" spans="1:5" x14ac:dyDescent="0.2">
      <c r="A115" s="80">
        <v>5132</v>
      </c>
      <c r="B115" s="75" t="s">
        <v>292</v>
      </c>
      <c r="C115" s="76">
        <v>231615.17</v>
      </c>
      <c r="D115" s="85">
        <f t="shared" si="2"/>
        <v>1.8534766082116939E-2</v>
      </c>
      <c r="E115" s="75"/>
    </row>
    <row r="116" spans="1:5" s="11" customFormat="1" ht="45" x14ac:dyDescent="0.25">
      <c r="A116" s="74">
        <v>5133</v>
      </c>
      <c r="B116" s="222" t="s">
        <v>293</v>
      </c>
      <c r="C116" s="220">
        <v>1706906.39</v>
      </c>
      <c r="D116" s="225">
        <f t="shared" si="2"/>
        <v>0.13659343065793431</v>
      </c>
      <c r="E116" s="219" t="s">
        <v>584</v>
      </c>
    </row>
    <row r="117" spans="1:5" x14ac:dyDescent="0.2">
      <c r="A117" s="80">
        <v>5134</v>
      </c>
      <c r="B117" s="75" t="s">
        <v>294</v>
      </c>
      <c r="C117" s="76">
        <v>185689.81</v>
      </c>
      <c r="D117" s="85">
        <f t="shared" si="2"/>
        <v>1.4859636319083672E-2</v>
      </c>
      <c r="E117" s="75"/>
    </row>
    <row r="118" spans="1:5" x14ac:dyDescent="0.2">
      <c r="A118" s="80">
        <v>5135</v>
      </c>
      <c r="B118" s="75" t="s">
        <v>295</v>
      </c>
      <c r="C118" s="76">
        <v>105913.43</v>
      </c>
      <c r="D118" s="85">
        <f t="shared" si="2"/>
        <v>8.47561344969186E-3</v>
      </c>
      <c r="E118" s="75"/>
    </row>
    <row r="119" spans="1:5" x14ac:dyDescent="0.2">
      <c r="A119" s="80">
        <v>5136</v>
      </c>
      <c r="B119" s="75" t="s">
        <v>296</v>
      </c>
      <c r="C119" s="76">
        <v>126760.62</v>
      </c>
      <c r="D119" s="85">
        <f t="shared" si="2"/>
        <v>1.0143888416825694E-2</v>
      </c>
      <c r="E119" s="75"/>
    </row>
    <row r="120" spans="1:5" x14ac:dyDescent="0.2">
      <c r="A120" s="80">
        <v>5137</v>
      </c>
      <c r="B120" s="75" t="s">
        <v>297</v>
      </c>
      <c r="C120" s="76">
        <v>13486</v>
      </c>
      <c r="D120" s="85">
        <f t="shared" si="2"/>
        <v>1.079203298227094E-3</v>
      </c>
      <c r="E120" s="75"/>
    </row>
    <row r="121" spans="1:5" x14ac:dyDescent="0.2">
      <c r="A121" s="80">
        <v>5138</v>
      </c>
      <c r="B121" s="75" t="s">
        <v>298</v>
      </c>
      <c r="C121" s="76">
        <v>6954.32</v>
      </c>
      <c r="D121" s="85">
        <f t="shared" si="2"/>
        <v>5.5651231506203787E-4</v>
      </c>
      <c r="E121" s="75"/>
    </row>
    <row r="122" spans="1:5" x14ac:dyDescent="0.2">
      <c r="A122" s="80">
        <v>5139</v>
      </c>
      <c r="B122" s="75" t="s">
        <v>299</v>
      </c>
      <c r="C122" s="76">
        <v>239676.65</v>
      </c>
      <c r="D122" s="85">
        <f t="shared" si="2"/>
        <v>1.9179877738990124E-2</v>
      </c>
      <c r="E122" s="75"/>
    </row>
    <row r="123" spans="1:5" x14ac:dyDescent="0.2">
      <c r="A123" s="79">
        <v>5200</v>
      </c>
      <c r="B123" s="71" t="s">
        <v>300</v>
      </c>
      <c r="C123" s="72">
        <f>C124+C127+C130+C133+C138+C142+C145+C147+C153</f>
        <v>71627.7</v>
      </c>
      <c r="D123" s="84">
        <f t="shared" si="2"/>
        <v>5.7319331220837023E-3</v>
      </c>
      <c r="E123" s="75"/>
    </row>
    <row r="124" spans="1:5" x14ac:dyDescent="0.2">
      <c r="A124" s="79">
        <v>5210</v>
      </c>
      <c r="B124" s="71" t="s">
        <v>301</v>
      </c>
      <c r="C124" s="72">
        <f>SUM(C125:C126)</f>
        <v>0</v>
      </c>
      <c r="D124" s="84">
        <f t="shared" si="2"/>
        <v>0</v>
      </c>
      <c r="E124" s="75"/>
    </row>
    <row r="125" spans="1:5" x14ac:dyDescent="0.2">
      <c r="A125" s="80">
        <v>5211</v>
      </c>
      <c r="B125" s="75" t="s">
        <v>302</v>
      </c>
      <c r="C125" s="76">
        <v>0</v>
      </c>
      <c r="D125" s="85">
        <f t="shared" si="2"/>
        <v>0</v>
      </c>
      <c r="E125" s="75"/>
    </row>
    <row r="126" spans="1:5" x14ac:dyDescent="0.2">
      <c r="A126" s="80">
        <v>5212</v>
      </c>
      <c r="B126" s="75" t="s">
        <v>303</v>
      </c>
      <c r="C126" s="76">
        <v>0</v>
      </c>
      <c r="D126" s="85">
        <f t="shared" si="2"/>
        <v>0</v>
      </c>
      <c r="E126" s="75"/>
    </row>
    <row r="127" spans="1:5" x14ac:dyDescent="0.2">
      <c r="A127" s="79">
        <v>5220</v>
      </c>
      <c r="B127" s="71" t="s">
        <v>304</v>
      </c>
      <c r="C127" s="72">
        <f>SUM(C128:C129)</f>
        <v>0</v>
      </c>
      <c r="D127" s="84">
        <f t="shared" si="2"/>
        <v>0</v>
      </c>
      <c r="E127" s="75"/>
    </row>
    <row r="128" spans="1:5" x14ac:dyDescent="0.2">
      <c r="A128" s="80">
        <v>5221</v>
      </c>
      <c r="B128" s="75" t="s">
        <v>305</v>
      </c>
      <c r="C128" s="76">
        <v>0</v>
      </c>
      <c r="D128" s="85">
        <f t="shared" si="2"/>
        <v>0</v>
      </c>
      <c r="E128" s="75"/>
    </row>
    <row r="129" spans="1:5" x14ac:dyDescent="0.2">
      <c r="A129" s="80">
        <v>5222</v>
      </c>
      <c r="B129" s="75" t="s">
        <v>306</v>
      </c>
      <c r="C129" s="76">
        <v>0</v>
      </c>
      <c r="D129" s="85">
        <f t="shared" si="2"/>
        <v>0</v>
      </c>
      <c r="E129" s="75"/>
    </row>
    <row r="130" spans="1:5" x14ac:dyDescent="0.2">
      <c r="A130" s="79">
        <v>5230</v>
      </c>
      <c r="B130" s="71" t="s">
        <v>251</v>
      </c>
      <c r="C130" s="72">
        <f>SUM(C131:C132)</f>
        <v>0</v>
      </c>
      <c r="D130" s="84">
        <f t="shared" si="2"/>
        <v>0</v>
      </c>
      <c r="E130" s="75"/>
    </row>
    <row r="131" spans="1:5" x14ac:dyDescent="0.2">
      <c r="A131" s="80">
        <v>5231</v>
      </c>
      <c r="B131" s="75" t="s">
        <v>307</v>
      </c>
      <c r="C131" s="76">
        <v>0</v>
      </c>
      <c r="D131" s="85">
        <f t="shared" si="2"/>
        <v>0</v>
      </c>
      <c r="E131" s="75"/>
    </row>
    <row r="132" spans="1:5" x14ac:dyDescent="0.2">
      <c r="A132" s="80">
        <v>5232</v>
      </c>
      <c r="B132" s="75" t="s">
        <v>308</v>
      </c>
      <c r="C132" s="76">
        <v>0</v>
      </c>
      <c r="D132" s="85">
        <f t="shared" si="2"/>
        <v>0</v>
      </c>
      <c r="E132" s="75"/>
    </row>
    <row r="133" spans="1:5" x14ac:dyDescent="0.2">
      <c r="A133" s="79">
        <v>5240</v>
      </c>
      <c r="B133" s="71" t="s">
        <v>252</v>
      </c>
      <c r="C133" s="72">
        <f>SUM(C134:C137)</f>
        <v>0</v>
      </c>
      <c r="D133" s="84">
        <f t="shared" si="2"/>
        <v>0</v>
      </c>
      <c r="E133" s="75"/>
    </row>
    <row r="134" spans="1:5" x14ac:dyDescent="0.2">
      <c r="A134" s="80">
        <v>5241</v>
      </c>
      <c r="B134" s="75" t="s">
        <v>309</v>
      </c>
      <c r="C134" s="76">
        <v>0</v>
      </c>
      <c r="D134" s="85">
        <f t="shared" si="2"/>
        <v>0</v>
      </c>
      <c r="E134" s="75"/>
    </row>
    <row r="135" spans="1:5" x14ac:dyDescent="0.2">
      <c r="A135" s="80">
        <v>5242</v>
      </c>
      <c r="B135" s="75" t="s">
        <v>310</v>
      </c>
      <c r="C135" s="76">
        <v>0</v>
      </c>
      <c r="D135" s="85">
        <f t="shared" si="2"/>
        <v>0</v>
      </c>
      <c r="E135" s="75"/>
    </row>
    <row r="136" spans="1:5" x14ac:dyDescent="0.2">
      <c r="A136" s="80">
        <v>5243</v>
      </c>
      <c r="B136" s="75" t="s">
        <v>311</v>
      </c>
      <c r="C136" s="76">
        <v>0</v>
      </c>
      <c r="D136" s="85">
        <f t="shared" si="2"/>
        <v>0</v>
      </c>
      <c r="E136" s="75"/>
    </row>
    <row r="137" spans="1:5" x14ac:dyDescent="0.2">
      <c r="A137" s="80">
        <v>5244</v>
      </c>
      <c r="B137" s="75" t="s">
        <v>312</v>
      </c>
      <c r="C137" s="76">
        <v>0</v>
      </c>
      <c r="D137" s="85">
        <f t="shared" si="2"/>
        <v>0</v>
      </c>
      <c r="E137" s="75"/>
    </row>
    <row r="138" spans="1:5" x14ac:dyDescent="0.2">
      <c r="A138" s="79">
        <v>5250</v>
      </c>
      <c r="B138" s="71" t="s">
        <v>253</v>
      </c>
      <c r="C138" s="72">
        <f>SUM(C139:C141)</f>
        <v>71627.7</v>
      </c>
      <c r="D138" s="84">
        <f t="shared" si="2"/>
        <v>5.7319331220837023E-3</v>
      </c>
      <c r="E138" s="75"/>
    </row>
    <row r="139" spans="1:5" x14ac:dyDescent="0.2">
      <c r="A139" s="80">
        <v>5251</v>
      </c>
      <c r="B139" s="75" t="s">
        <v>313</v>
      </c>
      <c r="C139" s="76">
        <v>0</v>
      </c>
      <c r="D139" s="85">
        <f t="shared" si="2"/>
        <v>0</v>
      </c>
      <c r="E139" s="75"/>
    </row>
    <row r="140" spans="1:5" x14ac:dyDescent="0.2">
      <c r="A140" s="80">
        <v>5252</v>
      </c>
      <c r="B140" s="75" t="s">
        <v>314</v>
      </c>
      <c r="C140" s="76">
        <v>71627.7</v>
      </c>
      <c r="D140" s="85">
        <f t="shared" si="2"/>
        <v>5.7319331220837023E-3</v>
      </c>
      <c r="E140" s="75"/>
    </row>
    <row r="141" spans="1:5" x14ac:dyDescent="0.2">
      <c r="A141" s="80">
        <v>5259</v>
      </c>
      <c r="B141" s="75" t="s">
        <v>315</v>
      </c>
      <c r="C141" s="76">
        <v>0</v>
      </c>
      <c r="D141" s="85">
        <f t="shared" si="2"/>
        <v>0</v>
      </c>
      <c r="E141" s="75"/>
    </row>
    <row r="142" spans="1:5" x14ac:dyDescent="0.2">
      <c r="A142" s="79">
        <v>5260</v>
      </c>
      <c r="B142" s="71" t="s">
        <v>316</v>
      </c>
      <c r="C142" s="72">
        <f>SUM(C143:C144)</f>
        <v>0</v>
      </c>
      <c r="D142" s="84">
        <f t="shared" si="2"/>
        <v>0</v>
      </c>
      <c r="E142" s="75"/>
    </row>
    <row r="143" spans="1:5" x14ac:dyDescent="0.2">
      <c r="A143" s="80">
        <v>5261</v>
      </c>
      <c r="B143" s="75" t="s">
        <v>317</v>
      </c>
      <c r="C143" s="76">
        <v>0</v>
      </c>
      <c r="D143" s="85">
        <f t="shared" si="2"/>
        <v>0</v>
      </c>
      <c r="E143" s="75"/>
    </row>
    <row r="144" spans="1:5" x14ac:dyDescent="0.2">
      <c r="A144" s="80">
        <v>5262</v>
      </c>
      <c r="B144" s="75" t="s">
        <v>318</v>
      </c>
      <c r="C144" s="76">
        <v>0</v>
      </c>
      <c r="D144" s="85">
        <f t="shared" si="2"/>
        <v>0</v>
      </c>
      <c r="E144" s="75"/>
    </row>
    <row r="145" spans="1:5" x14ac:dyDescent="0.2">
      <c r="A145" s="79">
        <v>5270</v>
      </c>
      <c r="B145" s="71" t="s">
        <v>319</v>
      </c>
      <c r="C145" s="72">
        <f>SUM(C146)</f>
        <v>0</v>
      </c>
      <c r="D145" s="84">
        <f t="shared" si="2"/>
        <v>0</v>
      </c>
      <c r="E145" s="75"/>
    </row>
    <row r="146" spans="1:5" x14ac:dyDescent="0.2">
      <c r="A146" s="80">
        <v>5271</v>
      </c>
      <c r="B146" s="75" t="s">
        <v>320</v>
      </c>
      <c r="C146" s="76">
        <v>0</v>
      </c>
      <c r="D146" s="85">
        <f t="shared" si="2"/>
        <v>0</v>
      </c>
      <c r="E146" s="75"/>
    </row>
    <row r="147" spans="1:5" x14ac:dyDescent="0.2">
      <c r="A147" s="79">
        <v>5280</v>
      </c>
      <c r="B147" s="71" t="s">
        <v>321</v>
      </c>
      <c r="C147" s="72">
        <f>SUM(C148:C152)</f>
        <v>0</v>
      </c>
      <c r="D147" s="84">
        <f t="shared" si="2"/>
        <v>0</v>
      </c>
      <c r="E147" s="75"/>
    </row>
    <row r="148" spans="1:5" x14ac:dyDescent="0.2">
      <c r="A148" s="80">
        <v>5281</v>
      </c>
      <c r="B148" s="75" t="s">
        <v>322</v>
      </c>
      <c r="C148" s="76">
        <v>0</v>
      </c>
      <c r="D148" s="85">
        <f t="shared" si="2"/>
        <v>0</v>
      </c>
      <c r="E148" s="75"/>
    </row>
    <row r="149" spans="1:5" x14ac:dyDescent="0.2">
      <c r="A149" s="80">
        <v>5282</v>
      </c>
      <c r="B149" s="75" t="s">
        <v>323</v>
      </c>
      <c r="C149" s="76">
        <v>0</v>
      </c>
      <c r="D149" s="85">
        <f t="shared" si="2"/>
        <v>0</v>
      </c>
      <c r="E149" s="75"/>
    </row>
    <row r="150" spans="1:5" x14ac:dyDescent="0.2">
      <c r="A150" s="80">
        <v>5283</v>
      </c>
      <c r="B150" s="75" t="s">
        <v>324</v>
      </c>
      <c r="C150" s="76">
        <v>0</v>
      </c>
      <c r="D150" s="85">
        <f t="shared" si="2"/>
        <v>0</v>
      </c>
      <c r="E150" s="75"/>
    </row>
    <row r="151" spans="1:5" x14ac:dyDescent="0.2">
      <c r="A151" s="80">
        <v>5284</v>
      </c>
      <c r="B151" s="75" t="s">
        <v>325</v>
      </c>
      <c r="C151" s="76">
        <v>0</v>
      </c>
      <c r="D151" s="85">
        <f t="shared" si="2"/>
        <v>0</v>
      </c>
      <c r="E151" s="75"/>
    </row>
    <row r="152" spans="1:5" x14ac:dyDescent="0.2">
      <c r="A152" s="80">
        <v>5285</v>
      </c>
      <c r="B152" s="75" t="s">
        <v>326</v>
      </c>
      <c r="C152" s="76">
        <v>0</v>
      </c>
      <c r="D152" s="85">
        <f t="shared" si="2"/>
        <v>0</v>
      </c>
      <c r="E152" s="75"/>
    </row>
    <row r="153" spans="1:5" x14ac:dyDescent="0.2">
      <c r="A153" s="79">
        <v>5290</v>
      </c>
      <c r="B153" s="71" t="s">
        <v>327</v>
      </c>
      <c r="C153" s="72">
        <f>SUM(C154:C155)</f>
        <v>0</v>
      </c>
      <c r="D153" s="84">
        <f t="shared" si="2"/>
        <v>0</v>
      </c>
      <c r="E153" s="75"/>
    </row>
    <row r="154" spans="1:5" x14ac:dyDescent="0.2">
      <c r="A154" s="80">
        <v>5291</v>
      </c>
      <c r="B154" s="75" t="s">
        <v>328</v>
      </c>
      <c r="C154" s="76">
        <v>0</v>
      </c>
      <c r="D154" s="85">
        <f t="shared" si="2"/>
        <v>0</v>
      </c>
      <c r="E154" s="75"/>
    </row>
    <row r="155" spans="1:5" x14ac:dyDescent="0.2">
      <c r="A155" s="80">
        <v>5292</v>
      </c>
      <c r="B155" s="75" t="s">
        <v>329</v>
      </c>
      <c r="C155" s="76">
        <v>0</v>
      </c>
      <c r="D155" s="85">
        <f t="shared" si="2"/>
        <v>0</v>
      </c>
      <c r="E155" s="75"/>
    </row>
    <row r="156" spans="1:5" x14ac:dyDescent="0.2">
      <c r="A156" s="79">
        <v>5300</v>
      </c>
      <c r="B156" s="71" t="s">
        <v>330</v>
      </c>
      <c r="C156" s="72">
        <f>C157+C160+C163</f>
        <v>0</v>
      </c>
      <c r="D156" s="84">
        <f t="shared" si="2"/>
        <v>0</v>
      </c>
      <c r="E156" s="75"/>
    </row>
    <row r="157" spans="1:5" x14ac:dyDescent="0.2">
      <c r="A157" s="79">
        <v>5310</v>
      </c>
      <c r="B157" s="71" t="s">
        <v>246</v>
      </c>
      <c r="C157" s="72">
        <f>C158+C159</f>
        <v>0</v>
      </c>
      <c r="D157" s="84">
        <f t="shared" si="2"/>
        <v>0</v>
      </c>
      <c r="E157" s="75"/>
    </row>
    <row r="158" spans="1:5" x14ac:dyDescent="0.2">
      <c r="A158" s="80">
        <v>5311</v>
      </c>
      <c r="B158" s="75" t="s">
        <v>331</v>
      </c>
      <c r="C158" s="76">
        <v>0</v>
      </c>
      <c r="D158" s="85">
        <f t="shared" si="2"/>
        <v>0</v>
      </c>
      <c r="E158" s="75"/>
    </row>
    <row r="159" spans="1:5" x14ac:dyDescent="0.2">
      <c r="A159" s="80">
        <v>5312</v>
      </c>
      <c r="B159" s="75" t="s">
        <v>332</v>
      </c>
      <c r="C159" s="76">
        <v>0</v>
      </c>
      <c r="D159" s="85">
        <f t="shared" si="2"/>
        <v>0</v>
      </c>
      <c r="E159" s="75"/>
    </row>
    <row r="160" spans="1:5" x14ac:dyDescent="0.2">
      <c r="A160" s="79">
        <v>5320</v>
      </c>
      <c r="B160" s="71" t="s">
        <v>247</v>
      </c>
      <c r="C160" s="72">
        <f>SUM(C161:C162)</f>
        <v>0</v>
      </c>
      <c r="D160" s="84">
        <f t="shared" ref="D160:D212" si="3">C160/$C$94</f>
        <v>0</v>
      </c>
      <c r="E160" s="75"/>
    </row>
    <row r="161" spans="1:5" x14ac:dyDescent="0.2">
      <c r="A161" s="80">
        <v>5321</v>
      </c>
      <c r="B161" s="75" t="s">
        <v>333</v>
      </c>
      <c r="C161" s="76">
        <v>0</v>
      </c>
      <c r="D161" s="85">
        <f t="shared" si="3"/>
        <v>0</v>
      </c>
      <c r="E161" s="75"/>
    </row>
    <row r="162" spans="1:5" x14ac:dyDescent="0.2">
      <c r="A162" s="80">
        <v>5322</v>
      </c>
      <c r="B162" s="75" t="s">
        <v>334</v>
      </c>
      <c r="C162" s="76">
        <v>0</v>
      </c>
      <c r="D162" s="85">
        <f t="shared" si="3"/>
        <v>0</v>
      </c>
      <c r="E162" s="75"/>
    </row>
    <row r="163" spans="1:5" x14ac:dyDescent="0.2">
      <c r="A163" s="79">
        <v>5330</v>
      </c>
      <c r="B163" s="71" t="s">
        <v>248</v>
      </c>
      <c r="C163" s="72">
        <f>SUM(C164:C165)</f>
        <v>0</v>
      </c>
      <c r="D163" s="84">
        <f t="shared" si="3"/>
        <v>0</v>
      </c>
      <c r="E163" s="75"/>
    </row>
    <row r="164" spans="1:5" x14ac:dyDescent="0.2">
      <c r="A164" s="80">
        <v>5331</v>
      </c>
      <c r="B164" s="75" t="s">
        <v>335</v>
      </c>
      <c r="C164" s="76">
        <v>0</v>
      </c>
      <c r="D164" s="85">
        <f t="shared" si="3"/>
        <v>0</v>
      </c>
      <c r="E164" s="75"/>
    </row>
    <row r="165" spans="1:5" x14ac:dyDescent="0.2">
      <c r="A165" s="80">
        <v>5332</v>
      </c>
      <c r="B165" s="75" t="s">
        <v>336</v>
      </c>
      <c r="C165" s="76">
        <v>0</v>
      </c>
      <c r="D165" s="85">
        <f t="shared" si="3"/>
        <v>0</v>
      </c>
      <c r="E165" s="75"/>
    </row>
    <row r="166" spans="1:5" x14ac:dyDescent="0.2">
      <c r="A166" s="79">
        <v>5400</v>
      </c>
      <c r="B166" s="71" t="s">
        <v>337</v>
      </c>
      <c r="C166" s="72">
        <f>C167+C170+C173+C176+C178</f>
        <v>0</v>
      </c>
      <c r="D166" s="84">
        <f t="shared" si="3"/>
        <v>0</v>
      </c>
      <c r="E166" s="75"/>
    </row>
    <row r="167" spans="1:5" x14ac:dyDescent="0.2">
      <c r="A167" s="79">
        <v>5410</v>
      </c>
      <c r="B167" s="71" t="s">
        <v>338</v>
      </c>
      <c r="C167" s="72">
        <f>SUM(C168:C169)</f>
        <v>0</v>
      </c>
      <c r="D167" s="84">
        <f t="shared" si="3"/>
        <v>0</v>
      </c>
      <c r="E167" s="75"/>
    </row>
    <row r="168" spans="1:5" x14ac:dyDescent="0.2">
      <c r="A168" s="80">
        <v>5411</v>
      </c>
      <c r="B168" s="75" t="s">
        <v>339</v>
      </c>
      <c r="C168" s="76">
        <v>0</v>
      </c>
      <c r="D168" s="85">
        <f t="shared" si="3"/>
        <v>0</v>
      </c>
      <c r="E168" s="75"/>
    </row>
    <row r="169" spans="1:5" x14ac:dyDescent="0.2">
      <c r="A169" s="80">
        <v>5412</v>
      </c>
      <c r="B169" s="75" t="s">
        <v>340</v>
      </c>
      <c r="C169" s="76">
        <v>0</v>
      </c>
      <c r="D169" s="85">
        <f t="shared" si="3"/>
        <v>0</v>
      </c>
      <c r="E169" s="75"/>
    </row>
    <row r="170" spans="1:5" x14ac:dyDescent="0.2">
      <c r="A170" s="79">
        <v>5420</v>
      </c>
      <c r="B170" s="71" t="s">
        <v>341</v>
      </c>
      <c r="C170" s="72">
        <f>SUM(C171:C172)</f>
        <v>0</v>
      </c>
      <c r="D170" s="84">
        <f t="shared" si="3"/>
        <v>0</v>
      </c>
      <c r="E170" s="75"/>
    </row>
    <row r="171" spans="1:5" x14ac:dyDescent="0.2">
      <c r="A171" s="80">
        <v>5421</v>
      </c>
      <c r="B171" s="75" t="s">
        <v>342</v>
      </c>
      <c r="C171" s="76">
        <v>0</v>
      </c>
      <c r="D171" s="85">
        <f t="shared" si="3"/>
        <v>0</v>
      </c>
      <c r="E171" s="75"/>
    </row>
    <row r="172" spans="1:5" x14ac:dyDescent="0.2">
      <c r="A172" s="80">
        <v>5422</v>
      </c>
      <c r="B172" s="75" t="s">
        <v>343</v>
      </c>
      <c r="C172" s="76">
        <v>0</v>
      </c>
      <c r="D172" s="85">
        <f t="shared" si="3"/>
        <v>0</v>
      </c>
      <c r="E172" s="75"/>
    </row>
    <row r="173" spans="1:5" x14ac:dyDescent="0.2">
      <c r="A173" s="79">
        <v>5430</v>
      </c>
      <c r="B173" s="71" t="s">
        <v>344</v>
      </c>
      <c r="C173" s="72">
        <f>SUM(C174:C175)</f>
        <v>0</v>
      </c>
      <c r="D173" s="84">
        <f t="shared" si="3"/>
        <v>0</v>
      </c>
      <c r="E173" s="75"/>
    </row>
    <row r="174" spans="1:5" x14ac:dyDescent="0.2">
      <c r="A174" s="80">
        <v>5431</v>
      </c>
      <c r="B174" s="75" t="s">
        <v>345</v>
      </c>
      <c r="C174" s="76">
        <v>0</v>
      </c>
      <c r="D174" s="85">
        <f t="shared" si="3"/>
        <v>0</v>
      </c>
      <c r="E174" s="75"/>
    </row>
    <row r="175" spans="1:5" x14ac:dyDescent="0.2">
      <c r="A175" s="80">
        <v>5432</v>
      </c>
      <c r="B175" s="75" t="s">
        <v>346</v>
      </c>
      <c r="C175" s="76">
        <v>0</v>
      </c>
      <c r="D175" s="85">
        <f t="shared" si="3"/>
        <v>0</v>
      </c>
      <c r="E175" s="75"/>
    </row>
    <row r="176" spans="1:5" x14ac:dyDescent="0.2">
      <c r="A176" s="79">
        <v>5440</v>
      </c>
      <c r="B176" s="71" t="s">
        <v>347</v>
      </c>
      <c r="C176" s="72">
        <f>SUM(C177)</f>
        <v>0</v>
      </c>
      <c r="D176" s="84">
        <f t="shared" si="3"/>
        <v>0</v>
      </c>
      <c r="E176" s="75"/>
    </row>
    <row r="177" spans="1:5" x14ac:dyDescent="0.2">
      <c r="A177" s="80">
        <v>5441</v>
      </c>
      <c r="B177" s="75" t="s">
        <v>347</v>
      </c>
      <c r="C177" s="76">
        <v>0</v>
      </c>
      <c r="D177" s="85">
        <f t="shared" si="3"/>
        <v>0</v>
      </c>
      <c r="E177" s="75"/>
    </row>
    <row r="178" spans="1:5" x14ac:dyDescent="0.2">
      <c r="A178" s="79">
        <v>5450</v>
      </c>
      <c r="B178" s="71" t="s">
        <v>348</v>
      </c>
      <c r="C178" s="72">
        <f>SUM(C179:C180)</f>
        <v>0</v>
      </c>
      <c r="D178" s="84">
        <f t="shared" si="3"/>
        <v>0</v>
      </c>
      <c r="E178" s="75"/>
    </row>
    <row r="179" spans="1:5" x14ac:dyDescent="0.2">
      <c r="A179" s="80">
        <v>5451</v>
      </c>
      <c r="B179" s="75" t="s">
        <v>349</v>
      </c>
      <c r="C179" s="76">
        <v>0</v>
      </c>
      <c r="D179" s="85">
        <f t="shared" si="3"/>
        <v>0</v>
      </c>
      <c r="E179" s="75"/>
    </row>
    <row r="180" spans="1:5" x14ac:dyDescent="0.2">
      <c r="A180" s="80">
        <v>5452</v>
      </c>
      <c r="B180" s="75" t="s">
        <v>350</v>
      </c>
      <c r="C180" s="76">
        <v>0</v>
      </c>
      <c r="D180" s="85">
        <f t="shared" si="3"/>
        <v>0</v>
      </c>
      <c r="E180" s="75"/>
    </row>
    <row r="181" spans="1:5" x14ac:dyDescent="0.2">
      <c r="A181" s="79">
        <v>5500</v>
      </c>
      <c r="B181" s="71" t="s">
        <v>351</v>
      </c>
      <c r="C181" s="72">
        <f>C182+C191+C194+C200</f>
        <v>303354.03000000003</v>
      </c>
      <c r="D181" s="84">
        <f t="shared" si="3"/>
        <v>2.4275594669025718E-2</v>
      </c>
      <c r="E181" s="75"/>
    </row>
    <row r="182" spans="1:5" x14ac:dyDescent="0.2">
      <c r="A182" s="79">
        <v>5510</v>
      </c>
      <c r="B182" s="71" t="s">
        <v>352</v>
      </c>
      <c r="C182" s="72">
        <f>SUM(C183:C190)</f>
        <v>303354.03000000003</v>
      </c>
      <c r="D182" s="84">
        <f t="shared" si="3"/>
        <v>2.4275594669025718E-2</v>
      </c>
      <c r="E182" s="75"/>
    </row>
    <row r="183" spans="1:5" x14ac:dyDescent="0.2">
      <c r="A183" s="80">
        <v>5511</v>
      </c>
      <c r="B183" s="75" t="s">
        <v>353</v>
      </c>
      <c r="C183" s="76">
        <v>0</v>
      </c>
      <c r="D183" s="85">
        <f t="shared" si="3"/>
        <v>0</v>
      </c>
      <c r="E183" s="75"/>
    </row>
    <row r="184" spans="1:5" x14ac:dyDescent="0.2">
      <c r="A184" s="80">
        <v>5512</v>
      </c>
      <c r="B184" s="75" t="s">
        <v>354</v>
      </c>
      <c r="C184" s="76">
        <v>0</v>
      </c>
      <c r="D184" s="85">
        <f t="shared" si="3"/>
        <v>0</v>
      </c>
      <c r="E184" s="75"/>
    </row>
    <row r="185" spans="1:5" x14ac:dyDescent="0.2">
      <c r="A185" s="80">
        <v>5513</v>
      </c>
      <c r="B185" s="75" t="s">
        <v>355</v>
      </c>
      <c r="C185" s="76">
        <v>0</v>
      </c>
      <c r="D185" s="85">
        <f t="shared" si="3"/>
        <v>0</v>
      </c>
      <c r="E185" s="75"/>
    </row>
    <row r="186" spans="1:5" x14ac:dyDescent="0.2">
      <c r="A186" s="80">
        <v>5514</v>
      </c>
      <c r="B186" s="75" t="s">
        <v>356</v>
      </c>
      <c r="C186" s="76">
        <v>0</v>
      </c>
      <c r="D186" s="85">
        <f t="shared" si="3"/>
        <v>0</v>
      </c>
      <c r="E186" s="75"/>
    </row>
    <row r="187" spans="1:5" x14ac:dyDescent="0.2">
      <c r="A187" s="80">
        <v>5515</v>
      </c>
      <c r="B187" s="75" t="s">
        <v>357</v>
      </c>
      <c r="C187" s="76">
        <v>303354.03000000003</v>
      </c>
      <c r="D187" s="85">
        <f t="shared" si="3"/>
        <v>2.4275594669025718E-2</v>
      </c>
      <c r="E187" s="75"/>
    </row>
    <row r="188" spans="1:5" x14ac:dyDescent="0.2">
      <c r="A188" s="80">
        <v>5516</v>
      </c>
      <c r="B188" s="75" t="s">
        <v>358</v>
      </c>
      <c r="C188" s="76">
        <v>0</v>
      </c>
      <c r="D188" s="85">
        <f t="shared" si="3"/>
        <v>0</v>
      </c>
      <c r="E188" s="75"/>
    </row>
    <row r="189" spans="1:5" x14ac:dyDescent="0.2">
      <c r="A189" s="80">
        <v>5517</v>
      </c>
      <c r="B189" s="75" t="s">
        <v>359</v>
      </c>
      <c r="C189" s="76">
        <v>0</v>
      </c>
      <c r="D189" s="85">
        <f t="shared" si="3"/>
        <v>0</v>
      </c>
      <c r="E189" s="75"/>
    </row>
    <row r="190" spans="1:5" x14ac:dyDescent="0.2">
      <c r="A190" s="80">
        <v>5518</v>
      </c>
      <c r="B190" s="75" t="s">
        <v>41</v>
      </c>
      <c r="C190" s="76">
        <v>0</v>
      </c>
      <c r="D190" s="85">
        <f t="shared" si="3"/>
        <v>0</v>
      </c>
      <c r="E190" s="75"/>
    </row>
    <row r="191" spans="1:5" x14ac:dyDescent="0.2">
      <c r="A191" s="79">
        <v>5520</v>
      </c>
      <c r="B191" s="71" t="s">
        <v>40</v>
      </c>
      <c r="C191" s="72">
        <f>SUM(C192:C193)</f>
        <v>0</v>
      </c>
      <c r="D191" s="84">
        <f t="shared" si="3"/>
        <v>0</v>
      </c>
      <c r="E191" s="75"/>
    </row>
    <row r="192" spans="1:5" x14ac:dyDescent="0.2">
      <c r="A192" s="80">
        <v>5521</v>
      </c>
      <c r="B192" s="75" t="s">
        <v>360</v>
      </c>
      <c r="C192" s="76">
        <v>0</v>
      </c>
      <c r="D192" s="85">
        <f t="shared" si="3"/>
        <v>0</v>
      </c>
      <c r="E192" s="75"/>
    </row>
    <row r="193" spans="1:5" x14ac:dyDescent="0.2">
      <c r="A193" s="80">
        <v>5522</v>
      </c>
      <c r="B193" s="75" t="s">
        <v>361</v>
      </c>
      <c r="C193" s="76">
        <v>0</v>
      </c>
      <c r="D193" s="85">
        <f t="shared" si="3"/>
        <v>0</v>
      </c>
      <c r="E193" s="75"/>
    </row>
    <row r="194" spans="1:5" x14ac:dyDescent="0.2">
      <c r="A194" s="79">
        <v>5530</v>
      </c>
      <c r="B194" s="71" t="s">
        <v>362</v>
      </c>
      <c r="C194" s="72">
        <f>SUM(C195:C199)</f>
        <v>0</v>
      </c>
      <c r="D194" s="84">
        <f t="shared" si="3"/>
        <v>0</v>
      </c>
      <c r="E194" s="75"/>
    </row>
    <row r="195" spans="1:5" x14ac:dyDescent="0.2">
      <c r="A195" s="80">
        <v>5531</v>
      </c>
      <c r="B195" s="75" t="s">
        <v>363</v>
      </c>
      <c r="C195" s="76">
        <v>0</v>
      </c>
      <c r="D195" s="85">
        <f t="shared" si="3"/>
        <v>0</v>
      </c>
      <c r="E195" s="75"/>
    </row>
    <row r="196" spans="1:5" x14ac:dyDescent="0.2">
      <c r="A196" s="80">
        <v>5532</v>
      </c>
      <c r="B196" s="75" t="s">
        <v>364</v>
      </c>
      <c r="C196" s="76">
        <v>0</v>
      </c>
      <c r="D196" s="85">
        <f t="shared" si="3"/>
        <v>0</v>
      </c>
      <c r="E196" s="75"/>
    </row>
    <row r="197" spans="1:5" x14ac:dyDescent="0.2">
      <c r="A197" s="80">
        <v>5533</v>
      </c>
      <c r="B197" s="75" t="s">
        <v>365</v>
      </c>
      <c r="C197" s="76">
        <v>0</v>
      </c>
      <c r="D197" s="85">
        <f t="shared" si="3"/>
        <v>0</v>
      </c>
      <c r="E197" s="75"/>
    </row>
    <row r="198" spans="1:5" x14ac:dyDescent="0.2">
      <c r="A198" s="80">
        <v>5534</v>
      </c>
      <c r="B198" s="75" t="s">
        <v>366</v>
      </c>
      <c r="C198" s="76">
        <v>0</v>
      </c>
      <c r="D198" s="85">
        <f t="shared" si="3"/>
        <v>0</v>
      </c>
      <c r="E198" s="75"/>
    </row>
    <row r="199" spans="1:5" x14ac:dyDescent="0.2">
      <c r="A199" s="80">
        <v>5535</v>
      </c>
      <c r="B199" s="75" t="s">
        <v>367</v>
      </c>
      <c r="C199" s="76">
        <v>0</v>
      </c>
      <c r="D199" s="85">
        <f t="shared" si="3"/>
        <v>0</v>
      </c>
      <c r="E199" s="75"/>
    </row>
    <row r="200" spans="1:5" x14ac:dyDescent="0.2">
      <c r="A200" s="79">
        <v>5590</v>
      </c>
      <c r="B200" s="71" t="s">
        <v>368</v>
      </c>
      <c r="C200" s="72">
        <f>SUM(C201:C209)</f>
        <v>0</v>
      </c>
      <c r="D200" s="84">
        <f t="shared" si="3"/>
        <v>0</v>
      </c>
      <c r="E200" s="75"/>
    </row>
    <row r="201" spans="1:5" x14ac:dyDescent="0.2">
      <c r="A201" s="80">
        <v>5591</v>
      </c>
      <c r="B201" s="75" t="s">
        <v>369</v>
      </c>
      <c r="C201" s="76">
        <v>0</v>
      </c>
      <c r="D201" s="85">
        <f t="shared" si="3"/>
        <v>0</v>
      </c>
      <c r="E201" s="75"/>
    </row>
    <row r="202" spans="1:5" x14ac:dyDescent="0.2">
      <c r="A202" s="80">
        <v>5592</v>
      </c>
      <c r="B202" s="75" t="s">
        <v>370</v>
      </c>
      <c r="C202" s="76">
        <v>0</v>
      </c>
      <c r="D202" s="85">
        <f t="shared" si="3"/>
        <v>0</v>
      </c>
      <c r="E202" s="75"/>
    </row>
    <row r="203" spans="1:5" x14ac:dyDescent="0.2">
      <c r="A203" s="80">
        <v>5593</v>
      </c>
      <c r="B203" s="75" t="s">
        <v>371</v>
      </c>
      <c r="C203" s="76">
        <v>0</v>
      </c>
      <c r="D203" s="85">
        <f t="shared" si="3"/>
        <v>0</v>
      </c>
      <c r="E203" s="75"/>
    </row>
    <row r="204" spans="1:5" x14ac:dyDescent="0.2">
      <c r="A204" s="80">
        <v>5594</v>
      </c>
      <c r="B204" s="75" t="s">
        <v>426</v>
      </c>
      <c r="C204" s="76">
        <v>0</v>
      </c>
      <c r="D204" s="85">
        <f t="shared" si="3"/>
        <v>0</v>
      </c>
      <c r="E204" s="75"/>
    </row>
    <row r="205" spans="1:5" x14ac:dyDescent="0.2">
      <c r="A205" s="80">
        <v>5595</v>
      </c>
      <c r="B205" s="75" t="s">
        <v>373</v>
      </c>
      <c r="C205" s="76">
        <v>0</v>
      </c>
      <c r="D205" s="85">
        <f t="shared" si="3"/>
        <v>0</v>
      </c>
      <c r="E205" s="75"/>
    </row>
    <row r="206" spans="1:5" x14ac:dyDescent="0.2">
      <c r="A206" s="80">
        <v>5596</v>
      </c>
      <c r="B206" s="75" t="s">
        <v>268</v>
      </c>
      <c r="C206" s="76">
        <v>0</v>
      </c>
      <c r="D206" s="85">
        <f t="shared" si="3"/>
        <v>0</v>
      </c>
      <c r="E206" s="75"/>
    </row>
    <row r="207" spans="1:5" x14ac:dyDescent="0.2">
      <c r="A207" s="80">
        <v>5597</v>
      </c>
      <c r="B207" s="75" t="s">
        <v>374</v>
      </c>
      <c r="C207" s="76">
        <v>0</v>
      </c>
      <c r="D207" s="85">
        <f t="shared" si="3"/>
        <v>0</v>
      </c>
      <c r="E207" s="75"/>
    </row>
    <row r="208" spans="1:5" x14ac:dyDescent="0.2">
      <c r="A208" s="80">
        <v>5598</v>
      </c>
      <c r="B208" s="75" t="s">
        <v>427</v>
      </c>
      <c r="C208" s="76">
        <v>0</v>
      </c>
      <c r="D208" s="85">
        <f t="shared" si="3"/>
        <v>0</v>
      </c>
      <c r="E208" s="75"/>
    </row>
    <row r="209" spans="1:5" x14ac:dyDescent="0.2">
      <c r="A209" s="80">
        <v>5599</v>
      </c>
      <c r="B209" s="75" t="s">
        <v>375</v>
      </c>
      <c r="C209" s="76">
        <v>0</v>
      </c>
      <c r="D209" s="85">
        <f t="shared" si="3"/>
        <v>0</v>
      </c>
      <c r="E209" s="75"/>
    </row>
    <row r="210" spans="1:5" x14ac:dyDescent="0.2">
      <c r="A210" s="79">
        <v>5600</v>
      </c>
      <c r="B210" s="71" t="s">
        <v>39</v>
      </c>
      <c r="C210" s="72">
        <f>C211</f>
        <v>0</v>
      </c>
      <c r="D210" s="84">
        <f t="shared" si="3"/>
        <v>0</v>
      </c>
      <c r="E210" s="75"/>
    </row>
    <row r="211" spans="1:5" x14ac:dyDescent="0.2">
      <c r="A211" s="79">
        <v>5610</v>
      </c>
      <c r="B211" s="71" t="s">
        <v>376</v>
      </c>
      <c r="C211" s="72">
        <f>C212</f>
        <v>0</v>
      </c>
      <c r="D211" s="84">
        <f t="shared" si="3"/>
        <v>0</v>
      </c>
      <c r="E211" s="75"/>
    </row>
    <row r="212" spans="1:5" x14ac:dyDescent="0.2">
      <c r="A212" s="80">
        <v>5611</v>
      </c>
      <c r="B212" s="75" t="s">
        <v>377</v>
      </c>
      <c r="C212" s="76">
        <v>0</v>
      </c>
      <c r="D212" s="85">
        <f t="shared" si="3"/>
        <v>0</v>
      </c>
      <c r="E212" s="75"/>
    </row>
    <row r="213" spans="1:5" ht="6" customHeight="1" x14ac:dyDescent="0.2"/>
    <row r="214" spans="1:5" x14ac:dyDescent="0.2">
      <c r="A214" s="14" t="s">
        <v>509</v>
      </c>
    </row>
    <row r="217" spans="1:5" ht="7.5" customHeight="1" x14ac:dyDescent="0.2"/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rintOptions horizontalCentered="1"/>
  <pageMargins left="0.39370078740157483" right="0.39370078740157483" top="0.59055118110236227" bottom="0.59055118110236227" header="0.31496062992125984" footer="0.31496062992125984"/>
  <pageSetup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J190"/>
  <sheetViews>
    <sheetView showGridLines="0" topLeftCell="A105" zoomScale="130" zoomScaleNormal="130" zoomScaleSheetLayoutView="115" workbookViewId="0">
      <selection activeCell="H23" sqref="H23"/>
    </sheetView>
  </sheetViews>
  <sheetFormatPr baseColWidth="10" defaultColWidth="9.140625" defaultRowHeight="11.25" x14ac:dyDescent="0.2"/>
  <cols>
    <col min="1" max="1" width="7" style="88" customWidth="1"/>
    <col min="2" max="2" width="44.140625" style="171" customWidth="1"/>
    <col min="3" max="3" width="10.85546875" style="14" bestFit="1" customWidth="1"/>
    <col min="4" max="4" width="17.5703125" style="14" bestFit="1" customWidth="1"/>
    <col min="5" max="5" width="24.7109375" style="14" bestFit="1" customWidth="1"/>
    <col min="6" max="6" width="20.42578125" style="14" customWidth="1"/>
    <col min="7" max="7" width="16.7109375" style="14" customWidth="1"/>
    <col min="8" max="8" width="12.85546875" style="14" customWidth="1"/>
    <col min="9" max="9" width="13" style="14" bestFit="1" customWidth="1"/>
    <col min="10" max="10" width="11.85546875" style="14" bestFit="1" customWidth="1"/>
    <col min="11" max="16384" width="9.140625" style="14"/>
  </cols>
  <sheetData>
    <row r="1" spans="1:9" s="11" customFormat="1" ht="18.95" customHeight="1" x14ac:dyDescent="0.25">
      <c r="A1" s="259" t="s">
        <v>578</v>
      </c>
      <c r="B1" s="260"/>
      <c r="C1" s="260"/>
      <c r="D1" s="260"/>
      <c r="E1" s="260"/>
      <c r="F1" s="260"/>
      <c r="G1" s="10" t="s">
        <v>489</v>
      </c>
      <c r="H1" s="15">
        <v>2026</v>
      </c>
    </row>
    <row r="2" spans="1:9" s="11" customFormat="1" ht="18.95" customHeight="1" x14ac:dyDescent="0.25">
      <c r="A2" s="259" t="s">
        <v>493</v>
      </c>
      <c r="B2" s="260"/>
      <c r="C2" s="260"/>
      <c r="D2" s="260"/>
      <c r="E2" s="260"/>
      <c r="F2" s="260"/>
      <c r="G2" s="10" t="s">
        <v>490</v>
      </c>
      <c r="H2" s="15" t="s">
        <v>492</v>
      </c>
    </row>
    <row r="3" spans="1:9" s="11" customFormat="1" ht="18.95" customHeight="1" x14ac:dyDescent="0.25">
      <c r="A3" s="259" t="s">
        <v>579</v>
      </c>
      <c r="B3" s="260"/>
      <c r="C3" s="260"/>
      <c r="D3" s="260"/>
      <c r="E3" s="260"/>
      <c r="F3" s="260"/>
      <c r="G3" s="10" t="s">
        <v>491</v>
      </c>
      <c r="H3" s="15">
        <v>1</v>
      </c>
    </row>
    <row r="4" spans="1:9" s="11" customFormat="1" ht="18.95" customHeight="1" x14ac:dyDescent="0.25">
      <c r="A4" s="259" t="s">
        <v>507</v>
      </c>
      <c r="B4" s="260"/>
      <c r="C4" s="260"/>
      <c r="D4" s="260"/>
      <c r="E4" s="260"/>
      <c r="F4" s="260"/>
      <c r="G4" s="10"/>
      <c r="H4" s="15"/>
    </row>
    <row r="5" spans="1:9" x14ac:dyDescent="0.2">
      <c r="A5" s="87" t="s">
        <v>113</v>
      </c>
      <c r="B5" s="170"/>
      <c r="C5" s="13"/>
      <c r="D5" s="13"/>
      <c r="E5" s="13"/>
      <c r="F5" s="13"/>
      <c r="G5" s="13"/>
      <c r="H5" s="13"/>
    </row>
    <row r="7" spans="1:9" s="11" customFormat="1" x14ac:dyDescent="0.25">
      <c r="A7" s="87" t="s">
        <v>86</v>
      </c>
      <c r="B7" s="172"/>
      <c r="C7" s="173"/>
      <c r="D7" s="173"/>
      <c r="E7" s="173"/>
    </row>
    <row r="8" spans="1:9" s="11" customFormat="1" x14ac:dyDescent="0.25">
      <c r="A8" s="174" t="s">
        <v>84</v>
      </c>
      <c r="B8" s="175" t="s">
        <v>81</v>
      </c>
      <c r="C8" s="176" t="s">
        <v>82</v>
      </c>
      <c r="D8" s="176" t="s">
        <v>83</v>
      </c>
      <c r="E8" s="176"/>
    </row>
    <row r="9" spans="1:9" s="11" customFormat="1" x14ac:dyDescent="0.25">
      <c r="A9" s="177">
        <v>1114</v>
      </c>
      <c r="B9" s="178" t="s">
        <v>114</v>
      </c>
      <c r="C9" s="179">
        <v>0</v>
      </c>
      <c r="D9" s="179"/>
      <c r="E9" s="180" t="str">
        <f>+IF(OR(C9&lt;&gt;0,C10&lt;&gt;0,C11&lt;&gt;0),"","SIN INFORMACIÓN QUE REVELAR")</f>
        <v>SIN INFORMACIÓN QUE REVELAR</v>
      </c>
    </row>
    <row r="10" spans="1:9" s="11" customFormat="1" x14ac:dyDescent="0.25">
      <c r="A10" s="181">
        <v>1115</v>
      </c>
      <c r="B10" s="182" t="s">
        <v>115</v>
      </c>
      <c r="C10" s="183">
        <v>0</v>
      </c>
      <c r="D10" s="183"/>
      <c r="E10" s="184"/>
    </row>
    <row r="11" spans="1:9" s="11" customFormat="1" x14ac:dyDescent="0.25">
      <c r="A11" s="181">
        <v>1121</v>
      </c>
      <c r="B11" s="182" t="s">
        <v>116</v>
      </c>
      <c r="C11" s="183">
        <v>0</v>
      </c>
      <c r="D11" s="183"/>
      <c r="E11" s="184"/>
    </row>
    <row r="12" spans="1:9" s="11" customFormat="1" x14ac:dyDescent="0.25">
      <c r="A12" s="181"/>
      <c r="B12" s="182"/>
      <c r="C12" s="183"/>
      <c r="D12" s="183"/>
      <c r="E12" s="184"/>
    </row>
    <row r="13" spans="1:9" s="11" customFormat="1" x14ac:dyDescent="0.25">
      <c r="A13" s="87" t="s">
        <v>87</v>
      </c>
      <c r="B13" s="172"/>
      <c r="C13" s="173"/>
      <c r="D13" s="173"/>
      <c r="E13" s="173"/>
      <c r="F13" s="173"/>
      <c r="G13" s="173"/>
      <c r="H13" s="173"/>
      <c r="I13" s="173"/>
    </row>
    <row r="14" spans="1:9" s="11" customFormat="1" x14ac:dyDescent="0.25">
      <c r="A14" s="174" t="s">
        <v>84</v>
      </c>
      <c r="B14" s="175" t="s">
        <v>81</v>
      </c>
      <c r="C14" s="216" t="s">
        <v>82</v>
      </c>
      <c r="D14" s="176">
        <v>2025</v>
      </c>
      <c r="E14" s="176">
        <v>2024</v>
      </c>
      <c r="F14" s="176">
        <v>2023</v>
      </c>
      <c r="G14" s="176">
        <v>2022</v>
      </c>
      <c r="H14" s="176" t="s">
        <v>112</v>
      </c>
      <c r="I14" s="176"/>
    </row>
    <row r="15" spans="1:9" s="11" customFormat="1" x14ac:dyDescent="0.25">
      <c r="A15" s="177">
        <v>1122</v>
      </c>
      <c r="B15" s="178" t="s">
        <v>118</v>
      </c>
      <c r="C15" s="179">
        <v>0</v>
      </c>
      <c r="D15" s="179">
        <v>937744</v>
      </c>
      <c r="E15" s="179">
        <v>0</v>
      </c>
      <c r="F15" s="179">
        <v>0</v>
      </c>
      <c r="G15" s="179">
        <v>0</v>
      </c>
      <c r="H15" s="180" t="str">
        <f>+IF(OR(C15&lt;&gt;0,C16&lt;&gt;0),"","SIN INFORMACIÓN QUE REVELAR")</f>
        <v>SIN INFORMACIÓN QUE REVELAR</v>
      </c>
      <c r="I15" s="180"/>
    </row>
    <row r="16" spans="1:9" s="11" customFormat="1" x14ac:dyDescent="0.25">
      <c r="A16" s="181">
        <v>1124</v>
      </c>
      <c r="B16" s="182" t="s">
        <v>119</v>
      </c>
      <c r="C16" s="183">
        <v>0</v>
      </c>
      <c r="D16" s="183">
        <v>0</v>
      </c>
      <c r="E16" s="183">
        <v>0</v>
      </c>
      <c r="F16" s="183">
        <v>0</v>
      </c>
      <c r="G16" s="183">
        <v>0</v>
      </c>
      <c r="H16" s="184"/>
      <c r="I16" s="184"/>
    </row>
    <row r="17" spans="1:8" s="11" customFormat="1" x14ac:dyDescent="0.25">
      <c r="A17" s="185"/>
      <c r="B17" s="186"/>
      <c r="C17" s="187"/>
      <c r="D17" s="187"/>
      <c r="E17" s="187"/>
      <c r="F17" s="187"/>
      <c r="G17" s="187"/>
    </row>
    <row r="18" spans="1:8" s="11" customFormat="1" x14ac:dyDescent="0.25">
      <c r="A18" s="87" t="s">
        <v>88</v>
      </c>
      <c r="B18" s="172"/>
      <c r="C18" s="173"/>
      <c r="D18" s="173"/>
      <c r="E18" s="173"/>
      <c r="F18" s="173"/>
      <c r="G18" s="173"/>
      <c r="H18" s="173"/>
    </row>
    <row r="19" spans="1:8" s="11" customFormat="1" x14ac:dyDescent="0.25">
      <c r="A19" s="174" t="s">
        <v>84</v>
      </c>
      <c r="B19" s="175" t="s">
        <v>81</v>
      </c>
      <c r="C19" s="216" t="s">
        <v>82</v>
      </c>
      <c r="D19" s="216" t="s">
        <v>120</v>
      </c>
      <c r="E19" s="216" t="s">
        <v>121</v>
      </c>
      <c r="F19" s="216" t="s">
        <v>122</v>
      </c>
      <c r="G19" s="216" t="s">
        <v>123</v>
      </c>
      <c r="H19" s="216" t="s">
        <v>124</v>
      </c>
    </row>
    <row r="20" spans="1:8" ht="33.75" x14ac:dyDescent="0.2">
      <c r="A20" s="227">
        <v>1123</v>
      </c>
      <c r="B20" s="182" t="s">
        <v>125</v>
      </c>
      <c r="C20" s="228">
        <v>2744.54</v>
      </c>
      <c r="D20" s="229">
        <v>2744.54</v>
      </c>
      <c r="E20" s="229">
        <v>0</v>
      </c>
      <c r="F20" s="229">
        <v>0</v>
      </c>
      <c r="G20" s="229">
        <v>0</v>
      </c>
      <c r="H20" s="182" t="s">
        <v>585</v>
      </c>
    </row>
    <row r="21" spans="1:8" ht="33.75" x14ac:dyDescent="0.2">
      <c r="A21" s="227">
        <v>1125</v>
      </c>
      <c r="B21" s="182" t="s">
        <v>126</v>
      </c>
      <c r="C21" s="228">
        <v>35000</v>
      </c>
      <c r="D21" s="229">
        <v>0</v>
      </c>
      <c r="E21" s="229">
        <v>0</v>
      </c>
      <c r="F21" s="229">
        <v>35000</v>
      </c>
      <c r="G21" s="229">
        <v>0</v>
      </c>
      <c r="H21" s="182" t="s">
        <v>586</v>
      </c>
    </row>
    <row r="22" spans="1:8" s="11" customFormat="1" x14ac:dyDescent="0.25">
      <c r="A22" s="181">
        <v>1126</v>
      </c>
      <c r="B22" s="182" t="s">
        <v>475</v>
      </c>
      <c r="C22" s="183">
        <v>0</v>
      </c>
      <c r="D22" s="183">
        <v>0</v>
      </c>
      <c r="E22" s="183">
        <v>0</v>
      </c>
      <c r="F22" s="183">
        <v>0</v>
      </c>
      <c r="G22" s="183">
        <v>0</v>
      </c>
      <c r="H22" s="183"/>
    </row>
    <row r="23" spans="1:8" s="11" customFormat="1" ht="22.5" x14ac:dyDescent="0.25">
      <c r="A23" s="181">
        <v>1129</v>
      </c>
      <c r="B23" s="182" t="s">
        <v>476</v>
      </c>
      <c r="C23" s="183">
        <v>0</v>
      </c>
      <c r="D23" s="183">
        <v>0</v>
      </c>
      <c r="E23" s="183">
        <v>0</v>
      </c>
      <c r="F23" s="183">
        <v>0</v>
      </c>
      <c r="G23" s="183">
        <v>0</v>
      </c>
      <c r="H23" s="183"/>
    </row>
    <row r="24" spans="1:8" s="11" customFormat="1" ht="22.5" x14ac:dyDescent="0.25">
      <c r="A24" s="181">
        <v>1131</v>
      </c>
      <c r="B24" s="182" t="s">
        <v>127</v>
      </c>
      <c r="C24" s="183">
        <v>0</v>
      </c>
      <c r="D24" s="183">
        <v>0</v>
      </c>
      <c r="E24" s="183">
        <v>0</v>
      </c>
      <c r="F24" s="183">
        <v>0</v>
      </c>
      <c r="G24" s="183">
        <v>0</v>
      </c>
      <c r="H24" s="183"/>
    </row>
    <row r="25" spans="1:8" s="11" customFormat="1" ht="22.5" x14ac:dyDescent="0.25">
      <c r="A25" s="181">
        <v>1132</v>
      </c>
      <c r="B25" s="182" t="s">
        <v>128</v>
      </c>
      <c r="C25" s="183">
        <v>0</v>
      </c>
      <c r="D25" s="183">
        <v>0</v>
      </c>
      <c r="E25" s="183">
        <v>0</v>
      </c>
      <c r="F25" s="183">
        <v>0</v>
      </c>
      <c r="G25" s="183">
        <v>0</v>
      </c>
      <c r="H25" s="183"/>
    </row>
    <row r="26" spans="1:8" s="11" customFormat="1" ht="22.5" x14ac:dyDescent="0.25">
      <c r="A26" s="181">
        <v>1133</v>
      </c>
      <c r="B26" s="182" t="s">
        <v>129</v>
      </c>
      <c r="C26" s="183">
        <v>0</v>
      </c>
      <c r="D26" s="183">
        <v>0</v>
      </c>
      <c r="E26" s="183">
        <v>0</v>
      </c>
      <c r="F26" s="183">
        <v>0</v>
      </c>
      <c r="G26" s="183">
        <v>0</v>
      </c>
      <c r="H26" s="183"/>
    </row>
    <row r="27" spans="1:8" s="11" customFormat="1" x14ac:dyDescent="0.25">
      <c r="A27" s="181">
        <v>1134</v>
      </c>
      <c r="B27" s="182" t="s">
        <v>130</v>
      </c>
      <c r="C27" s="183">
        <v>0</v>
      </c>
      <c r="D27" s="183">
        <v>0</v>
      </c>
      <c r="E27" s="183">
        <v>0</v>
      </c>
      <c r="F27" s="183">
        <v>0</v>
      </c>
      <c r="G27" s="183">
        <v>0</v>
      </c>
      <c r="H27" s="183"/>
    </row>
    <row r="28" spans="1:8" s="11" customFormat="1" x14ac:dyDescent="0.25">
      <c r="A28" s="181">
        <v>1139</v>
      </c>
      <c r="B28" s="182" t="s">
        <v>131</v>
      </c>
      <c r="C28" s="183">
        <v>0</v>
      </c>
      <c r="D28" s="183">
        <v>0</v>
      </c>
      <c r="E28" s="183">
        <v>0</v>
      </c>
      <c r="F28" s="183">
        <v>0</v>
      </c>
      <c r="G28" s="183">
        <v>0</v>
      </c>
      <c r="H28" s="183"/>
    </row>
    <row r="29" spans="1:8" s="11" customFormat="1" x14ac:dyDescent="0.25">
      <c r="A29" s="185"/>
      <c r="B29" s="186"/>
    </row>
    <row r="30" spans="1:8" s="11" customFormat="1" x14ac:dyDescent="0.25">
      <c r="A30" s="87" t="s">
        <v>477</v>
      </c>
      <c r="B30" s="172"/>
      <c r="C30" s="173"/>
      <c r="D30" s="173"/>
      <c r="E30" s="173"/>
      <c r="F30" s="173"/>
      <c r="G30" s="173"/>
    </row>
    <row r="31" spans="1:8" s="11" customFormat="1" x14ac:dyDescent="0.25">
      <c r="A31" s="174" t="s">
        <v>84</v>
      </c>
      <c r="B31" s="175" t="s">
        <v>81</v>
      </c>
      <c r="C31" s="216" t="s">
        <v>82</v>
      </c>
      <c r="D31" s="216" t="s">
        <v>90</v>
      </c>
      <c r="E31" s="231" t="s">
        <v>89</v>
      </c>
      <c r="F31" s="176" t="s">
        <v>92</v>
      </c>
      <c r="G31" s="176"/>
    </row>
    <row r="32" spans="1:8" s="11" customFormat="1" x14ac:dyDescent="0.25">
      <c r="A32" s="177">
        <v>1140</v>
      </c>
      <c r="B32" s="178" t="s">
        <v>132</v>
      </c>
      <c r="C32" s="179">
        <f>SUM(C33:C37)</f>
        <v>0</v>
      </c>
      <c r="D32" s="179"/>
      <c r="E32" s="180" t="str">
        <f>IF(OR(C32&lt;&gt;0, C33&lt;&gt;0, C34&lt;&gt;0, C35&lt;&gt;0, C36&lt;&gt;0, C37&lt;&gt;0), "", "SIN INFORMACIÓN QUE REVELAR")</f>
        <v>SIN INFORMACIÓN QUE REVELAR</v>
      </c>
      <c r="F32" s="180"/>
      <c r="G32" s="180"/>
    </row>
    <row r="33" spans="1:7" s="11" customFormat="1" x14ac:dyDescent="0.25">
      <c r="A33" s="181">
        <v>1141</v>
      </c>
      <c r="B33" s="182" t="s">
        <v>133</v>
      </c>
      <c r="C33" s="183">
        <v>0</v>
      </c>
      <c r="D33" s="183"/>
      <c r="E33" s="184"/>
      <c r="F33" s="184"/>
      <c r="G33" s="184"/>
    </row>
    <row r="34" spans="1:7" s="11" customFormat="1" x14ac:dyDescent="0.25">
      <c r="A34" s="181">
        <v>1142</v>
      </c>
      <c r="B34" s="182" t="s">
        <v>134</v>
      </c>
      <c r="C34" s="183">
        <v>0</v>
      </c>
      <c r="D34" s="183"/>
      <c r="E34" s="184"/>
      <c r="F34" s="184"/>
      <c r="G34" s="184"/>
    </row>
    <row r="35" spans="1:7" s="11" customFormat="1" x14ac:dyDescent="0.25">
      <c r="A35" s="181">
        <v>1143</v>
      </c>
      <c r="B35" s="182" t="s">
        <v>135</v>
      </c>
      <c r="C35" s="183">
        <v>0</v>
      </c>
      <c r="D35" s="183"/>
      <c r="E35" s="184"/>
      <c r="F35" s="184"/>
      <c r="G35" s="184"/>
    </row>
    <row r="36" spans="1:7" s="11" customFormat="1" ht="22.5" x14ac:dyDescent="0.25">
      <c r="A36" s="181">
        <v>1144</v>
      </c>
      <c r="B36" s="182" t="s">
        <v>136</v>
      </c>
      <c r="C36" s="183">
        <v>0</v>
      </c>
      <c r="D36" s="183"/>
      <c r="E36" s="184"/>
      <c r="F36" s="184"/>
      <c r="G36" s="184"/>
    </row>
    <row r="37" spans="1:7" s="11" customFormat="1" x14ac:dyDescent="0.25">
      <c r="A37" s="181">
        <v>1145</v>
      </c>
      <c r="B37" s="182" t="s">
        <v>137</v>
      </c>
      <c r="C37" s="183">
        <v>0</v>
      </c>
      <c r="D37" s="183"/>
      <c r="E37" s="184"/>
      <c r="F37" s="184"/>
      <c r="G37" s="184"/>
    </row>
    <row r="38" spans="1:7" s="11" customFormat="1" x14ac:dyDescent="0.25">
      <c r="A38" s="185"/>
      <c r="B38" s="186"/>
    </row>
    <row r="39" spans="1:7" s="11" customFormat="1" x14ac:dyDescent="0.25">
      <c r="A39" s="87" t="s">
        <v>138</v>
      </c>
      <c r="B39" s="172"/>
      <c r="C39" s="173"/>
      <c r="D39" s="173"/>
      <c r="E39" s="173"/>
      <c r="F39" s="173"/>
      <c r="G39" s="173"/>
    </row>
    <row r="40" spans="1:7" s="11" customFormat="1" x14ac:dyDescent="0.25">
      <c r="A40" s="174" t="s">
        <v>84</v>
      </c>
      <c r="B40" s="175" t="s">
        <v>81</v>
      </c>
      <c r="C40" s="216" t="s">
        <v>82</v>
      </c>
      <c r="D40" s="216" t="s">
        <v>89</v>
      </c>
      <c r="E40" s="176" t="s">
        <v>91</v>
      </c>
      <c r="F40" s="176" t="s">
        <v>92</v>
      </c>
      <c r="G40" s="176"/>
    </row>
    <row r="41" spans="1:7" s="11" customFormat="1" x14ac:dyDescent="0.25">
      <c r="A41" s="177">
        <v>1150</v>
      </c>
      <c r="B41" s="178" t="s">
        <v>139</v>
      </c>
      <c r="C41" s="179">
        <f>C42</f>
        <v>0</v>
      </c>
      <c r="D41" s="180"/>
      <c r="E41" s="180" t="str">
        <f>+IF(OR(C41&lt;&gt;0,C42&lt;&gt;0),"","SIN INFORMACIÓN QUE REVELAR")</f>
        <v>SIN INFORMACIÓN QUE REVELAR</v>
      </c>
      <c r="F41" s="180"/>
      <c r="G41" s="180"/>
    </row>
    <row r="42" spans="1:7" s="11" customFormat="1" x14ac:dyDescent="0.25">
      <c r="A42" s="181">
        <v>1151</v>
      </c>
      <c r="B42" s="182" t="s">
        <v>140</v>
      </c>
      <c r="C42" s="179">
        <v>0</v>
      </c>
      <c r="D42" s="184"/>
      <c r="E42" s="184"/>
      <c r="F42" s="184"/>
      <c r="G42" s="184"/>
    </row>
    <row r="43" spans="1:7" s="11" customFormat="1" x14ac:dyDescent="0.25">
      <c r="A43" s="185"/>
      <c r="B43" s="186"/>
    </row>
    <row r="44" spans="1:7" s="11" customFormat="1" x14ac:dyDescent="0.25">
      <c r="A44" s="87" t="s">
        <v>93</v>
      </c>
      <c r="B44" s="172"/>
      <c r="C44" s="173"/>
      <c r="D44" s="173"/>
      <c r="E44" s="173"/>
    </row>
    <row r="45" spans="1:7" s="11" customFormat="1" x14ac:dyDescent="0.25">
      <c r="A45" s="174" t="s">
        <v>84</v>
      </c>
      <c r="B45" s="175" t="s">
        <v>81</v>
      </c>
      <c r="C45" s="176" t="s">
        <v>82</v>
      </c>
      <c r="D45" s="176" t="s">
        <v>83</v>
      </c>
      <c r="E45" s="176" t="s">
        <v>124</v>
      </c>
    </row>
    <row r="46" spans="1:7" s="11" customFormat="1" x14ac:dyDescent="0.25">
      <c r="A46" s="177">
        <v>1213</v>
      </c>
      <c r="B46" s="178" t="s">
        <v>141</v>
      </c>
      <c r="C46" s="179">
        <v>0</v>
      </c>
      <c r="D46" s="180"/>
      <c r="E46" s="180" t="str">
        <f>IF(OR(C46&lt;&gt;0),"","SIN INFORMACIÓN QUE REVELAR")</f>
        <v>SIN INFORMACIÓN QUE REVELAR</v>
      </c>
    </row>
    <row r="47" spans="1:7" s="11" customFormat="1" x14ac:dyDescent="0.25">
      <c r="A47" s="185"/>
      <c r="B47" s="186"/>
      <c r="C47" s="188"/>
    </row>
    <row r="48" spans="1:7" s="11" customFormat="1" x14ac:dyDescent="0.25">
      <c r="A48" s="87" t="s">
        <v>94</v>
      </c>
      <c r="B48" s="172"/>
      <c r="C48" s="189"/>
      <c r="D48" s="173"/>
      <c r="E48" s="173"/>
    </row>
    <row r="49" spans="1:10" s="11" customFormat="1" x14ac:dyDescent="0.25">
      <c r="A49" s="174" t="s">
        <v>84</v>
      </c>
      <c r="B49" s="175" t="s">
        <v>81</v>
      </c>
      <c r="C49" s="190" t="s">
        <v>82</v>
      </c>
      <c r="D49" s="176"/>
      <c r="E49" s="176"/>
    </row>
    <row r="50" spans="1:10" s="11" customFormat="1" x14ac:dyDescent="0.25">
      <c r="A50" s="177">
        <v>1211</v>
      </c>
      <c r="B50" s="178" t="s">
        <v>117</v>
      </c>
      <c r="C50" s="179">
        <v>0</v>
      </c>
      <c r="D50" s="180"/>
      <c r="E50" s="180" t="str">
        <f>+IF(OR(C50&lt;&gt;0,C51&lt;&gt;0,C52&lt;&gt;0),"","SIN INFORMACIÓN QUE REVELAR")</f>
        <v>SIN INFORMACIÓN QUE REVELAR</v>
      </c>
    </row>
    <row r="51" spans="1:10" s="11" customFormat="1" x14ac:dyDescent="0.25">
      <c r="A51" s="181">
        <v>1212</v>
      </c>
      <c r="B51" s="182" t="s">
        <v>595</v>
      </c>
      <c r="C51" s="183">
        <v>0</v>
      </c>
      <c r="D51" s="184"/>
      <c r="E51" s="184"/>
    </row>
    <row r="52" spans="1:10" s="11" customFormat="1" x14ac:dyDescent="0.25">
      <c r="A52" s="181">
        <v>1214</v>
      </c>
      <c r="B52" s="182" t="s">
        <v>142</v>
      </c>
      <c r="C52" s="183">
        <v>0</v>
      </c>
      <c r="D52" s="184"/>
      <c r="E52" s="184"/>
    </row>
    <row r="53" spans="1:10" s="11" customFormat="1" x14ac:dyDescent="0.25">
      <c r="A53" s="185"/>
      <c r="B53" s="186"/>
      <c r="C53" s="188"/>
    </row>
    <row r="54" spans="1:10" s="11" customFormat="1" x14ac:dyDescent="0.25">
      <c r="A54" s="87" t="s">
        <v>98</v>
      </c>
      <c r="B54" s="172"/>
      <c r="C54" s="189"/>
      <c r="D54" s="173"/>
      <c r="E54" s="173"/>
      <c r="F54" s="173"/>
      <c r="G54" s="173"/>
      <c r="H54" s="173"/>
      <c r="I54" s="173"/>
      <c r="J54" s="173"/>
    </row>
    <row r="55" spans="1:10" s="11" customFormat="1" x14ac:dyDescent="0.25">
      <c r="A55" s="174" t="s">
        <v>84</v>
      </c>
      <c r="B55" s="175" t="s">
        <v>81</v>
      </c>
      <c r="C55" s="216" t="s">
        <v>82</v>
      </c>
      <c r="D55" s="216" t="s">
        <v>95</v>
      </c>
      <c r="E55" s="216" t="s">
        <v>96</v>
      </c>
      <c r="F55" s="176" t="s">
        <v>540</v>
      </c>
      <c r="G55" s="176" t="s">
        <v>541</v>
      </c>
      <c r="H55" s="176" t="s">
        <v>97</v>
      </c>
      <c r="I55" s="176" t="s">
        <v>542</v>
      </c>
      <c r="J55" s="176" t="s">
        <v>124</v>
      </c>
    </row>
    <row r="56" spans="1:10" s="11" customFormat="1" ht="22.5" x14ac:dyDescent="0.25">
      <c r="A56" s="177">
        <v>1230</v>
      </c>
      <c r="B56" s="178" t="s">
        <v>144</v>
      </c>
      <c r="C56" s="179">
        <f>SUM(C57:C63)</f>
        <v>0</v>
      </c>
      <c r="D56" s="179">
        <f>SUM(D57:D63)</f>
        <v>0</v>
      </c>
      <c r="E56" s="179">
        <f>SUM(E57:E63)</f>
        <v>0</v>
      </c>
      <c r="F56" s="180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  <c r="G56" s="180"/>
      <c r="H56" s="180"/>
      <c r="I56" s="180"/>
      <c r="J56" s="180"/>
    </row>
    <row r="57" spans="1:10" s="11" customFormat="1" x14ac:dyDescent="0.25">
      <c r="A57" s="181">
        <v>1231</v>
      </c>
      <c r="B57" s="182" t="s">
        <v>145</v>
      </c>
      <c r="C57" s="183">
        <v>0</v>
      </c>
      <c r="D57" s="191"/>
      <c r="E57" s="191"/>
      <c r="F57" s="184"/>
      <c r="G57" s="184"/>
      <c r="H57" s="184"/>
      <c r="I57" s="184"/>
      <c r="J57" s="184"/>
    </row>
    <row r="58" spans="1:10" s="11" customFormat="1" x14ac:dyDescent="0.25">
      <c r="A58" s="181">
        <v>1232</v>
      </c>
      <c r="B58" s="182" t="s">
        <v>146</v>
      </c>
      <c r="C58" s="183">
        <v>0</v>
      </c>
      <c r="D58" s="183">
        <v>0</v>
      </c>
      <c r="E58" s="183">
        <v>0</v>
      </c>
      <c r="F58" s="184"/>
      <c r="G58" s="184"/>
      <c r="H58" s="184"/>
      <c r="I58" s="184"/>
      <c r="J58" s="184"/>
    </row>
    <row r="59" spans="1:10" s="11" customFormat="1" x14ac:dyDescent="0.25">
      <c r="A59" s="181">
        <v>1233</v>
      </c>
      <c r="B59" s="182" t="s">
        <v>147</v>
      </c>
      <c r="C59" s="183">
        <v>0</v>
      </c>
      <c r="D59" s="183">
        <v>0</v>
      </c>
      <c r="E59" s="183">
        <v>0</v>
      </c>
      <c r="F59" s="184"/>
      <c r="G59" s="184"/>
      <c r="H59" s="184"/>
      <c r="I59" s="184"/>
      <c r="J59" s="184"/>
    </row>
    <row r="60" spans="1:10" s="11" customFormat="1" x14ac:dyDescent="0.25">
      <c r="A60" s="181">
        <v>1234</v>
      </c>
      <c r="B60" s="182" t="s">
        <v>148</v>
      </c>
      <c r="C60" s="183">
        <v>0</v>
      </c>
      <c r="D60" s="183">
        <v>0</v>
      </c>
      <c r="E60" s="183">
        <v>0</v>
      </c>
      <c r="F60" s="184"/>
      <c r="G60" s="184"/>
      <c r="H60" s="184"/>
      <c r="I60" s="184"/>
      <c r="J60" s="184"/>
    </row>
    <row r="61" spans="1:10" s="11" customFormat="1" x14ac:dyDescent="0.25">
      <c r="A61" s="181">
        <v>1235</v>
      </c>
      <c r="B61" s="182" t="s">
        <v>149</v>
      </c>
      <c r="C61" s="183">
        <v>0</v>
      </c>
      <c r="D61" s="183">
        <v>0</v>
      </c>
      <c r="E61" s="183">
        <v>0</v>
      </c>
      <c r="F61" s="184"/>
      <c r="G61" s="184"/>
      <c r="H61" s="184"/>
      <c r="I61" s="184"/>
      <c r="J61" s="184"/>
    </row>
    <row r="62" spans="1:10" s="11" customFormat="1" x14ac:dyDescent="0.25">
      <c r="A62" s="181">
        <v>1236</v>
      </c>
      <c r="B62" s="182" t="s">
        <v>150</v>
      </c>
      <c r="C62" s="183">
        <v>0</v>
      </c>
      <c r="D62" s="183">
        <v>0</v>
      </c>
      <c r="E62" s="183">
        <v>0</v>
      </c>
      <c r="F62" s="184"/>
      <c r="G62" s="184"/>
      <c r="H62" s="184"/>
      <c r="I62" s="184"/>
      <c r="J62" s="184"/>
    </row>
    <row r="63" spans="1:10" s="11" customFormat="1" x14ac:dyDescent="0.25">
      <c r="A63" s="181">
        <v>1239</v>
      </c>
      <c r="B63" s="182" t="s">
        <v>151</v>
      </c>
      <c r="C63" s="183">
        <v>0</v>
      </c>
      <c r="D63" s="183">
        <v>0</v>
      </c>
      <c r="E63" s="183">
        <v>0</v>
      </c>
      <c r="F63" s="184"/>
      <c r="G63" s="184"/>
      <c r="H63" s="184"/>
      <c r="I63" s="184"/>
      <c r="J63" s="184"/>
    </row>
    <row r="64" spans="1:10" s="11" customFormat="1" x14ac:dyDescent="0.25">
      <c r="A64" s="181">
        <v>1240</v>
      </c>
      <c r="B64" s="182" t="s">
        <v>152</v>
      </c>
      <c r="C64" s="183">
        <f>SUM(C65:C72)</f>
        <v>23209538.18</v>
      </c>
      <c r="D64" s="183">
        <f t="shared" ref="D64:E64" si="0">SUM(D65:D72)</f>
        <v>303354.03000000003</v>
      </c>
      <c r="E64" s="183">
        <f t="shared" si="0"/>
        <v>18103076.189999998</v>
      </c>
      <c r="F64" s="184"/>
      <c r="G64" s="184"/>
      <c r="H64" s="184"/>
      <c r="I64" s="184"/>
      <c r="J64" s="184"/>
    </row>
    <row r="65" spans="1:10" s="11" customFormat="1" x14ac:dyDescent="0.2">
      <c r="A65" s="181">
        <v>1241</v>
      </c>
      <c r="B65" s="182" t="s">
        <v>153</v>
      </c>
      <c r="C65" s="183">
        <v>7954758.6100000003</v>
      </c>
      <c r="D65" s="183">
        <v>196964.51</v>
      </c>
      <c r="E65" s="183">
        <v>4922259.66</v>
      </c>
      <c r="F65" s="230" t="s">
        <v>587</v>
      </c>
      <c r="G65" s="86"/>
      <c r="H65" s="261" t="s">
        <v>588</v>
      </c>
      <c r="I65" s="261"/>
      <c r="J65" s="184"/>
    </row>
    <row r="66" spans="1:10" s="11" customFormat="1" x14ac:dyDescent="0.2">
      <c r="A66" s="181">
        <v>1242</v>
      </c>
      <c r="B66" s="182" t="s">
        <v>154</v>
      </c>
      <c r="C66" s="183">
        <v>123190.69</v>
      </c>
      <c r="D66" s="183">
        <v>609</v>
      </c>
      <c r="E66" s="183">
        <v>106138.69</v>
      </c>
      <c r="F66" s="230" t="s">
        <v>587</v>
      </c>
      <c r="G66" s="86"/>
      <c r="H66" s="262"/>
      <c r="I66" s="262"/>
      <c r="J66" s="184"/>
    </row>
    <row r="67" spans="1:10" s="11" customFormat="1" x14ac:dyDescent="0.2">
      <c r="A67" s="177">
        <v>1243</v>
      </c>
      <c r="B67" s="178" t="s">
        <v>155</v>
      </c>
      <c r="C67" s="179">
        <v>0</v>
      </c>
      <c r="D67" s="179">
        <v>0</v>
      </c>
      <c r="E67" s="179">
        <v>0</v>
      </c>
      <c r="F67" s="230" t="s">
        <v>587</v>
      </c>
      <c r="G67" s="86"/>
      <c r="H67" s="262"/>
      <c r="I67" s="262"/>
      <c r="J67" s="184"/>
    </row>
    <row r="68" spans="1:10" s="11" customFormat="1" x14ac:dyDescent="0.2">
      <c r="A68" s="181">
        <v>1244</v>
      </c>
      <c r="B68" s="182" t="s">
        <v>156</v>
      </c>
      <c r="C68" s="183">
        <v>10999825.59</v>
      </c>
      <c r="D68" s="183">
        <v>49837.760000000002</v>
      </c>
      <c r="E68" s="183">
        <v>10501223.01</v>
      </c>
      <c r="F68" s="230" t="s">
        <v>587</v>
      </c>
      <c r="G68" s="86"/>
      <c r="H68" s="262"/>
      <c r="I68" s="262"/>
      <c r="J68" s="184"/>
    </row>
    <row r="69" spans="1:10" s="11" customFormat="1" x14ac:dyDescent="0.2">
      <c r="A69" s="181">
        <v>1245</v>
      </c>
      <c r="B69" s="182" t="s">
        <v>157</v>
      </c>
      <c r="C69" s="183">
        <v>220907</v>
      </c>
      <c r="D69" s="183">
        <v>0</v>
      </c>
      <c r="E69" s="183">
        <v>220907</v>
      </c>
      <c r="F69" s="230" t="s">
        <v>587</v>
      </c>
      <c r="G69" s="86"/>
      <c r="H69" s="262"/>
      <c r="I69" s="262"/>
      <c r="J69" s="184"/>
    </row>
    <row r="70" spans="1:10" s="11" customFormat="1" x14ac:dyDescent="0.2">
      <c r="A70" s="181">
        <v>1246</v>
      </c>
      <c r="B70" s="182" t="s">
        <v>158</v>
      </c>
      <c r="C70" s="183">
        <v>3910856.29</v>
      </c>
      <c r="D70" s="183">
        <v>55942.76</v>
      </c>
      <c r="E70" s="183">
        <v>2352547.83</v>
      </c>
      <c r="F70" s="230" t="s">
        <v>587</v>
      </c>
      <c r="G70" s="86"/>
      <c r="H70" s="263"/>
      <c r="I70" s="263"/>
      <c r="J70" s="184"/>
    </row>
    <row r="71" spans="1:10" s="11" customFormat="1" x14ac:dyDescent="0.25">
      <c r="A71" s="181">
        <v>1247</v>
      </c>
      <c r="B71" s="182" t="s">
        <v>159</v>
      </c>
      <c r="C71" s="183">
        <v>0</v>
      </c>
      <c r="D71" s="183">
        <v>0</v>
      </c>
      <c r="E71" s="183">
        <v>0</v>
      </c>
      <c r="F71" s="184"/>
      <c r="G71" s="184"/>
      <c r="H71" s="184"/>
      <c r="I71" s="184"/>
      <c r="J71" s="184"/>
    </row>
    <row r="72" spans="1:10" s="11" customFormat="1" x14ac:dyDescent="0.25">
      <c r="A72" s="181">
        <v>1248</v>
      </c>
      <c r="B72" s="182" t="s">
        <v>160</v>
      </c>
      <c r="C72" s="183">
        <v>0</v>
      </c>
      <c r="D72" s="183">
        <v>0</v>
      </c>
      <c r="E72" s="183">
        <v>0</v>
      </c>
      <c r="F72" s="184"/>
      <c r="G72" s="184"/>
      <c r="H72" s="184"/>
      <c r="I72" s="184"/>
      <c r="J72" s="184"/>
    </row>
    <row r="73" spans="1:10" s="11" customFormat="1" x14ac:dyDescent="0.25">
      <c r="A73" s="185"/>
      <c r="B73" s="186"/>
      <c r="C73" s="188"/>
      <c r="D73" s="188"/>
      <c r="E73" s="188"/>
    </row>
    <row r="74" spans="1:10" s="11" customFormat="1" x14ac:dyDescent="0.25">
      <c r="A74" s="87" t="s">
        <v>99</v>
      </c>
      <c r="B74" s="172"/>
      <c r="C74" s="173"/>
      <c r="D74" s="173"/>
      <c r="E74" s="173"/>
      <c r="F74" s="173"/>
      <c r="G74" s="173"/>
    </row>
    <row r="75" spans="1:10" s="11" customFormat="1" x14ac:dyDescent="0.25">
      <c r="A75" s="174" t="s">
        <v>84</v>
      </c>
      <c r="B75" s="175" t="s">
        <v>81</v>
      </c>
      <c r="C75" s="216" t="s">
        <v>82</v>
      </c>
      <c r="D75" s="216" t="s">
        <v>100</v>
      </c>
      <c r="E75" s="216" t="s">
        <v>161</v>
      </c>
      <c r="F75" s="231" t="s">
        <v>596</v>
      </c>
      <c r="G75" s="231" t="s">
        <v>143</v>
      </c>
    </row>
    <row r="76" spans="1:10" s="11" customFormat="1" x14ac:dyDescent="0.25">
      <c r="A76" s="177">
        <v>1250</v>
      </c>
      <c r="B76" s="178" t="s">
        <v>162</v>
      </c>
      <c r="C76" s="179">
        <f>SUM(C77:C81)</f>
        <v>0</v>
      </c>
      <c r="D76" s="179">
        <f>SUM(D77:D81)</f>
        <v>0</v>
      </c>
      <c r="E76" s="179">
        <f>SUM(E77:E81)</f>
        <v>0</v>
      </c>
      <c r="F76" s="180" t="str">
        <f>IF(OR(C76&lt;&gt;0,C77&lt;&gt;0,C78&lt;&gt;0,C79&lt;&gt;0,C80&lt;&gt;0,C81&lt;&gt;0,C82&lt;&gt;0,C83&lt;&gt;0,C84&lt;&gt;0,C85&lt;&gt;0,C86&lt;&gt;0,C87&lt;&gt;0,C88&lt;&gt;0),"","SIN INFORMACIÓN QUE REVELAR")</f>
        <v/>
      </c>
      <c r="G76" s="180"/>
    </row>
    <row r="77" spans="1:10" s="11" customFormat="1" x14ac:dyDescent="0.25">
      <c r="A77" s="181">
        <v>1251</v>
      </c>
      <c r="B77" s="182" t="s">
        <v>163</v>
      </c>
      <c r="C77" s="183">
        <v>0</v>
      </c>
      <c r="D77" s="183">
        <v>0</v>
      </c>
      <c r="E77" s="183">
        <v>0</v>
      </c>
      <c r="F77" s="184"/>
      <c r="G77" s="184"/>
    </row>
    <row r="78" spans="1:10" s="11" customFormat="1" x14ac:dyDescent="0.25">
      <c r="A78" s="181">
        <v>1252</v>
      </c>
      <c r="B78" s="182" t="s">
        <v>164</v>
      </c>
      <c r="C78" s="183">
        <v>0</v>
      </c>
      <c r="D78" s="183">
        <v>0</v>
      </c>
      <c r="E78" s="183">
        <v>0</v>
      </c>
      <c r="F78" s="184"/>
      <c r="G78" s="184"/>
    </row>
    <row r="79" spans="1:10" s="11" customFormat="1" x14ac:dyDescent="0.25">
      <c r="A79" s="181">
        <v>1253</v>
      </c>
      <c r="B79" s="182" t="s">
        <v>165</v>
      </c>
      <c r="C79" s="183">
        <v>0</v>
      </c>
      <c r="D79" s="183">
        <v>0</v>
      </c>
      <c r="E79" s="183">
        <v>0</v>
      </c>
      <c r="F79" s="184"/>
      <c r="G79" s="184"/>
    </row>
    <row r="80" spans="1:10" s="11" customFormat="1" x14ac:dyDescent="0.25">
      <c r="A80" s="181">
        <v>1254</v>
      </c>
      <c r="B80" s="182" t="s">
        <v>166</v>
      </c>
      <c r="C80" s="183">
        <v>0</v>
      </c>
      <c r="D80" s="183">
        <v>0</v>
      </c>
      <c r="E80" s="183">
        <v>0</v>
      </c>
      <c r="F80" s="184"/>
      <c r="G80" s="184"/>
    </row>
    <row r="81" spans="1:7" s="11" customFormat="1" x14ac:dyDescent="0.25">
      <c r="A81" s="181">
        <v>1259</v>
      </c>
      <c r="B81" s="182" t="s">
        <v>167</v>
      </c>
      <c r="C81" s="183">
        <v>0</v>
      </c>
      <c r="D81" s="183">
        <v>0</v>
      </c>
      <c r="E81" s="183">
        <v>0</v>
      </c>
      <c r="F81" s="184"/>
      <c r="G81" s="184"/>
    </row>
    <row r="82" spans="1:7" s="11" customFormat="1" x14ac:dyDescent="0.25">
      <c r="A82" s="177">
        <v>1270</v>
      </c>
      <c r="B82" s="178" t="s">
        <v>168</v>
      </c>
      <c r="C82" s="179">
        <f>SUM(C83:C88)</f>
        <v>490821.85</v>
      </c>
      <c r="D82" s="192"/>
      <c r="E82" s="192"/>
      <c r="F82" s="184"/>
      <c r="G82" s="184"/>
    </row>
    <row r="83" spans="1:7" s="11" customFormat="1" x14ac:dyDescent="0.25">
      <c r="A83" s="181">
        <v>1271</v>
      </c>
      <c r="B83" s="182" t="s">
        <v>169</v>
      </c>
      <c r="C83" s="183">
        <v>0</v>
      </c>
      <c r="D83" s="192"/>
      <c r="E83" s="192"/>
      <c r="F83" s="184"/>
      <c r="G83" s="184"/>
    </row>
    <row r="84" spans="1:7" s="11" customFormat="1" ht="22.5" x14ac:dyDescent="0.25">
      <c r="A84" s="181">
        <v>1272</v>
      </c>
      <c r="B84" s="182" t="s">
        <v>170</v>
      </c>
      <c r="C84" s="183">
        <v>0</v>
      </c>
      <c r="D84" s="192"/>
      <c r="E84" s="192"/>
      <c r="F84" s="184"/>
      <c r="G84" s="184"/>
    </row>
    <row r="85" spans="1:7" s="11" customFormat="1" x14ac:dyDescent="0.2">
      <c r="A85" s="181">
        <v>1273</v>
      </c>
      <c r="B85" s="182" t="s">
        <v>171</v>
      </c>
      <c r="C85" s="183">
        <v>490821.85</v>
      </c>
      <c r="D85" s="192"/>
      <c r="E85" s="192"/>
      <c r="F85" s="230" t="s">
        <v>589</v>
      </c>
      <c r="G85" s="230" t="s">
        <v>589</v>
      </c>
    </row>
    <row r="86" spans="1:7" s="11" customFormat="1" x14ac:dyDescent="0.25">
      <c r="A86" s="181">
        <v>1274</v>
      </c>
      <c r="B86" s="182" t="s">
        <v>172</v>
      </c>
      <c r="C86" s="183">
        <v>0</v>
      </c>
      <c r="D86" s="192"/>
      <c r="E86" s="192"/>
      <c r="F86" s="184"/>
      <c r="G86" s="184"/>
    </row>
    <row r="87" spans="1:7" s="11" customFormat="1" x14ac:dyDescent="0.25">
      <c r="A87" s="181">
        <v>1275</v>
      </c>
      <c r="B87" s="182" t="s">
        <v>173</v>
      </c>
      <c r="C87" s="183">
        <v>0</v>
      </c>
      <c r="D87" s="192"/>
      <c r="E87" s="192"/>
      <c r="F87" s="184"/>
      <c r="G87" s="184"/>
    </row>
    <row r="88" spans="1:7" s="11" customFormat="1" x14ac:dyDescent="0.25">
      <c r="A88" s="181">
        <v>1279</v>
      </c>
      <c r="B88" s="182" t="s">
        <v>174</v>
      </c>
      <c r="C88" s="183">
        <v>0</v>
      </c>
      <c r="D88" s="192"/>
      <c r="E88" s="192"/>
      <c r="F88" s="184"/>
      <c r="G88" s="184"/>
    </row>
    <row r="89" spans="1:7" s="11" customFormat="1" x14ac:dyDescent="0.25">
      <c r="A89" s="185"/>
      <c r="B89" s="186"/>
    </row>
    <row r="90" spans="1:7" s="11" customFormat="1" x14ac:dyDescent="0.25">
      <c r="A90" s="87" t="s">
        <v>101</v>
      </c>
      <c r="B90" s="172"/>
      <c r="C90" s="173"/>
      <c r="D90" s="173"/>
      <c r="E90" s="173"/>
    </row>
    <row r="91" spans="1:7" s="11" customFormat="1" x14ac:dyDescent="0.25">
      <c r="A91" s="174" t="s">
        <v>84</v>
      </c>
      <c r="B91" s="175" t="s">
        <v>81</v>
      </c>
      <c r="C91" s="176" t="s">
        <v>82</v>
      </c>
      <c r="D91" s="176" t="s">
        <v>97</v>
      </c>
      <c r="E91" s="176"/>
    </row>
    <row r="92" spans="1:7" s="11" customFormat="1" x14ac:dyDescent="0.25">
      <c r="A92" s="177">
        <v>1160</v>
      </c>
      <c r="B92" s="178" t="s">
        <v>175</v>
      </c>
      <c r="C92" s="179">
        <f>SUM(C93:C94)</f>
        <v>0</v>
      </c>
      <c r="D92" s="180"/>
      <c r="E92" s="180" t="str">
        <f>IF(OR(C92&lt;&gt;0,C93&lt;&gt;0,C94&lt;&gt;0),"","SIN INFORMACIÓN QUE REVELAR")</f>
        <v>SIN INFORMACIÓN QUE REVELAR</v>
      </c>
    </row>
    <row r="93" spans="1:7" s="11" customFormat="1" ht="22.5" x14ac:dyDescent="0.25">
      <c r="A93" s="181">
        <v>1161</v>
      </c>
      <c r="B93" s="182" t="s">
        <v>176</v>
      </c>
      <c r="C93" s="183">
        <v>0</v>
      </c>
      <c r="D93" s="184"/>
      <c r="E93" s="184"/>
    </row>
    <row r="94" spans="1:7" s="11" customFormat="1" x14ac:dyDescent="0.25">
      <c r="A94" s="181">
        <v>1162</v>
      </c>
      <c r="B94" s="182" t="s">
        <v>177</v>
      </c>
      <c r="C94" s="183">
        <v>0</v>
      </c>
      <c r="D94" s="184"/>
      <c r="E94" s="184"/>
    </row>
    <row r="95" spans="1:7" s="11" customFormat="1" x14ac:dyDescent="0.25">
      <c r="A95" s="185"/>
      <c r="B95" s="186"/>
      <c r="C95" s="188"/>
    </row>
    <row r="96" spans="1:7" s="11" customFormat="1" x14ac:dyDescent="0.25">
      <c r="A96" s="87" t="s">
        <v>597</v>
      </c>
      <c r="B96" s="172"/>
      <c r="C96" s="189"/>
      <c r="D96" s="173"/>
      <c r="E96" s="173"/>
    </row>
    <row r="97" spans="1:8" s="11" customFormat="1" x14ac:dyDescent="0.25">
      <c r="A97" s="174" t="s">
        <v>84</v>
      </c>
      <c r="B97" s="175" t="s">
        <v>81</v>
      </c>
      <c r="C97" s="190" t="s">
        <v>82</v>
      </c>
      <c r="D97" s="176" t="s">
        <v>124</v>
      </c>
      <c r="E97" s="176"/>
    </row>
    <row r="98" spans="1:8" s="11" customFormat="1" x14ac:dyDescent="0.25">
      <c r="A98" s="177">
        <v>1190</v>
      </c>
      <c r="B98" s="178" t="s">
        <v>483</v>
      </c>
      <c r="C98" s="179">
        <f>SUM(C99:C102)</f>
        <v>0</v>
      </c>
      <c r="D98" s="180"/>
      <c r="E98" s="180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s="11" customFormat="1" x14ac:dyDescent="0.25">
      <c r="A99" s="181">
        <v>1191</v>
      </c>
      <c r="B99" s="182" t="s">
        <v>478</v>
      </c>
      <c r="C99" s="183">
        <v>0</v>
      </c>
      <c r="D99" s="184"/>
      <c r="E99" s="184"/>
    </row>
    <row r="100" spans="1:8" s="11" customFormat="1" x14ac:dyDescent="0.25">
      <c r="A100" s="181">
        <v>1192</v>
      </c>
      <c r="B100" s="182" t="s">
        <v>598</v>
      </c>
      <c r="C100" s="183">
        <v>0</v>
      </c>
      <c r="D100" s="184"/>
      <c r="E100" s="184"/>
    </row>
    <row r="101" spans="1:8" s="11" customFormat="1" ht="22.5" x14ac:dyDescent="0.25">
      <c r="A101" s="181">
        <v>1193</v>
      </c>
      <c r="B101" s="182" t="s">
        <v>599</v>
      </c>
      <c r="C101" s="183">
        <v>0</v>
      </c>
      <c r="D101" s="184"/>
      <c r="E101" s="184"/>
    </row>
    <row r="102" spans="1:8" s="11" customFormat="1" x14ac:dyDescent="0.25">
      <c r="A102" s="181">
        <v>1194</v>
      </c>
      <c r="B102" s="182" t="s">
        <v>479</v>
      </c>
      <c r="C102" s="183">
        <v>0</v>
      </c>
      <c r="D102" s="184"/>
      <c r="E102" s="184"/>
    </row>
    <row r="103" spans="1:8" s="11" customFormat="1" x14ac:dyDescent="0.25">
      <c r="A103" s="181">
        <v>1290</v>
      </c>
      <c r="B103" s="182" t="s">
        <v>178</v>
      </c>
      <c r="C103" s="183">
        <f>SUM(C104:C106)</f>
        <v>0</v>
      </c>
      <c r="D103" s="184"/>
      <c r="E103" s="184"/>
    </row>
    <row r="104" spans="1:8" s="11" customFormat="1" x14ac:dyDescent="0.25">
      <c r="A104" s="181">
        <v>1291</v>
      </c>
      <c r="B104" s="182" t="s">
        <v>179</v>
      </c>
      <c r="C104" s="183">
        <v>0</v>
      </c>
      <c r="D104" s="184"/>
      <c r="E104" s="184"/>
    </row>
    <row r="105" spans="1:8" s="11" customFormat="1" x14ac:dyDescent="0.25">
      <c r="A105" s="181">
        <v>1292</v>
      </c>
      <c r="B105" s="182" t="s">
        <v>180</v>
      </c>
      <c r="C105" s="183">
        <v>0</v>
      </c>
      <c r="D105" s="184"/>
      <c r="E105" s="184"/>
    </row>
    <row r="106" spans="1:8" s="11" customFormat="1" x14ac:dyDescent="0.25">
      <c r="A106" s="181">
        <v>1293</v>
      </c>
      <c r="B106" s="182" t="s">
        <v>181</v>
      </c>
      <c r="C106" s="183">
        <v>0</v>
      </c>
      <c r="D106" s="184"/>
      <c r="E106" s="184"/>
    </row>
    <row r="107" spans="1:8" s="11" customFormat="1" x14ac:dyDescent="0.25">
      <c r="A107" s="185"/>
      <c r="B107" s="186"/>
      <c r="C107" s="187"/>
    </row>
    <row r="108" spans="1:8" s="11" customFormat="1" x14ac:dyDescent="0.25">
      <c r="A108" s="87" t="s">
        <v>102</v>
      </c>
      <c r="B108" s="172"/>
      <c r="C108" s="173"/>
      <c r="D108" s="173"/>
      <c r="E108" s="173"/>
      <c r="F108" s="173"/>
      <c r="G108" s="173"/>
      <c r="H108" s="173"/>
    </row>
    <row r="109" spans="1:8" s="11" customFormat="1" x14ac:dyDescent="0.25">
      <c r="A109" s="174" t="s">
        <v>84</v>
      </c>
      <c r="B109" s="175" t="s">
        <v>81</v>
      </c>
      <c r="C109" s="216" t="s">
        <v>82</v>
      </c>
      <c r="D109" s="216" t="s">
        <v>120</v>
      </c>
      <c r="E109" s="216" t="s">
        <v>121</v>
      </c>
      <c r="F109" s="216" t="s">
        <v>122</v>
      </c>
      <c r="G109" s="216" t="s">
        <v>182</v>
      </c>
      <c r="H109" s="176" t="s">
        <v>561</v>
      </c>
    </row>
    <row r="110" spans="1:8" s="11" customFormat="1" x14ac:dyDescent="0.25">
      <c r="A110" s="177">
        <v>2110</v>
      </c>
      <c r="B110" s="178" t="s">
        <v>183</v>
      </c>
      <c r="C110" s="179">
        <f>SUM(C111:C119)</f>
        <v>492475.33</v>
      </c>
      <c r="D110" s="179">
        <f>SUM(D111:D119)</f>
        <v>479715.44</v>
      </c>
      <c r="E110" s="179">
        <f>SUM(E111:E119)</f>
        <v>0</v>
      </c>
      <c r="F110" s="179">
        <f>SUM(F111:F119)</f>
        <v>0</v>
      </c>
      <c r="G110" s="179">
        <f>SUM(G111:G119)</f>
        <v>12759.89</v>
      </c>
      <c r="H110" s="179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s="11" customFormat="1" ht="56.25" x14ac:dyDescent="0.25">
      <c r="A111" s="181">
        <v>2111</v>
      </c>
      <c r="B111" s="182" t="s">
        <v>184</v>
      </c>
      <c r="C111" s="183">
        <v>12759.89</v>
      </c>
      <c r="D111" s="183">
        <v>0</v>
      </c>
      <c r="E111" s="183">
        <v>0</v>
      </c>
      <c r="F111" s="183">
        <v>0</v>
      </c>
      <c r="G111" s="183">
        <f>+C111</f>
        <v>12759.89</v>
      </c>
      <c r="H111" s="182" t="s">
        <v>590</v>
      </c>
    </row>
    <row r="112" spans="1:8" s="11" customFormat="1" x14ac:dyDescent="0.25">
      <c r="A112" s="181">
        <v>2112</v>
      </c>
      <c r="B112" s="182" t="s">
        <v>185</v>
      </c>
      <c r="C112" s="183">
        <v>0</v>
      </c>
      <c r="D112" s="183">
        <f t="shared" ref="D112:D119" si="1">C112</f>
        <v>0</v>
      </c>
      <c r="E112" s="183">
        <v>0</v>
      </c>
      <c r="F112" s="183">
        <v>0</v>
      </c>
      <c r="G112" s="183">
        <v>0</v>
      </c>
      <c r="H112" s="183"/>
    </row>
    <row r="113" spans="1:8" s="11" customFormat="1" x14ac:dyDescent="0.25">
      <c r="A113" s="181">
        <v>2113</v>
      </c>
      <c r="B113" s="182" t="s">
        <v>186</v>
      </c>
      <c r="C113" s="183">
        <v>0</v>
      </c>
      <c r="D113" s="183">
        <f t="shared" si="1"/>
        <v>0</v>
      </c>
      <c r="E113" s="183">
        <v>0</v>
      </c>
      <c r="F113" s="183">
        <v>0</v>
      </c>
      <c r="G113" s="183">
        <v>0</v>
      </c>
      <c r="H113" s="183"/>
    </row>
    <row r="114" spans="1:8" s="11" customFormat="1" x14ac:dyDescent="0.25">
      <c r="A114" s="181">
        <v>2114</v>
      </c>
      <c r="B114" s="182" t="s">
        <v>187</v>
      </c>
      <c r="C114" s="183">
        <v>0</v>
      </c>
      <c r="D114" s="183">
        <f t="shared" si="1"/>
        <v>0</v>
      </c>
      <c r="E114" s="183">
        <v>0</v>
      </c>
      <c r="F114" s="183">
        <v>0</v>
      </c>
      <c r="G114" s="183">
        <v>0</v>
      </c>
      <c r="H114" s="183"/>
    </row>
    <row r="115" spans="1:8" s="11" customFormat="1" x14ac:dyDescent="0.25">
      <c r="A115" s="181">
        <v>2115</v>
      </c>
      <c r="B115" s="182" t="s">
        <v>188</v>
      </c>
      <c r="C115" s="183">
        <v>0</v>
      </c>
      <c r="D115" s="183">
        <f t="shared" si="1"/>
        <v>0</v>
      </c>
      <c r="E115" s="183">
        <v>0</v>
      </c>
      <c r="F115" s="183">
        <v>0</v>
      </c>
      <c r="G115" s="183">
        <v>0</v>
      </c>
      <c r="H115" s="183"/>
    </row>
    <row r="116" spans="1:8" s="11" customFormat="1" ht="22.5" x14ac:dyDescent="0.25">
      <c r="A116" s="181">
        <v>2116</v>
      </c>
      <c r="B116" s="182" t="s">
        <v>189</v>
      </c>
      <c r="C116" s="183">
        <v>0</v>
      </c>
      <c r="D116" s="183">
        <f t="shared" si="1"/>
        <v>0</v>
      </c>
      <c r="E116" s="183">
        <v>0</v>
      </c>
      <c r="F116" s="183">
        <v>0</v>
      </c>
      <c r="G116" s="183">
        <v>0</v>
      </c>
      <c r="H116" s="183"/>
    </row>
    <row r="117" spans="1:8" s="11" customFormat="1" ht="67.5" x14ac:dyDescent="0.25">
      <c r="A117" s="181">
        <v>2117</v>
      </c>
      <c r="B117" s="182" t="s">
        <v>190</v>
      </c>
      <c r="C117" s="183">
        <v>479715.44</v>
      </c>
      <c r="D117" s="183">
        <f t="shared" si="1"/>
        <v>479715.44</v>
      </c>
      <c r="E117" s="183">
        <v>0</v>
      </c>
      <c r="F117" s="183">
        <v>0</v>
      </c>
      <c r="G117" s="183">
        <v>0</v>
      </c>
      <c r="H117" s="182" t="s">
        <v>591</v>
      </c>
    </row>
    <row r="118" spans="1:8" s="11" customFormat="1" x14ac:dyDescent="0.25">
      <c r="A118" s="181">
        <v>2118</v>
      </c>
      <c r="B118" s="182" t="s">
        <v>191</v>
      </c>
      <c r="C118" s="183">
        <v>0</v>
      </c>
      <c r="D118" s="183">
        <f t="shared" si="1"/>
        <v>0</v>
      </c>
      <c r="E118" s="183">
        <v>0</v>
      </c>
      <c r="F118" s="183">
        <v>0</v>
      </c>
      <c r="G118" s="183">
        <v>0</v>
      </c>
      <c r="H118" s="183"/>
    </row>
    <row r="119" spans="1:8" s="11" customFormat="1" x14ac:dyDescent="0.25">
      <c r="A119" s="181">
        <v>2119</v>
      </c>
      <c r="B119" s="182" t="s">
        <v>192</v>
      </c>
      <c r="C119" s="183">
        <v>0</v>
      </c>
      <c r="D119" s="183">
        <f t="shared" si="1"/>
        <v>0</v>
      </c>
      <c r="E119" s="183">
        <v>0</v>
      </c>
      <c r="F119" s="183">
        <v>0</v>
      </c>
      <c r="G119" s="183">
        <v>0</v>
      </c>
      <c r="H119" s="183"/>
    </row>
    <row r="120" spans="1:8" s="11" customFormat="1" x14ac:dyDescent="0.25">
      <c r="A120" s="181">
        <v>2120</v>
      </c>
      <c r="B120" s="182" t="s">
        <v>193</v>
      </c>
      <c r="C120" s="183">
        <f>SUM(C121:C123)</f>
        <v>0</v>
      </c>
      <c r="D120" s="183">
        <f t="shared" ref="D120:G120" si="2">SUM(D121:D123)</f>
        <v>0</v>
      </c>
      <c r="E120" s="183">
        <f t="shared" si="2"/>
        <v>0</v>
      </c>
      <c r="F120" s="183">
        <f t="shared" si="2"/>
        <v>0</v>
      </c>
      <c r="G120" s="183">
        <f t="shared" si="2"/>
        <v>0</v>
      </c>
      <c r="H120" s="183"/>
    </row>
    <row r="121" spans="1:8" s="11" customFormat="1" x14ac:dyDescent="0.25">
      <c r="A121" s="181">
        <v>2121</v>
      </c>
      <c r="B121" s="182" t="s">
        <v>194</v>
      </c>
      <c r="C121" s="183">
        <v>0</v>
      </c>
      <c r="D121" s="183">
        <f>C121</f>
        <v>0</v>
      </c>
      <c r="E121" s="183">
        <v>0</v>
      </c>
      <c r="F121" s="183">
        <v>0</v>
      </c>
      <c r="G121" s="183">
        <v>0</v>
      </c>
      <c r="H121" s="183"/>
    </row>
    <row r="122" spans="1:8" s="11" customFormat="1" ht="22.5" x14ac:dyDescent="0.25">
      <c r="A122" s="181">
        <v>2122</v>
      </c>
      <c r="B122" s="182" t="s">
        <v>195</v>
      </c>
      <c r="C122" s="183">
        <v>0</v>
      </c>
      <c r="D122" s="183">
        <f t="shared" ref="D122:D123" si="3">C122</f>
        <v>0</v>
      </c>
      <c r="E122" s="183">
        <v>0</v>
      </c>
      <c r="F122" s="183">
        <v>0</v>
      </c>
      <c r="G122" s="183">
        <v>0</v>
      </c>
      <c r="H122" s="183"/>
    </row>
    <row r="123" spans="1:8" s="11" customFormat="1" x14ac:dyDescent="0.25">
      <c r="A123" s="181">
        <v>2129</v>
      </c>
      <c r="B123" s="182" t="s">
        <v>196</v>
      </c>
      <c r="C123" s="183">
        <v>0</v>
      </c>
      <c r="D123" s="183">
        <f t="shared" si="3"/>
        <v>0</v>
      </c>
      <c r="E123" s="183">
        <v>0</v>
      </c>
      <c r="F123" s="183">
        <v>0</v>
      </c>
      <c r="G123" s="183">
        <v>0</v>
      </c>
      <c r="H123" s="183"/>
    </row>
    <row r="124" spans="1:8" s="11" customFormat="1" x14ac:dyDescent="0.25">
      <c r="A124" s="185"/>
      <c r="B124" s="186"/>
    </row>
    <row r="125" spans="1:8" s="11" customFormat="1" x14ac:dyDescent="0.25">
      <c r="A125" s="87" t="s">
        <v>103</v>
      </c>
      <c r="B125" s="172"/>
      <c r="C125" s="173"/>
      <c r="D125" s="173"/>
      <c r="E125" s="173"/>
    </row>
    <row r="126" spans="1:8" s="11" customFormat="1" x14ac:dyDescent="0.25">
      <c r="A126" s="174" t="s">
        <v>84</v>
      </c>
      <c r="B126" s="175" t="s">
        <v>81</v>
      </c>
      <c r="C126" s="216" t="s">
        <v>82</v>
      </c>
      <c r="D126" s="216" t="s">
        <v>85</v>
      </c>
      <c r="E126" s="231" t="s">
        <v>124</v>
      </c>
    </row>
    <row r="127" spans="1:8" s="11" customFormat="1" ht="22.5" x14ac:dyDescent="0.25">
      <c r="A127" s="177">
        <v>2160</v>
      </c>
      <c r="B127" s="178" t="s">
        <v>197</v>
      </c>
      <c r="C127" s="179">
        <f>SUM(C128:C133)</f>
        <v>0</v>
      </c>
      <c r="D127" s="179"/>
      <c r="E127" s="180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s="11" customFormat="1" x14ac:dyDescent="0.25">
      <c r="A128" s="181">
        <v>2161</v>
      </c>
      <c r="B128" s="182" t="s">
        <v>198</v>
      </c>
      <c r="C128" s="183">
        <v>0</v>
      </c>
      <c r="D128" s="183"/>
      <c r="E128" s="184"/>
    </row>
    <row r="129" spans="1:5" s="11" customFormat="1" x14ac:dyDescent="0.25">
      <c r="A129" s="181">
        <v>2162</v>
      </c>
      <c r="B129" s="182" t="s">
        <v>199</v>
      </c>
      <c r="C129" s="183">
        <v>0</v>
      </c>
      <c r="D129" s="183"/>
      <c r="E129" s="184"/>
    </row>
    <row r="130" spans="1:5" s="11" customFormat="1" x14ac:dyDescent="0.25">
      <c r="A130" s="181">
        <v>2163</v>
      </c>
      <c r="B130" s="182" t="s">
        <v>200</v>
      </c>
      <c r="C130" s="183">
        <v>0</v>
      </c>
      <c r="D130" s="183"/>
      <c r="E130" s="184"/>
    </row>
    <row r="131" spans="1:5" s="11" customFormat="1" ht="22.5" x14ac:dyDescent="0.25">
      <c r="A131" s="181">
        <v>2164</v>
      </c>
      <c r="B131" s="182" t="s">
        <v>201</v>
      </c>
      <c r="C131" s="183">
        <v>0</v>
      </c>
      <c r="D131" s="183"/>
      <c r="E131" s="184"/>
    </row>
    <row r="132" spans="1:5" s="11" customFormat="1" ht="22.5" x14ac:dyDescent="0.25">
      <c r="A132" s="181">
        <v>2165</v>
      </c>
      <c r="B132" s="182" t="s">
        <v>202</v>
      </c>
      <c r="C132" s="183">
        <v>0</v>
      </c>
      <c r="D132" s="183"/>
      <c r="E132" s="184"/>
    </row>
    <row r="133" spans="1:5" s="11" customFormat="1" x14ac:dyDescent="0.25">
      <c r="A133" s="181">
        <v>2166</v>
      </c>
      <c r="B133" s="182" t="s">
        <v>203</v>
      </c>
      <c r="C133" s="183">
        <v>0</v>
      </c>
      <c r="D133" s="183"/>
      <c r="E133" s="184"/>
    </row>
    <row r="134" spans="1:5" s="11" customFormat="1" ht="22.5" x14ac:dyDescent="0.25">
      <c r="A134" s="181">
        <v>2250</v>
      </c>
      <c r="B134" s="182" t="s">
        <v>204</v>
      </c>
      <c r="C134" s="183">
        <f>SUM(C135:C140)</f>
        <v>0</v>
      </c>
      <c r="D134" s="183"/>
      <c r="E134" s="184"/>
    </row>
    <row r="135" spans="1:5" s="11" customFormat="1" x14ac:dyDescent="0.25">
      <c r="A135" s="181">
        <v>2251</v>
      </c>
      <c r="B135" s="182" t="s">
        <v>205</v>
      </c>
      <c r="C135" s="183">
        <v>0</v>
      </c>
      <c r="D135" s="183"/>
      <c r="E135" s="184"/>
    </row>
    <row r="136" spans="1:5" s="11" customFormat="1" x14ac:dyDescent="0.25">
      <c r="A136" s="181">
        <v>2252</v>
      </c>
      <c r="B136" s="182" t="s">
        <v>206</v>
      </c>
      <c r="C136" s="183">
        <v>0</v>
      </c>
      <c r="D136" s="183"/>
      <c r="E136" s="184"/>
    </row>
    <row r="137" spans="1:5" s="11" customFormat="1" x14ac:dyDescent="0.25">
      <c r="A137" s="181">
        <v>2253</v>
      </c>
      <c r="B137" s="182" t="s">
        <v>207</v>
      </c>
      <c r="C137" s="183">
        <v>0</v>
      </c>
      <c r="D137" s="183"/>
      <c r="E137" s="184"/>
    </row>
    <row r="138" spans="1:5" s="11" customFormat="1" ht="22.5" x14ac:dyDescent="0.25">
      <c r="A138" s="181">
        <v>2254</v>
      </c>
      <c r="B138" s="182" t="s">
        <v>208</v>
      </c>
      <c r="C138" s="183">
        <v>0</v>
      </c>
      <c r="D138" s="183"/>
      <c r="E138" s="184"/>
    </row>
    <row r="139" spans="1:5" s="11" customFormat="1" ht="22.5" x14ac:dyDescent="0.25">
      <c r="A139" s="181">
        <v>2255</v>
      </c>
      <c r="B139" s="182" t="s">
        <v>209</v>
      </c>
      <c r="C139" s="183">
        <v>0</v>
      </c>
      <c r="D139" s="183"/>
      <c r="E139" s="184"/>
    </row>
    <row r="140" spans="1:5" s="11" customFormat="1" x14ac:dyDescent="0.25">
      <c r="A140" s="181">
        <v>2256</v>
      </c>
      <c r="B140" s="182" t="s">
        <v>210</v>
      </c>
      <c r="C140" s="183">
        <v>0</v>
      </c>
      <c r="D140" s="183"/>
      <c r="E140" s="184"/>
    </row>
    <row r="141" spans="1:5" s="11" customFormat="1" x14ac:dyDescent="0.25">
      <c r="A141" s="185"/>
      <c r="B141" s="186"/>
      <c r="C141" s="188"/>
      <c r="D141" s="188"/>
    </row>
    <row r="142" spans="1:5" s="11" customFormat="1" x14ac:dyDescent="0.25">
      <c r="A142" s="87" t="s">
        <v>543</v>
      </c>
      <c r="B142" s="172"/>
      <c r="C142" s="173"/>
      <c r="D142" s="173"/>
      <c r="E142" s="173"/>
    </row>
    <row r="143" spans="1:5" s="11" customFormat="1" x14ac:dyDescent="0.25">
      <c r="A143" s="193" t="s">
        <v>84</v>
      </c>
      <c r="B143" s="194" t="s">
        <v>81</v>
      </c>
      <c r="C143" s="195" t="s">
        <v>82</v>
      </c>
      <c r="D143" s="195" t="s">
        <v>85</v>
      </c>
      <c r="E143" s="195" t="s">
        <v>124</v>
      </c>
    </row>
    <row r="144" spans="1:5" s="11" customFormat="1" x14ac:dyDescent="0.25">
      <c r="A144" s="177">
        <v>2150</v>
      </c>
      <c r="B144" s="178" t="s">
        <v>544</v>
      </c>
      <c r="C144" s="179">
        <f>SUM(C145:C147)</f>
        <v>0</v>
      </c>
      <c r="D144" s="180"/>
      <c r="E144" s="180" t="str">
        <f>IF(OR(C144&lt;&gt;0,C145&lt;&gt;0,C146&lt;&gt;0,C147&lt;&gt;0,C148&lt;&gt;0,C149&lt;&gt;0,C150&lt;&gt;0,C151&lt;&gt;0),"","SIN INFORMACIÓN QUE REVELAR")</f>
        <v>SIN INFORMACIÓN QUE REVELAR</v>
      </c>
    </row>
    <row r="145" spans="1:5" s="11" customFormat="1" x14ac:dyDescent="0.25">
      <c r="A145" s="181">
        <v>2151</v>
      </c>
      <c r="B145" s="182" t="s">
        <v>545</v>
      </c>
      <c r="C145" s="183">
        <v>0</v>
      </c>
      <c r="D145" s="184"/>
      <c r="E145" s="184"/>
    </row>
    <row r="146" spans="1:5" s="11" customFormat="1" x14ac:dyDescent="0.25">
      <c r="A146" s="181">
        <v>2152</v>
      </c>
      <c r="B146" s="182" t="s">
        <v>546</v>
      </c>
      <c r="C146" s="183">
        <v>0</v>
      </c>
      <c r="D146" s="184"/>
      <c r="E146" s="184"/>
    </row>
    <row r="147" spans="1:5" s="11" customFormat="1" x14ac:dyDescent="0.25">
      <c r="A147" s="181">
        <v>2159</v>
      </c>
      <c r="B147" s="182" t="s">
        <v>211</v>
      </c>
      <c r="C147" s="183">
        <v>0</v>
      </c>
      <c r="D147" s="184"/>
      <c r="E147" s="184"/>
    </row>
    <row r="148" spans="1:5" s="11" customFormat="1" x14ac:dyDescent="0.25">
      <c r="A148" s="181">
        <v>2240</v>
      </c>
      <c r="B148" s="182" t="s">
        <v>213</v>
      </c>
      <c r="C148" s="183">
        <f>SUM(C149:C151)</f>
        <v>0</v>
      </c>
      <c r="D148" s="184"/>
      <c r="E148" s="184"/>
    </row>
    <row r="149" spans="1:5" s="11" customFormat="1" x14ac:dyDescent="0.25">
      <c r="A149" s="181">
        <v>2241</v>
      </c>
      <c r="B149" s="182" t="s">
        <v>214</v>
      </c>
      <c r="C149" s="183">
        <v>0</v>
      </c>
      <c r="D149" s="184"/>
      <c r="E149" s="184"/>
    </row>
    <row r="150" spans="1:5" s="11" customFormat="1" x14ac:dyDescent="0.25">
      <c r="A150" s="181">
        <v>2242</v>
      </c>
      <c r="B150" s="182" t="s">
        <v>215</v>
      </c>
      <c r="C150" s="183">
        <v>0</v>
      </c>
      <c r="D150" s="184"/>
      <c r="E150" s="184"/>
    </row>
    <row r="151" spans="1:5" s="11" customFormat="1" x14ac:dyDescent="0.25">
      <c r="A151" s="181">
        <v>2249</v>
      </c>
      <c r="B151" s="182" t="s">
        <v>216</v>
      </c>
      <c r="C151" s="183">
        <v>0</v>
      </c>
      <c r="D151" s="184"/>
      <c r="E151" s="184"/>
    </row>
    <row r="152" spans="1:5" s="11" customFormat="1" x14ac:dyDescent="0.25">
      <c r="A152" s="185"/>
      <c r="B152" s="186"/>
      <c r="C152" s="188"/>
    </row>
    <row r="153" spans="1:5" s="11" customFormat="1" x14ac:dyDescent="0.25">
      <c r="A153" s="196" t="s">
        <v>547</v>
      </c>
      <c r="B153" s="197"/>
      <c r="C153" s="198"/>
      <c r="D153" s="199"/>
      <c r="E153" s="199"/>
    </row>
    <row r="154" spans="1:5" s="11" customFormat="1" x14ac:dyDescent="0.25">
      <c r="A154" s="200" t="s">
        <v>84</v>
      </c>
      <c r="B154" s="201" t="s">
        <v>81</v>
      </c>
      <c r="C154" s="202" t="s">
        <v>82</v>
      </c>
      <c r="D154" s="203" t="s">
        <v>85</v>
      </c>
      <c r="E154" s="203" t="s">
        <v>124</v>
      </c>
    </row>
    <row r="155" spans="1:5" s="11" customFormat="1" x14ac:dyDescent="0.25">
      <c r="A155" s="204">
        <v>2170</v>
      </c>
      <c r="B155" s="205" t="s">
        <v>548</v>
      </c>
      <c r="C155" s="206">
        <f>SUM(C156:C158)</f>
        <v>0</v>
      </c>
      <c r="D155" s="207"/>
      <c r="E155" s="20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s="11" customFormat="1" x14ac:dyDescent="0.25">
      <c r="A156" s="208">
        <v>2171</v>
      </c>
      <c r="B156" s="209" t="s">
        <v>549</v>
      </c>
      <c r="C156" s="210">
        <v>0</v>
      </c>
      <c r="D156" s="211"/>
      <c r="E156" s="211"/>
    </row>
    <row r="157" spans="1:5" s="11" customFormat="1" x14ac:dyDescent="0.25">
      <c r="A157" s="208">
        <v>2172</v>
      </c>
      <c r="B157" s="209" t="s">
        <v>550</v>
      </c>
      <c r="C157" s="210">
        <v>0</v>
      </c>
      <c r="D157" s="211"/>
      <c r="E157" s="211"/>
    </row>
    <row r="158" spans="1:5" s="11" customFormat="1" x14ac:dyDescent="0.25">
      <c r="A158" s="208">
        <v>2179</v>
      </c>
      <c r="B158" s="209" t="s">
        <v>551</v>
      </c>
      <c r="C158" s="210">
        <v>0</v>
      </c>
      <c r="D158" s="211"/>
      <c r="E158" s="211"/>
    </row>
    <row r="159" spans="1:5" s="11" customFormat="1" x14ac:dyDescent="0.25">
      <c r="A159" s="208">
        <v>2260</v>
      </c>
      <c r="B159" s="209" t="s">
        <v>552</v>
      </c>
      <c r="C159" s="210">
        <f>SUM(C160:C163)</f>
        <v>0</v>
      </c>
      <c r="D159" s="211"/>
      <c r="E159" s="211"/>
    </row>
    <row r="160" spans="1:5" s="11" customFormat="1" x14ac:dyDescent="0.25">
      <c r="A160" s="208">
        <v>2261</v>
      </c>
      <c r="B160" s="209" t="s">
        <v>553</v>
      </c>
      <c r="C160" s="210">
        <v>0</v>
      </c>
      <c r="D160" s="211"/>
      <c r="E160" s="184"/>
    </row>
    <row r="161" spans="1:5" s="11" customFormat="1" x14ac:dyDescent="0.25">
      <c r="A161" s="208">
        <v>2262</v>
      </c>
      <c r="B161" s="209" t="s">
        <v>554</v>
      </c>
      <c r="C161" s="210">
        <v>0</v>
      </c>
      <c r="D161" s="211"/>
      <c r="E161" s="211"/>
    </row>
    <row r="162" spans="1:5" s="11" customFormat="1" x14ac:dyDescent="0.25">
      <c r="A162" s="208">
        <v>2263</v>
      </c>
      <c r="B162" s="209" t="s">
        <v>555</v>
      </c>
      <c r="C162" s="210">
        <v>0</v>
      </c>
      <c r="D162" s="211"/>
      <c r="E162" s="211"/>
    </row>
    <row r="163" spans="1:5" s="11" customFormat="1" x14ac:dyDescent="0.25">
      <c r="A163" s="208">
        <v>2269</v>
      </c>
      <c r="B163" s="209" t="s">
        <v>556</v>
      </c>
      <c r="C163" s="210">
        <v>0</v>
      </c>
      <c r="D163" s="211"/>
      <c r="E163" s="211"/>
    </row>
    <row r="164" spans="1:5" s="11" customFormat="1" x14ac:dyDescent="0.25">
      <c r="A164" s="212"/>
      <c r="B164" s="213"/>
      <c r="C164" s="214"/>
      <c r="D164" s="215"/>
      <c r="E164" s="215"/>
    </row>
    <row r="165" spans="1:5" s="11" customFormat="1" x14ac:dyDescent="0.25">
      <c r="A165" s="196" t="s">
        <v>557</v>
      </c>
      <c r="B165" s="197"/>
      <c r="C165" s="198"/>
      <c r="D165" s="199"/>
      <c r="E165" s="199"/>
    </row>
    <row r="166" spans="1:5" s="11" customFormat="1" x14ac:dyDescent="0.25">
      <c r="A166" s="200" t="s">
        <v>84</v>
      </c>
      <c r="B166" s="201" t="s">
        <v>81</v>
      </c>
      <c r="C166" s="202" t="s">
        <v>82</v>
      </c>
      <c r="D166" s="203" t="s">
        <v>85</v>
      </c>
      <c r="E166" s="203" t="s">
        <v>124</v>
      </c>
    </row>
    <row r="167" spans="1:5" s="11" customFormat="1" x14ac:dyDescent="0.25">
      <c r="A167" s="204">
        <v>2190</v>
      </c>
      <c r="B167" s="205" t="s">
        <v>558</v>
      </c>
      <c r="C167" s="206">
        <f>SUM(C168:C170)</f>
        <v>0</v>
      </c>
      <c r="D167" s="207"/>
      <c r="E167" s="207" t="str">
        <f>IF(OR(C167&lt;&gt;0,C168&lt;&gt;0,C169&lt;&gt;0,C170&lt;&gt;0),"","SIN INFORMACIÓN QUE REVELAR")</f>
        <v>SIN INFORMACIÓN QUE REVELAR</v>
      </c>
    </row>
    <row r="168" spans="1:5" s="11" customFormat="1" x14ac:dyDescent="0.25">
      <c r="A168" s="208">
        <v>2191</v>
      </c>
      <c r="B168" s="209" t="s">
        <v>559</v>
      </c>
      <c r="C168" s="210">
        <v>0</v>
      </c>
      <c r="D168" s="211"/>
      <c r="E168" s="211"/>
    </row>
    <row r="169" spans="1:5" s="11" customFormat="1" x14ac:dyDescent="0.25">
      <c r="A169" s="208">
        <v>2192</v>
      </c>
      <c r="B169" s="209" t="s">
        <v>560</v>
      </c>
      <c r="C169" s="210">
        <v>0</v>
      </c>
      <c r="D169" s="211"/>
      <c r="E169" s="184"/>
    </row>
    <row r="170" spans="1:5" s="11" customFormat="1" x14ac:dyDescent="0.25">
      <c r="A170" s="208">
        <v>2199</v>
      </c>
      <c r="B170" s="209" t="s">
        <v>212</v>
      </c>
      <c r="C170" s="210">
        <v>0</v>
      </c>
      <c r="D170" s="211"/>
      <c r="E170" s="211"/>
    </row>
    <row r="171" spans="1:5" s="11" customFormat="1" x14ac:dyDescent="0.25">
      <c r="A171" s="212"/>
      <c r="B171" s="213"/>
      <c r="C171" s="214"/>
      <c r="D171" s="215"/>
      <c r="E171" s="215"/>
    </row>
    <row r="172" spans="1:5" s="11" customFormat="1" x14ac:dyDescent="0.25">
      <c r="A172" s="215" t="s">
        <v>509</v>
      </c>
      <c r="B172" s="186"/>
      <c r="C172" s="215"/>
      <c r="D172" s="215"/>
      <c r="E172" s="215"/>
    </row>
    <row r="173" spans="1:5" s="11" customFormat="1" x14ac:dyDescent="0.25">
      <c r="A173" s="185"/>
      <c r="B173" s="186"/>
    </row>
    <row r="174" spans="1:5" s="11" customFormat="1" x14ac:dyDescent="0.25">
      <c r="A174" s="185"/>
      <c r="B174" s="186"/>
    </row>
    <row r="175" spans="1:5" s="11" customFormat="1" x14ac:dyDescent="0.25">
      <c r="A175" s="185"/>
      <c r="B175" s="186"/>
    </row>
    <row r="176" spans="1:5" s="11" customFormat="1" x14ac:dyDescent="0.25">
      <c r="A176" s="185"/>
      <c r="B176" s="186"/>
    </row>
    <row r="177" spans="1:2" s="11" customFormat="1" x14ac:dyDescent="0.25">
      <c r="A177" s="185"/>
      <c r="B177" s="186"/>
    </row>
    <row r="178" spans="1:2" s="11" customFormat="1" x14ac:dyDescent="0.25">
      <c r="A178" s="185"/>
      <c r="B178" s="186"/>
    </row>
    <row r="179" spans="1:2" s="11" customFormat="1" x14ac:dyDescent="0.25">
      <c r="A179" s="185"/>
      <c r="B179" s="186"/>
    </row>
    <row r="180" spans="1:2" s="11" customFormat="1" x14ac:dyDescent="0.25">
      <c r="A180" s="185"/>
      <c r="B180" s="186"/>
    </row>
    <row r="181" spans="1:2" s="11" customFormat="1" x14ac:dyDescent="0.25">
      <c r="A181" s="185"/>
      <c r="B181" s="186"/>
    </row>
    <row r="182" spans="1:2" s="11" customFormat="1" x14ac:dyDescent="0.25">
      <c r="A182" s="185"/>
      <c r="B182" s="186"/>
    </row>
    <row r="183" spans="1:2" s="11" customFormat="1" x14ac:dyDescent="0.25">
      <c r="A183" s="185"/>
      <c r="B183" s="186"/>
    </row>
    <row r="184" spans="1:2" s="11" customFormat="1" x14ac:dyDescent="0.25">
      <c r="A184" s="185"/>
      <c r="B184" s="186"/>
    </row>
    <row r="185" spans="1:2" s="11" customFormat="1" x14ac:dyDescent="0.25">
      <c r="A185" s="185"/>
      <c r="B185" s="186"/>
    </row>
    <row r="186" spans="1:2" s="11" customFormat="1" x14ac:dyDescent="0.25">
      <c r="A186" s="185"/>
      <c r="B186" s="186"/>
    </row>
    <row r="187" spans="1:2" s="11" customFormat="1" x14ac:dyDescent="0.25">
      <c r="A187" s="185"/>
      <c r="B187" s="186"/>
    </row>
    <row r="188" spans="1:2" s="11" customFormat="1" x14ac:dyDescent="0.25">
      <c r="A188" s="185"/>
      <c r="B188" s="186"/>
    </row>
    <row r="189" spans="1:2" s="11" customFormat="1" x14ac:dyDescent="0.25">
      <c r="A189" s="185"/>
      <c r="B189" s="186"/>
    </row>
    <row r="190" spans="1:2" s="11" customFormat="1" x14ac:dyDescent="0.25">
      <c r="A190" s="185"/>
      <c r="B190" s="186"/>
    </row>
  </sheetData>
  <sheetProtection formatCells="0" formatColumns="0" formatRows="0" insertColumns="0" insertRows="0" insertHyperlinks="0" deleteColumns="0" deleteRows="0" sort="0" autoFilter="0" pivotTables="0"/>
  <mergeCells count="5">
    <mergeCell ref="A1:F1"/>
    <mergeCell ref="A2:F2"/>
    <mergeCell ref="A3:F3"/>
    <mergeCell ref="A4:F4"/>
    <mergeCell ref="H65:I70"/>
  </mergeCells>
  <printOptions horizontalCentered="1"/>
  <pageMargins left="0.39370078740157483" right="0.39370078740157483" top="0.59055118110236227" bottom="0.59055118110236227" header="0.31496062992125984" footer="0.31496062992125984"/>
  <pageSetup scale="73" orientation="landscape" r:id="rId1"/>
  <rowBreaks count="2" manualBreakCount="2">
    <brk id="53" max="16383" man="1"/>
    <brk id="14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E31"/>
  <sheetViews>
    <sheetView showGridLines="0" topLeftCell="A4" zoomScale="130" zoomScaleNormal="130" zoomScaleSheetLayoutView="85" workbookViewId="0">
      <selection activeCell="B15" sqref="B15"/>
    </sheetView>
  </sheetViews>
  <sheetFormatPr baseColWidth="10" defaultColWidth="9.140625" defaultRowHeight="11.25" x14ac:dyDescent="0.2"/>
  <cols>
    <col min="1" max="1" width="10" style="19" customWidth="1"/>
    <col min="2" max="2" width="48.140625" style="19" customWidth="1"/>
    <col min="3" max="3" width="22.85546875" style="19" customWidth="1"/>
    <col min="4" max="4" width="16.7109375" style="19" customWidth="1"/>
    <col min="5" max="5" width="24.28515625" style="19" bestFit="1" customWidth="1"/>
    <col min="6" max="16384" width="9.140625" style="19"/>
  </cols>
  <sheetData>
    <row r="1" spans="1:5" ht="18.95" customHeight="1" x14ac:dyDescent="0.2">
      <c r="A1" s="271" t="s">
        <v>578</v>
      </c>
      <c r="B1" s="271"/>
      <c r="C1" s="271"/>
      <c r="D1" s="17" t="s">
        <v>489</v>
      </c>
      <c r="E1" s="18">
        <v>2026</v>
      </c>
    </row>
    <row r="2" spans="1:5" ht="18.95" customHeight="1" x14ac:dyDescent="0.2">
      <c r="A2" s="271" t="s">
        <v>495</v>
      </c>
      <c r="B2" s="271"/>
      <c r="C2" s="271"/>
      <c r="D2" s="17" t="s">
        <v>490</v>
      </c>
      <c r="E2" s="18" t="s">
        <v>492</v>
      </c>
    </row>
    <row r="3" spans="1:5" ht="18.95" customHeight="1" x14ac:dyDescent="0.2">
      <c r="A3" s="271" t="s">
        <v>579</v>
      </c>
      <c r="B3" s="271"/>
      <c r="C3" s="271"/>
      <c r="D3" s="17" t="s">
        <v>491</v>
      </c>
      <c r="E3" s="18">
        <v>1</v>
      </c>
    </row>
    <row r="4" spans="1:5" ht="18.95" customHeight="1" x14ac:dyDescent="0.2">
      <c r="A4" s="271" t="s">
        <v>507</v>
      </c>
      <c r="B4" s="271"/>
      <c r="C4" s="271"/>
      <c r="D4" s="17"/>
      <c r="E4" s="18"/>
    </row>
    <row r="5" spans="1:5" x14ac:dyDescent="0.2">
      <c r="A5" s="20" t="s">
        <v>113</v>
      </c>
      <c r="B5" s="21"/>
      <c r="C5" s="21"/>
      <c r="D5" s="21"/>
      <c r="E5" s="21"/>
    </row>
    <row r="7" spans="1:5" x14ac:dyDescent="0.2">
      <c r="A7" s="21" t="s">
        <v>104</v>
      </c>
      <c r="B7" s="21"/>
      <c r="C7" s="21"/>
      <c r="D7" s="21"/>
      <c r="E7" s="21"/>
    </row>
    <row r="8" spans="1:5" x14ac:dyDescent="0.2">
      <c r="A8" s="22" t="s">
        <v>84</v>
      </c>
      <c r="B8" s="22" t="s">
        <v>81</v>
      </c>
      <c r="C8" s="22" t="s">
        <v>82</v>
      </c>
      <c r="D8" s="22" t="s">
        <v>83</v>
      </c>
      <c r="E8" s="22" t="s">
        <v>85</v>
      </c>
    </row>
    <row r="9" spans="1:5" x14ac:dyDescent="0.2">
      <c r="A9" s="89">
        <v>3110</v>
      </c>
      <c r="B9" s="90" t="s">
        <v>247</v>
      </c>
      <c r="C9" s="91">
        <v>49604568.210000001</v>
      </c>
      <c r="D9" s="90"/>
      <c r="E9" s="90" t="str">
        <f>IF(OR(C9&lt;&gt;0,C10&lt;&gt;0,C11&lt;&gt;0),"","SIN INFORMACIÓN QUE REVELAR")</f>
        <v/>
      </c>
    </row>
    <row r="10" spans="1:5" x14ac:dyDescent="0.2">
      <c r="A10" s="92">
        <v>3120</v>
      </c>
      <c r="B10" s="93" t="s">
        <v>378</v>
      </c>
      <c r="C10" s="94">
        <v>0</v>
      </c>
      <c r="D10" s="93"/>
      <c r="E10" s="86"/>
    </row>
    <row r="11" spans="1:5" x14ac:dyDescent="0.2">
      <c r="A11" s="92">
        <v>3130</v>
      </c>
      <c r="B11" s="93" t="s">
        <v>379</v>
      </c>
      <c r="C11" s="94">
        <v>0</v>
      </c>
      <c r="D11" s="93"/>
      <c r="E11" s="93"/>
    </row>
    <row r="12" spans="1:5" x14ac:dyDescent="0.2">
      <c r="C12" s="23"/>
    </row>
    <row r="13" spans="1:5" x14ac:dyDescent="0.2">
      <c r="A13" s="21" t="s">
        <v>105</v>
      </c>
      <c r="B13" s="21"/>
      <c r="C13" s="21"/>
      <c r="D13" s="21"/>
      <c r="E13" s="21"/>
    </row>
    <row r="14" spans="1:5" x14ac:dyDescent="0.2">
      <c r="A14" s="22" t="s">
        <v>84</v>
      </c>
      <c r="B14" s="22" t="s">
        <v>81</v>
      </c>
      <c r="C14" s="22" t="s">
        <v>82</v>
      </c>
      <c r="D14" s="109" t="s">
        <v>380</v>
      </c>
      <c r="E14" s="22"/>
    </row>
    <row r="15" spans="1:5" x14ac:dyDescent="0.2">
      <c r="A15" s="89">
        <v>3210</v>
      </c>
      <c r="B15" s="90" t="s">
        <v>592</v>
      </c>
      <c r="C15" s="91">
        <v>4341365.99</v>
      </c>
      <c r="D15" s="90"/>
      <c r="E15" s="90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92">
        <v>3220</v>
      </c>
      <c r="B16" s="93" t="s">
        <v>381</v>
      </c>
      <c r="C16" s="94">
        <v>-41001945.549999997</v>
      </c>
      <c r="D16" s="93"/>
      <c r="E16" s="93"/>
    </row>
    <row r="17" spans="1:5" x14ac:dyDescent="0.2">
      <c r="A17" s="92">
        <v>3230</v>
      </c>
      <c r="B17" s="93" t="s">
        <v>382</v>
      </c>
      <c r="C17" s="94">
        <f>SUM(C18:C21)</f>
        <v>0</v>
      </c>
      <c r="D17" s="93"/>
      <c r="E17" s="93"/>
    </row>
    <row r="18" spans="1:5" x14ac:dyDescent="0.2">
      <c r="A18" s="92">
        <v>3231</v>
      </c>
      <c r="B18" s="93" t="s">
        <v>383</v>
      </c>
      <c r="C18" s="94">
        <v>0</v>
      </c>
      <c r="D18" s="93"/>
      <c r="E18" s="93"/>
    </row>
    <row r="19" spans="1:5" x14ac:dyDescent="0.2">
      <c r="A19" s="92">
        <v>3232</v>
      </c>
      <c r="B19" s="93" t="s">
        <v>384</v>
      </c>
      <c r="C19" s="94">
        <v>0</v>
      </c>
      <c r="D19" s="93"/>
      <c r="E19" s="86"/>
    </row>
    <row r="20" spans="1:5" x14ac:dyDescent="0.2">
      <c r="A20" s="92">
        <v>3233</v>
      </c>
      <c r="B20" s="93" t="s">
        <v>385</v>
      </c>
      <c r="C20" s="94">
        <v>0</v>
      </c>
      <c r="D20" s="93"/>
      <c r="E20" s="93"/>
    </row>
    <row r="21" spans="1:5" x14ac:dyDescent="0.2">
      <c r="A21" s="92">
        <v>3239</v>
      </c>
      <c r="B21" s="93" t="s">
        <v>386</v>
      </c>
      <c r="C21" s="94">
        <v>0</v>
      </c>
      <c r="D21" s="93"/>
      <c r="E21" s="93"/>
    </row>
    <row r="22" spans="1:5" x14ac:dyDescent="0.2">
      <c r="A22" s="92">
        <v>3240</v>
      </c>
      <c r="B22" s="93" t="s">
        <v>387</v>
      </c>
      <c r="C22" s="94">
        <f>SUM(C23:C25)</f>
        <v>0</v>
      </c>
      <c r="D22" s="93"/>
      <c r="E22" s="93"/>
    </row>
    <row r="23" spans="1:5" x14ac:dyDescent="0.2">
      <c r="A23" s="92">
        <v>3241</v>
      </c>
      <c r="B23" s="93" t="s">
        <v>388</v>
      </c>
      <c r="C23" s="94">
        <v>0</v>
      </c>
      <c r="D23" s="93"/>
      <c r="E23" s="93"/>
    </row>
    <row r="24" spans="1:5" x14ac:dyDescent="0.2">
      <c r="A24" s="92">
        <v>3242</v>
      </c>
      <c r="B24" s="93" t="s">
        <v>389</v>
      </c>
      <c r="C24" s="94">
        <v>0</v>
      </c>
      <c r="D24" s="93"/>
      <c r="E24" s="93"/>
    </row>
    <row r="25" spans="1:5" x14ac:dyDescent="0.2">
      <c r="A25" s="92">
        <v>3243</v>
      </c>
      <c r="B25" s="93" t="s">
        <v>390</v>
      </c>
      <c r="C25" s="94">
        <v>0</v>
      </c>
      <c r="D25" s="93"/>
      <c r="E25" s="93"/>
    </row>
    <row r="26" spans="1:5" x14ac:dyDescent="0.2">
      <c r="A26" s="92">
        <v>3250</v>
      </c>
      <c r="B26" s="93" t="s">
        <v>391</v>
      </c>
      <c r="C26" s="94">
        <f>SUM(C27:C29)</f>
        <v>0</v>
      </c>
      <c r="D26" s="93"/>
      <c r="E26" s="93"/>
    </row>
    <row r="27" spans="1:5" x14ac:dyDescent="0.2">
      <c r="A27" s="92">
        <v>3251</v>
      </c>
      <c r="B27" s="93" t="s">
        <v>392</v>
      </c>
      <c r="C27" s="94">
        <v>0</v>
      </c>
      <c r="D27" s="93"/>
      <c r="E27" s="93"/>
    </row>
    <row r="28" spans="1:5" x14ac:dyDescent="0.2">
      <c r="A28" s="92">
        <v>3252</v>
      </c>
      <c r="B28" s="93" t="s">
        <v>393</v>
      </c>
      <c r="C28" s="94">
        <v>0</v>
      </c>
      <c r="D28" s="93"/>
      <c r="E28" s="93"/>
    </row>
    <row r="29" spans="1:5" x14ac:dyDescent="0.2">
      <c r="A29" s="92">
        <v>3253</v>
      </c>
      <c r="B29" s="93" t="s">
        <v>577</v>
      </c>
      <c r="C29" s="94">
        <v>0</v>
      </c>
      <c r="D29" s="93"/>
      <c r="E29" s="93"/>
    </row>
    <row r="31" spans="1:5" x14ac:dyDescent="0.2">
      <c r="A31" s="19" t="s">
        <v>509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rintOptions horizontalCentered="1"/>
  <pageMargins left="0.39370078740157483" right="0.39370078740157483" top="0.59055118110236227" bottom="0.59055118110236227" header="0.31496062992125984" footer="0.31496062992125984"/>
  <pageSetup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E139"/>
  <sheetViews>
    <sheetView showGridLines="0" topLeftCell="A121" zoomScale="130" zoomScaleNormal="130" zoomScaleSheetLayoutView="130" workbookViewId="0">
      <selection activeCell="E159" sqref="E159"/>
    </sheetView>
  </sheetViews>
  <sheetFormatPr baseColWidth="10" defaultColWidth="9.140625" defaultRowHeight="11.25" x14ac:dyDescent="0.2"/>
  <cols>
    <col min="1" max="1" width="10" style="19" customWidth="1"/>
    <col min="2" max="2" width="63.42578125" style="19" bestFit="1" customWidth="1"/>
    <col min="3" max="3" width="15.28515625" style="19" bestFit="1" customWidth="1"/>
    <col min="4" max="4" width="16.42578125" style="19" bestFit="1" customWidth="1"/>
    <col min="5" max="5" width="24.28515625" style="19" bestFit="1" customWidth="1"/>
    <col min="6" max="16384" width="9.140625" style="19"/>
  </cols>
  <sheetData>
    <row r="1" spans="1:5" s="24" customFormat="1" ht="18.95" customHeight="1" x14ac:dyDescent="0.25">
      <c r="A1" s="271" t="s">
        <v>578</v>
      </c>
      <c r="B1" s="271"/>
      <c r="C1" s="271"/>
      <c r="D1" s="17" t="s">
        <v>489</v>
      </c>
      <c r="E1" s="18">
        <v>2026</v>
      </c>
    </row>
    <row r="2" spans="1:5" s="24" customFormat="1" ht="18.95" customHeight="1" x14ac:dyDescent="0.25">
      <c r="A2" s="271" t="s">
        <v>496</v>
      </c>
      <c r="B2" s="271"/>
      <c r="C2" s="271"/>
      <c r="D2" s="17" t="s">
        <v>490</v>
      </c>
      <c r="E2" s="18" t="s">
        <v>492</v>
      </c>
    </row>
    <row r="3" spans="1:5" s="24" customFormat="1" ht="18.95" customHeight="1" x14ac:dyDescent="0.25">
      <c r="A3" s="271" t="s">
        <v>579</v>
      </c>
      <c r="B3" s="271"/>
      <c r="C3" s="271"/>
      <c r="D3" s="17" t="s">
        <v>491</v>
      </c>
      <c r="E3" s="18">
        <v>1</v>
      </c>
    </row>
    <row r="4" spans="1:5" s="24" customFormat="1" ht="18.95" customHeight="1" x14ac:dyDescent="0.25">
      <c r="A4" s="271" t="s">
        <v>507</v>
      </c>
      <c r="B4" s="271"/>
      <c r="C4" s="271"/>
      <c r="D4" s="17"/>
      <c r="E4" s="18"/>
    </row>
    <row r="5" spans="1:5" x14ac:dyDescent="0.2">
      <c r="A5" s="20" t="s">
        <v>113</v>
      </c>
      <c r="B5" s="21"/>
      <c r="C5" s="21"/>
      <c r="D5" s="21"/>
      <c r="E5" s="21"/>
    </row>
    <row r="7" spans="1:5" x14ac:dyDescent="0.2">
      <c r="A7" s="21" t="s">
        <v>567</v>
      </c>
      <c r="B7" s="21"/>
      <c r="C7" s="21"/>
      <c r="D7" s="21"/>
      <c r="E7" s="44"/>
    </row>
    <row r="8" spans="1:5" x14ac:dyDescent="0.2">
      <c r="A8" s="95" t="s">
        <v>84</v>
      </c>
      <c r="B8" s="95" t="s">
        <v>81</v>
      </c>
      <c r="C8" s="255">
        <v>2026</v>
      </c>
      <c r="D8" s="255">
        <v>2025</v>
      </c>
      <c r="E8" s="45"/>
    </row>
    <row r="9" spans="1:5" x14ac:dyDescent="0.2">
      <c r="A9" s="92">
        <v>1111</v>
      </c>
      <c r="B9" s="93" t="s">
        <v>394</v>
      </c>
      <c r="C9" s="94">
        <v>0</v>
      </c>
      <c r="D9" s="94">
        <v>0</v>
      </c>
      <c r="E9" s="19" t="str">
        <f>IF(OR(C9&lt;&gt;0,C10&lt;&gt;0,C11&lt;&gt;0,C12&lt;&gt;0,C13&lt;&gt;0,C14&lt;&gt;0,C15&lt;&gt;0,C16&lt;&gt;0),"","SIN INFORMACIÓN QUE REVELAR")</f>
        <v/>
      </c>
    </row>
    <row r="10" spans="1:5" x14ac:dyDescent="0.2">
      <c r="A10" s="92">
        <v>1112</v>
      </c>
      <c r="B10" s="93" t="s">
        <v>395</v>
      </c>
      <c r="C10" s="94">
        <v>7801435.5999999996</v>
      </c>
      <c r="D10" s="94">
        <v>8295666.6399999997</v>
      </c>
    </row>
    <row r="11" spans="1:5" x14ac:dyDescent="0.2">
      <c r="A11" s="92">
        <v>1113</v>
      </c>
      <c r="B11" s="93" t="s">
        <v>396</v>
      </c>
      <c r="C11" s="94">
        <v>0</v>
      </c>
      <c r="D11" s="94">
        <v>0</v>
      </c>
    </row>
    <row r="12" spans="1:5" x14ac:dyDescent="0.2">
      <c r="A12" s="92">
        <v>1114</v>
      </c>
      <c r="B12" s="93" t="s">
        <v>114</v>
      </c>
      <c r="C12" s="94">
        <v>0</v>
      </c>
      <c r="D12" s="94">
        <v>0</v>
      </c>
    </row>
    <row r="13" spans="1:5" x14ac:dyDescent="0.2">
      <c r="A13" s="92">
        <v>1115</v>
      </c>
      <c r="B13" s="93" t="s">
        <v>115</v>
      </c>
      <c r="C13" s="94">
        <v>0</v>
      </c>
      <c r="D13" s="94">
        <v>0</v>
      </c>
    </row>
    <row r="14" spans="1:5" x14ac:dyDescent="0.2">
      <c r="A14" s="92">
        <v>1116</v>
      </c>
      <c r="B14" s="93" t="s">
        <v>397</v>
      </c>
      <c r="C14" s="94">
        <v>0</v>
      </c>
      <c r="D14" s="94">
        <v>0</v>
      </c>
    </row>
    <row r="15" spans="1:5" x14ac:dyDescent="0.2">
      <c r="A15" s="92">
        <v>1119</v>
      </c>
      <c r="B15" s="93" t="s">
        <v>398</v>
      </c>
      <c r="C15" s="94">
        <v>0</v>
      </c>
      <c r="D15" s="94">
        <v>0</v>
      </c>
    </row>
    <row r="16" spans="1:5" x14ac:dyDescent="0.2">
      <c r="A16" s="96">
        <v>1110</v>
      </c>
      <c r="B16" s="97" t="s">
        <v>510</v>
      </c>
      <c r="C16" s="98">
        <f>SUM(C9:C15)</f>
        <v>7801435.5999999996</v>
      </c>
      <c r="D16" s="98">
        <f>SUM(D9:D15)</f>
        <v>8295666.6399999997</v>
      </c>
    </row>
    <row r="17" spans="1:5" x14ac:dyDescent="0.2">
      <c r="C17" s="23"/>
      <c r="D17" s="23"/>
    </row>
    <row r="19" spans="1:5" x14ac:dyDescent="0.2">
      <c r="A19" s="21" t="s">
        <v>568</v>
      </c>
      <c r="B19" s="21"/>
      <c r="C19" s="21"/>
      <c r="D19" s="21"/>
      <c r="E19" s="21"/>
    </row>
    <row r="20" spans="1:5" x14ac:dyDescent="0.2">
      <c r="A20" s="22" t="s">
        <v>84</v>
      </c>
      <c r="B20" s="22" t="s">
        <v>81</v>
      </c>
      <c r="C20" s="109">
        <v>2026</v>
      </c>
      <c r="D20" s="109">
        <v>2025</v>
      </c>
      <c r="E20" s="36"/>
    </row>
    <row r="21" spans="1:5" x14ac:dyDescent="0.2">
      <c r="A21" s="99">
        <v>1230</v>
      </c>
      <c r="B21" s="100" t="s">
        <v>144</v>
      </c>
      <c r="C21" s="101">
        <f>SUM(C22:C28)</f>
        <v>0</v>
      </c>
      <c r="D21" s="101">
        <f>SUM(D22:D28)</f>
        <v>0</v>
      </c>
      <c r="E21" s="90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92">
        <v>1231</v>
      </c>
      <c r="B22" s="93" t="s">
        <v>145</v>
      </c>
      <c r="C22" s="94">
        <v>0</v>
      </c>
      <c r="D22" s="94">
        <v>0</v>
      </c>
      <c r="E22" s="93"/>
    </row>
    <row r="23" spans="1:5" x14ac:dyDescent="0.2">
      <c r="A23" s="92">
        <v>1232</v>
      </c>
      <c r="B23" s="93" t="s">
        <v>146</v>
      </c>
      <c r="C23" s="94">
        <v>0</v>
      </c>
      <c r="D23" s="94">
        <v>0</v>
      </c>
      <c r="E23" s="93"/>
    </row>
    <row r="24" spans="1:5" x14ac:dyDescent="0.2">
      <c r="A24" s="92">
        <v>1233</v>
      </c>
      <c r="B24" s="93" t="s">
        <v>147</v>
      </c>
      <c r="C24" s="94">
        <v>0</v>
      </c>
      <c r="D24" s="94">
        <v>0</v>
      </c>
      <c r="E24" s="93"/>
    </row>
    <row r="25" spans="1:5" x14ac:dyDescent="0.2">
      <c r="A25" s="92">
        <v>1234</v>
      </c>
      <c r="B25" s="93" t="s">
        <v>148</v>
      </c>
      <c r="C25" s="94">
        <v>0</v>
      </c>
      <c r="D25" s="94">
        <v>0</v>
      </c>
      <c r="E25" s="93"/>
    </row>
    <row r="26" spans="1:5" x14ac:dyDescent="0.2">
      <c r="A26" s="92">
        <v>1235</v>
      </c>
      <c r="B26" s="93" t="s">
        <v>149</v>
      </c>
      <c r="C26" s="94">
        <v>0</v>
      </c>
      <c r="D26" s="94">
        <v>0</v>
      </c>
      <c r="E26" s="93"/>
    </row>
    <row r="27" spans="1:5" x14ac:dyDescent="0.2">
      <c r="A27" s="92">
        <v>1236</v>
      </c>
      <c r="B27" s="93" t="s">
        <v>150</v>
      </c>
      <c r="C27" s="94">
        <v>0</v>
      </c>
      <c r="D27" s="94">
        <v>0</v>
      </c>
      <c r="E27" s="93"/>
    </row>
    <row r="28" spans="1:5" x14ac:dyDescent="0.2">
      <c r="A28" s="92">
        <v>1239</v>
      </c>
      <c r="B28" s="93" t="s">
        <v>151</v>
      </c>
      <c r="C28" s="94">
        <v>0</v>
      </c>
      <c r="D28" s="94">
        <v>0</v>
      </c>
      <c r="E28" s="93"/>
    </row>
    <row r="29" spans="1:5" x14ac:dyDescent="0.2">
      <c r="A29" s="96">
        <v>1240</v>
      </c>
      <c r="B29" s="97" t="s">
        <v>152</v>
      </c>
      <c r="C29" s="98">
        <f>SUM(C30:C37)</f>
        <v>0</v>
      </c>
      <c r="D29" s="98">
        <f>SUM(D30:D37)</f>
        <v>621389.91</v>
      </c>
      <c r="E29" s="93"/>
    </row>
    <row r="30" spans="1:5" x14ac:dyDescent="0.2">
      <c r="A30" s="92">
        <v>1241</v>
      </c>
      <c r="B30" s="93" t="s">
        <v>153</v>
      </c>
      <c r="C30" s="94">
        <v>0</v>
      </c>
      <c r="D30" s="94">
        <v>621389.91</v>
      </c>
      <c r="E30" s="93"/>
    </row>
    <row r="31" spans="1:5" x14ac:dyDescent="0.2">
      <c r="A31" s="92">
        <v>1242</v>
      </c>
      <c r="B31" s="93" t="s">
        <v>154</v>
      </c>
      <c r="C31" s="94">
        <v>0</v>
      </c>
      <c r="D31" s="94">
        <v>0</v>
      </c>
      <c r="E31" s="93"/>
    </row>
    <row r="32" spans="1:5" x14ac:dyDescent="0.2">
      <c r="A32" s="92">
        <v>1243</v>
      </c>
      <c r="B32" s="93" t="s">
        <v>155</v>
      </c>
      <c r="C32" s="94">
        <v>0</v>
      </c>
      <c r="D32" s="94">
        <v>0</v>
      </c>
      <c r="E32" s="93"/>
    </row>
    <row r="33" spans="1:5" x14ac:dyDescent="0.2">
      <c r="A33" s="92">
        <v>1244</v>
      </c>
      <c r="B33" s="93" t="s">
        <v>156</v>
      </c>
      <c r="C33" s="94">
        <v>0</v>
      </c>
      <c r="D33" s="94">
        <v>0</v>
      </c>
      <c r="E33" s="93"/>
    </row>
    <row r="34" spans="1:5" x14ac:dyDescent="0.2">
      <c r="A34" s="92">
        <v>1245</v>
      </c>
      <c r="B34" s="93" t="s">
        <v>157</v>
      </c>
      <c r="C34" s="94">
        <v>0</v>
      </c>
      <c r="D34" s="94">
        <v>0</v>
      </c>
      <c r="E34" s="93"/>
    </row>
    <row r="35" spans="1:5" x14ac:dyDescent="0.2">
      <c r="A35" s="92">
        <v>1246</v>
      </c>
      <c r="B35" s="93" t="s">
        <v>158</v>
      </c>
      <c r="C35" s="94">
        <v>0</v>
      </c>
      <c r="D35" s="94">
        <v>0</v>
      </c>
      <c r="E35" s="93"/>
    </row>
    <row r="36" spans="1:5" x14ac:dyDescent="0.2">
      <c r="A36" s="92">
        <v>1247</v>
      </c>
      <c r="B36" s="93" t="s">
        <v>159</v>
      </c>
      <c r="C36" s="94">
        <v>0</v>
      </c>
      <c r="D36" s="94">
        <v>0</v>
      </c>
      <c r="E36" s="93"/>
    </row>
    <row r="37" spans="1:5" x14ac:dyDescent="0.2">
      <c r="A37" s="92">
        <v>1248</v>
      </c>
      <c r="B37" s="93" t="s">
        <v>160</v>
      </c>
      <c r="C37" s="94">
        <v>0</v>
      </c>
      <c r="D37" s="94">
        <v>0</v>
      </c>
      <c r="E37" s="93"/>
    </row>
    <row r="38" spans="1:5" x14ac:dyDescent="0.2">
      <c r="A38" s="102">
        <v>1250</v>
      </c>
      <c r="B38" s="103" t="s">
        <v>162</v>
      </c>
      <c r="C38" s="104">
        <f>SUM(C39:C43)</f>
        <v>0</v>
      </c>
      <c r="D38" s="104">
        <f>SUM(D39:D43)</f>
        <v>0</v>
      </c>
      <c r="E38" s="93"/>
    </row>
    <row r="39" spans="1:5" x14ac:dyDescent="0.2">
      <c r="A39" s="105">
        <v>1251</v>
      </c>
      <c r="B39" s="106" t="s">
        <v>163</v>
      </c>
      <c r="C39" s="107">
        <v>0</v>
      </c>
      <c r="D39" s="107">
        <v>0</v>
      </c>
      <c r="E39" s="93"/>
    </row>
    <row r="40" spans="1:5" x14ac:dyDescent="0.2">
      <c r="A40" s="105">
        <v>1252</v>
      </c>
      <c r="B40" s="106" t="s">
        <v>164</v>
      </c>
      <c r="C40" s="107">
        <v>0</v>
      </c>
      <c r="D40" s="107">
        <v>0</v>
      </c>
      <c r="E40" s="93"/>
    </row>
    <row r="41" spans="1:5" x14ac:dyDescent="0.2">
      <c r="A41" s="105">
        <v>1253</v>
      </c>
      <c r="B41" s="106" t="s">
        <v>165</v>
      </c>
      <c r="C41" s="107">
        <v>0</v>
      </c>
      <c r="D41" s="107">
        <v>0</v>
      </c>
      <c r="E41" s="93"/>
    </row>
    <row r="42" spans="1:5" x14ac:dyDescent="0.2">
      <c r="A42" s="105">
        <v>1254</v>
      </c>
      <c r="B42" s="106" t="s">
        <v>166</v>
      </c>
      <c r="C42" s="107">
        <v>0</v>
      </c>
      <c r="D42" s="107">
        <v>0</v>
      </c>
      <c r="E42" s="93"/>
    </row>
    <row r="43" spans="1:5" x14ac:dyDescent="0.2">
      <c r="A43" s="105">
        <v>1259</v>
      </c>
      <c r="B43" s="106" t="s">
        <v>167</v>
      </c>
      <c r="C43" s="107">
        <v>0</v>
      </c>
      <c r="D43" s="107">
        <v>0</v>
      </c>
      <c r="E43" s="93"/>
    </row>
    <row r="44" spans="1:5" x14ac:dyDescent="0.2">
      <c r="A44" s="93"/>
      <c r="B44" s="108" t="s">
        <v>511</v>
      </c>
      <c r="C44" s="98">
        <f>C21+C29+C38</f>
        <v>0</v>
      </c>
      <c r="D44" s="98">
        <f>D21+D29+D38</f>
        <v>621389.91</v>
      </c>
      <c r="E44" s="93"/>
    </row>
    <row r="46" spans="1:5" x14ac:dyDescent="0.2">
      <c r="A46" s="232" t="s">
        <v>569</v>
      </c>
      <c r="B46" s="233"/>
      <c r="C46" s="233"/>
      <c r="D46" s="233"/>
      <c r="E46" s="44"/>
    </row>
    <row r="47" spans="1:5" x14ac:dyDescent="0.2">
      <c r="A47" s="234" t="s">
        <v>84</v>
      </c>
      <c r="B47" s="235" t="s">
        <v>81</v>
      </c>
      <c r="C47" s="236">
        <v>2026</v>
      </c>
      <c r="D47" s="236">
        <v>2025</v>
      </c>
      <c r="E47" s="45"/>
    </row>
    <row r="48" spans="1:5" x14ac:dyDescent="0.2">
      <c r="A48" s="237">
        <v>3210</v>
      </c>
      <c r="B48" s="238" t="s">
        <v>592</v>
      </c>
      <c r="C48" s="239">
        <v>4341365.99</v>
      </c>
      <c r="D48" s="239">
        <v>5975661.9500000002</v>
      </c>
    </row>
    <row r="49" spans="1:4" x14ac:dyDescent="0.2">
      <c r="A49" s="240"/>
      <c r="B49" s="241" t="s">
        <v>501</v>
      </c>
      <c r="C49" s="242">
        <f>C50+C62+C90+C93+C99</f>
        <v>336872.69000000006</v>
      </c>
      <c r="D49" s="242">
        <f>D50+D62+D90+D93+D99</f>
        <v>2038098.4899999998</v>
      </c>
    </row>
    <row r="50" spans="1:4" x14ac:dyDescent="0.2">
      <c r="A50" s="243">
        <v>5400</v>
      </c>
      <c r="B50" s="244" t="s">
        <v>337</v>
      </c>
      <c r="C50" s="242">
        <f>C51+C53+C55+C57+C59</f>
        <v>0</v>
      </c>
      <c r="D50" s="242">
        <f>D51+D53+D55+D57+D59</f>
        <v>0</v>
      </c>
    </row>
    <row r="51" spans="1:4" x14ac:dyDescent="0.2">
      <c r="A51" s="240">
        <v>5410</v>
      </c>
      <c r="B51" s="245" t="s">
        <v>502</v>
      </c>
      <c r="C51" s="246">
        <f>C52</f>
        <v>0</v>
      </c>
      <c r="D51" s="246">
        <f>D52</f>
        <v>0</v>
      </c>
    </row>
    <row r="52" spans="1:4" x14ac:dyDescent="0.2">
      <c r="A52" s="240">
        <v>5411</v>
      </c>
      <c r="B52" s="245" t="s">
        <v>339</v>
      </c>
      <c r="C52" s="246">
        <v>0</v>
      </c>
      <c r="D52" s="246">
        <v>0</v>
      </c>
    </row>
    <row r="53" spans="1:4" x14ac:dyDescent="0.2">
      <c r="A53" s="240">
        <v>5420</v>
      </c>
      <c r="B53" s="245" t="s">
        <v>503</v>
      </c>
      <c r="C53" s="246">
        <f>C54</f>
        <v>0</v>
      </c>
      <c r="D53" s="246">
        <f>D54</f>
        <v>0</v>
      </c>
    </row>
    <row r="54" spans="1:4" x14ac:dyDescent="0.2">
      <c r="A54" s="240">
        <v>5421</v>
      </c>
      <c r="B54" s="245" t="s">
        <v>342</v>
      </c>
      <c r="C54" s="246">
        <v>0</v>
      </c>
      <c r="D54" s="246">
        <v>0</v>
      </c>
    </row>
    <row r="55" spans="1:4" x14ac:dyDescent="0.2">
      <c r="A55" s="240">
        <v>5430</v>
      </c>
      <c r="B55" s="245" t="s">
        <v>504</v>
      </c>
      <c r="C55" s="246">
        <f>C56</f>
        <v>0</v>
      </c>
      <c r="D55" s="246">
        <f>D56</f>
        <v>0</v>
      </c>
    </row>
    <row r="56" spans="1:4" x14ac:dyDescent="0.2">
      <c r="A56" s="240">
        <v>5431</v>
      </c>
      <c r="B56" s="245" t="s">
        <v>345</v>
      </c>
      <c r="C56" s="246">
        <v>0</v>
      </c>
      <c r="D56" s="246">
        <v>0</v>
      </c>
    </row>
    <row r="57" spans="1:4" x14ac:dyDescent="0.2">
      <c r="A57" s="240">
        <v>5440</v>
      </c>
      <c r="B57" s="245" t="s">
        <v>505</v>
      </c>
      <c r="C57" s="246">
        <f>C58</f>
        <v>0</v>
      </c>
      <c r="D57" s="246">
        <f>D58</f>
        <v>0</v>
      </c>
    </row>
    <row r="58" spans="1:4" x14ac:dyDescent="0.2">
      <c r="A58" s="240">
        <v>5441</v>
      </c>
      <c r="B58" s="245" t="s">
        <v>505</v>
      </c>
      <c r="C58" s="246">
        <v>0</v>
      </c>
      <c r="D58" s="246">
        <v>0</v>
      </c>
    </row>
    <row r="59" spans="1:4" x14ac:dyDescent="0.2">
      <c r="A59" s="240">
        <v>5450</v>
      </c>
      <c r="B59" s="245" t="s">
        <v>506</v>
      </c>
      <c r="C59" s="246">
        <f>SUM(C60:C61)</f>
        <v>0</v>
      </c>
      <c r="D59" s="246">
        <f>SUM(D60:D61)</f>
        <v>0</v>
      </c>
    </row>
    <row r="60" spans="1:4" x14ac:dyDescent="0.2">
      <c r="A60" s="240">
        <v>5451</v>
      </c>
      <c r="B60" s="245" t="s">
        <v>349</v>
      </c>
      <c r="C60" s="246">
        <v>0</v>
      </c>
      <c r="D60" s="246">
        <v>0</v>
      </c>
    </row>
    <row r="61" spans="1:4" x14ac:dyDescent="0.2">
      <c r="A61" s="240">
        <v>5452</v>
      </c>
      <c r="B61" s="245" t="s">
        <v>350</v>
      </c>
      <c r="C61" s="246">
        <v>0</v>
      </c>
      <c r="D61" s="246">
        <v>0</v>
      </c>
    </row>
    <row r="62" spans="1:4" x14ac:dyDescent="0.2">
      <c r="A62" s="243">
        <v>5500</v>
      </c>
      <c r="B62" s="244" t="s">
        <v>351</v>
      </c>
      <c r="C62" s="242">
        <f>C63+C72+C75+C81</f>
        <v>303354.03000000003</v>
      </c>
      <c r="D62" s="242">
        <f>D63+D72+D75+D81</f>
        <v>1704122.0699999998</v>
      </c>
    </row>
    <row r="63" spans="1:4" x14ac:dyDescent="0.2">
      <c r="A63" s="243">
        <v>5510</v>
      </c>
      <c r="B63" s="244" t="s">
        <v>352</v>
      </c>
      <c r="C63" s="242">
        <f>SUM(C64:C71)</f>
        <v>303354.03000000003</v>
      </c>
      <c r="D63" s="242">
        <f>SUM(D64:D71)</f>
        <v>1704122.0699999998</v>
      </c>
    </row>
    <row r="64" spans="1:4" x14ac:dyDescent="0.2">
      <c r="A64" s="240">
        <v>5511</v>
      </c>
      <c r="B64" s="245" t="s">
        <v>353</v>
      </c>
      <c r="C64" s="246">
        <v>0</v>
      </c>
      <c r="D64" s="246">
        <v>0</v>
      </c>
    </row>
    <row r="65" spans="1:4" x14ac:dyDescent="0.2">
      <c r="A65" s="240">
        <v>5512</v>
      </c>
      <c r="B65" s="245" t="s">
        <v>354</v>
      </c>
      <c r="C65" s="246">
        <v>0</v>
      </c>
      <c r="D65" s="246">
        <v>0</v>
      </c>
    </row>
    <row r="66" spans="1:4" x14ac:dyDescent="0.2">
      <c r="A66" s="240">
        <v>5513</v>
      </c>
      <c r="B66" s="245" t="s">
        <v>355</v>
      </c>
      <c r="C66" s="246">
        <v>0</v>
      </c>
      <c r="D66" s="246">
        <v>0</v>
      </c>
    </row>
    <row r="67" spans="1:4" x14ac:dyDescent="0.2">
      <c r="A67" s="240">
        <v>5514</v>
      </c>
      <c r="B67" s="245" t="s">
        <v>356</v>
      </c>
      <c r="C67" s="246">
        <v>0</v>
      </c>
      <c r="D67" s="246">
        <v>0</v>
      </c>
    </row>
    <row r="68" spans="1:4" x14ac:dyDescent="0.2">
      <c r="A68" s="240">
        <v>5515</v>
      </c>
      <c r="B68" s="245" t="s">
        <v>357</v>
      </c>
      <c r="C68" s="246">
        <v>303354.03000000003</v>
      </c>
      <c r="D68" s="246">
        <v>1343343.72</v>
      </c>
    </row>
    <row r="69" spans="1:4" x14ac:dyDescent="0.2">
      <c r="A69" s="240">
        <v>5516</v>
      </c>
      <c r="B69" s="245" t="s">
        <v>358</v>
      </c>
      <c r="C69" s="246">
        <v>0</v>
      </c>
      <c r="D69" s="246">
        <v>0</v>
      </c>
    </row>
    <row r="70" spans="1:4" x14ac:dyDescent="0.2">
      <c r="A70" s="240">
        <v>5517</v>
      </c>
      <c r="B70" s="245" t="s">
        <v>359</v>
      </c>
      <c r="C70" s="246">
        <v>0</v>
      </c>
      <c r="D70" s="246">
        <v>0</v>
      </c>
    </row>
    <row r="71" spans="1:4" x14ac:dyDescent="0.2">
      <c r="A71" s="240">
        <v>5518</v>
      </c>
      <c r="B71" s="245" t="s">
        <v>41</v>
      </c>
      <c r="C71" s="246">
        <v>0</v>
      </c>
      <c r="D71" s="246">
        <v>360778.35</v>
      </c>
    </row>
    <row r="72" spans="1:4" x14ac:dyDescent="0.2">
      <c r="A72" s="243">
        <v>5520</v>
      </c>
      <c r="B72" s="244" t="s">
        <v>40</v>
      </c>
      <c r="C72" s="242">
        <f>SUM(C73:C74)</f>
        <v>0</v>
      </c>
      <c r="D72" s="242">
        <f>SUM(D73:D74)</f>
        <v>0</v>
      </c>
    </row>
    <row r="73" spans="1:4" x14ac:dyDescent="0.2">
      <c r="A73" s="240">
        <v>5521</v>
      </c>
      <c r="B73" s="245" t="s">
        <v>360</v>
      </c>
      <c r="C73" s="246">
        <v>0</v>
      </c>
      <c r="D73" s="246">
        <v>0</v>
      </c>
    </row>
    <row r="74" spans="1:4" x14ac:dyDescent="0.2">
      <c r="A74" s="240">
        <v>5522</v>
      </c>
      <c r="B74" s="245" t="s">
        <v>361</v>
      </c>
      <c r="C74" s="246">
        <v>0</v>
      </c>
      <c r="D74" s="246">
        <v>0</v>
      </c>
    </row>
    <row r="75" spans="1:4" x14ac:dyDescent="0.2">
      <c r="A75" s="243">
        <v>5530</v>
      </c>
      <c r="B75" s="244" t="s">
        <v>362</v>
      </c>
      <c r="C75" s="242">
        <f>SUM(C76:C80)</f>
        <v>0</v>
      </c>
      <c r="D75" s="242">
        <f>SUM(D76:D80)</f>
        <v>0</v>
      </c>
    </row>
    <row r="76" spans="1:4" x14ac:dyDescent="0.2">
      <c r="A76" s="240">
        <v>5531</v>
      </c>
      <c r="B76" s="245" t="s">
        <v>363</v>
      </c>
      <c r="C76" s="247">
        <v>0</v>
      </c>
      <c r="D76" s="247">
        <v>0</v>
      </c>
    </row>
    <row r="77" spans="1:4" x14ac:dyDescent="0.2">
      <c r="A77" s="240">
        <v>5532</v>
      </c>
      <c r="B77" s="245" t="s">
        <v>364</v>
      </c>
      <c r="C77" s="247">
        <v>0</v>
      </c>
      <c r="D77" s="247">
        <v>0</v>
      </c>
    </row>
    <row r="78" spans="1:4" x14ac:dyDescent="0.2">
      <c r="A78" s="240">
        <v>5533</v>
      </c>
      <c r="B78" s="245" t="s">
        <v>365</v>
      </c>
      <c r="C78" s="247">
        <v>0</v>
      </c>
      <c r="D78" s="247">
        <v>0</v>
      </c>
    </row>
    <row r="79" spans="1:4" x14ac:dyDescent="0.2">
      <c r="A79" s="240">
        <v>5534</v>
      </c>
      <c r="B79" s="245" t="s">
        <v>366</v>
      </c>
      <c r="C79" s="247">
        <v>0</v>
      </c>
      <c r="D79" s="247">
        <v>0</v>
      </c>
    </row>
    <row r="80" spans="1:4" x14ac:dyDescent="0.2">
      <c r="A80" s="240">
        <v>5535</v>
      </c>
      <c r="B80" s="245" t="s">
        <v>367</v>
      </c>
      <c r="C80" s="247">
        <v>0</v>
      </c>
      <c r="D80" s="247">
        <v>0</v>
      </c>
    </row>
    <row r="81" spans="1:4" x14ac:dyDescent="0.2">
      <c r="A81" s="243">
        <v>5590</v>
      </c>
      <c r="B81" s="244" t="s">
        <v>368</v>
      </c>
      <c r="C81" s="248">
        <f>SUM(C82:C89)</f>
        <v>0</v>
      </c>
      <c r="D81" s="248">
        <f>SUM(D82:D89)</f>
        <v>0</v>
      </c>
    </row>
    <row r="82" spans="1:4" x14ac:dyDescent="0.2">
      <c r="A82" s="240">
        <v>5591</v>
      </c>
      <c r="B82" s="245" t="s">
        <v>369</v>
      </c>
      <c r="C82" s="247">
        <v>0</v>
      </c>
      <c r="D82" s="247">
        <v>0</v>
      </c>
    </row>
    <row r="83" spans="1:4" x14ac:dyDescent="0.2">
      <c r="A83" s="240">
        <v>5592</v>
      </c>
      <c r="B83" s="245" t="s">
        <v>370</v>
      </c>
      <c r="C83" s="247">
        <v>0</v>
      </c>
      <c r="D83" s="247">
        <v>0</v>
      </c>
    </row>
    <row r="84" spans="1:4" x14ac:dyDescent="0.2">
      <c r="A84" s="240">
        <v>5593</v>
      </c>
      <c r="B84" s="245" t="s">
        <v>371</v>
      </c>
      <c r="C84" s="247">
        <v>0</v>
      </c>
      <c r="D84" s="247">
        <v>0</v>
      </c>
    </row>
    <row r="85" spans="1:4" x14ac:dyDescent="0.2">
      <c r="A85" s="240">
        <v>5594</v>
      </c>
      <c r="B85" s="245" t="s">
        <v>372</v>
      </c>
      <c r="C85" s="247">
        <v>0</v>
      </c>
      <c r="D85" s="247">
        <v>0</v>
      </c>
    </row>
    <row r="86" spans="1:4" x14ac:dyDescent="0.2">
      <c r="A86" s="240">
        <v>5595</v>
      </c>
      <c r="B86" s="245" t="s">
        <v>373</v>
      </c>
      <c r="C86" s="247">
        <v>0</v>
      </c>
      <c r="D86" s="247">
        <v>0</v>
      </c>
    </row>
    <row r="87" spans="1:4" x14ac:dyDescent="0.2">
      <c r="A87" s="240">
        <v>5596</v>
      </c>
      <c r="B87" s="245" t="s">
        <v>268</v>
      </c>
      <c r="C87" s="247">
        <v>0</v>
      </c>
      <c r="D87" s="247">
        <v>0</v>
      </c>
    </row>
    <row r="88" spans="1:4" x14ac:dyDescent="0.2">
      <c r="A88" s="240">
        <v>5597</v>
      </c>
      <c r="B88" s="245" t="s">
        <v>374</v>
      </c>
      <c r="C88" s="247">
        <v>0</v>
      </c>
      <c r="D88" s="247">
        <v>0</v>
      </c>
    </row>
    <row r="89" spans="1:4" x14ac:dyDescent="0.2">
      <c r="A89" s="240">
        <v>5599</v>
      </c>
      <c r="B89" s="245" t="s">
        <v>375</v>
      </c>
      <c r="C89" s="247">
        <v>0</v>
      </c>
      <c r="D89" s="247">
        <v>0</v>
      </c>
    </row>
    <row r="90" spans="1:4" x14ac:dyDescent="0.2">
      <c r="A90" s="243">
        <v>5600</v>
      </c>
      <c r="B90" s="244" t="s">
        <v>39</v>
      </c>
      <c r="C90" s="248">
        <f>C91</f>
        <v>0</v>
      </c>
      <c r="D90" s="248">
        <f>D91</f>
        <v>0</v>
      </c>
    </row>
    <row r="91" spans="1:4" x14ac:dyDescent="0.2">
      <c r="A91" s="243">
        <v>5610</v>
      </c>
      <c r="B91" s="244" t="s">
        <v>376</v>
      </c>
      <c r="C91" s="248">
        <f>C92</f>
        <v>0</v>
      </c>
      <c r="D91" s="248">
        <f>D92</f>
        <v>0</v>
      </c>
    </row>
    <row r="92" spans="1:4" x14ac:dyDescent="0.2">
      <c r="A92" s="240">
        <v>5611</v>
      </c>
      <c r="B92" s="245" t="s">
        <v>377</v>
      </c>
      <c r="C92" s="247">
        <v>0</v>
      </c>
      <c r="D92" s="247">
        <v>0</v>
      </c>
    </row>
    <row r="93" spans="1:4" x14ac:dyDescent="0.2">
      <c r="A93" s="243">
        <v>2110</v>
      </c>
      <c r="B93" s="249" t="s">
        <v>512</v>
      </c>
      <c r="C93" s="248">
        <f>SUM(C94:C98)</f>
        <v>33518.660000000003</v>
      </c>
      <c r="D93" s="248">
        <f>SUM(D94:D98)</f>
        <v>333976.42</v>
      </c>
    </row>
    <row r="94" spans="1:4" x14ac:dyDescent="0.2">
      <c r="A94" s="240">
        <v>2111</v>
      </c>
      <c r="B94" s="245" t="s">
        <v>513</v>
      </c>
      <c r="C94" s="247">
        <v>33518.660000000003</v>
      </c>
      <c r="D94" s="247">
        <v>0</v>
      </c>
    </row>
    <row r="95" spans="1:4" x14ac:dyDescent="0.2">
      <c r="A95" s="240">
        <v>2112</v>
      </c>
      <c r="B95" s="245" t="s">
        <v>514</v>
      </c>
      <c r="C95" s="247">
        <v>0</v>
      </c>
      <c r="D95" s="246">
        <v>0</v>
      </c>
    </row>
    <row r="96" spans="1:4" x14ac:dyDescent="0.2">
      <c r="A96" s="240">
        <v>2112</v>
      </c>
      <c r="B96" s="245" t="s">
        <v>515</v>
      </c>
      <c r="C96" s="247">
        <v>0</v>
      </c>
      <c r="D96" s="247">
        <v>333976.42</v>
      </c>
    </row>
    <row r="97" spans="1:4" x14ac:dyDescent="0.2">
      <c r="A97" s="240">
        <v>2115</v>
      </c>
      <c r="B97" s="245" t="s">
        <v>516</v>
      </c>
      <c r="C97" s="247">
        <v>0</v>
      </c>
      <c r="D97" s="246">
        <v>0</v>
      </c>
    </row>
    <row r="98" spans="1:4" x14ac:dyDescent="0.2">
      <c r="A98" s="240">
        <v>2114</v>
      </c>
      <c r="B98" s="245" t="s">
        <v>517</v>
      </c>
      <c r="C98" s="247">
        <v>0</v>
      </c>
      <c r="D98" s="247">
        <v>0</v>
      </c>
    </row>
    <row r="99" spans="1:4" x14ac:dyDescent="0.2">
      <c r="A99" s="114">
        <v>5120</v>
      </c>
      <c r="B99" s="111" t="s">
        <v>140</v>
      </c>
      <c r="C99" s="248">
        <f>C100</f>
        <v>0</v>
      </c>
      <c r="D99" s="248">
        <f>D100</f>
        <v>0</v>
      </c>
    </row>
    <row r="100" spans="1:4" x14ac:dyDescent="0.2">
      <c r="A100" s="250">
        <v>5120</v>
      </c>
      <c r="B100" s="112" t="s">
        <v>140</v>
      </c>
      <c r="C100" s="247">
        <v>0</v>
      </c>
      <c r="D100" s="247">
        <v>0</v>
      </c>
    </row>
    <row r="101" spans="1:4" x14ac:dyDescent="0.2">
      <c r="A101" s="240"/>
      <c r="B101" s="241" t="s">
        <v>593</v>
      </c>
      <c r="C101" s="248">
        <f>C102+C124+C134+C136</f>
        <v>0</v>
      </c>
      <c r="D101" s="248">
        <f>D102+D124+D134+D136</f>
        <v>0</v>
      </c>
    </row>
    <row r="102" spans="1:4" x14ac:dyDescent="0.2">
      <c r="A102" s="114">
        <v>4300</v>
      </c>
      <c r="B102" s="114" t="s">
        <v>254</v>
      </c>
      <c r="C102" s="110">
        <f>C116+C103+C106+C112+C114</f>
        <v>0</v>
      </c>
      <c r="D102" s="110">
        <f>D116+D103+D106+D112+D114</f>
        <v>0</v>
      </c>
    </row>
    <row r="103" spans="1:4" x14ac:dyDescent="0.2">
      <c r="A103" s="114">
        <v>4310</v>
      </c>
      <c r="B103" s="114" t="s">
        <v>255</v>
      </c>
      <c r="C103" s="110">
        <f>SUM(C104:C105)</f>
        <v>0</v>
      </c>
      <c r="D103" s="110">
        <f>SUM(D104:D105)</f>
        <v>0</v>
      </c>
    </row>
    <row r="104" spans="1:4" x14ac:dyDescent="0.2">
      <c r="A104" s="250">
        <v>4311</v>
      </c>
      <c r="B104" s="250" t="s">
        <v>423</v>
      </c>
      <c r="C104" s="247">
        <v>0</v>
      </c>
      <c r="D104" s="247">
        <v>0</v>
      </c>
    </row>
    <row r="105" spans="1:4" x14ac:dyDescent="0.2">
      <c r="A105" s="250">
        <v>4319</v>
      </c>
      <c r="B105" s="250" t="s">
        <v>256</v>
      </c>
      <c r="C105" s="247">
        <v>0</v>
      </c>
      <c r="D105" s="247">
        <v>0</v>
      </c>
    </row>
    <row r="106" spans="1:4" x14ac:dyDescent="0.2">
      <c r="A106" s="114">
        <v>4320</v>
      </c>
      <c r="B106" s="114" t="s">
        <v>257</v>
      </c>
      <c r="C106" s="110">
        <f>SUM(C107:C111)</f>
        <v>0</v>
      </c>
      <c r="D106" s="110">
        <f>SUM(D107:D111)</f>
        <v>0</v>
      </c>
    </row>
    <row r="107" spans="1:4" x14ac:dyDescent="0.2">
      <c r="A107" s="250">
        <v>4321</v>
      </c>
      <c r="B107" s="250" t="s">
        <v>258</v>
      </c>
      <c r="C107" s="247">
        <v>0</v>
      </c>
      <c r="D107" s="247">
        <v>0</v>
      </c>
    </row>
    <row r="108" spans="1:4" x14ac:dyDescent="0.2">
      <c r="A108" s="250">
        <v>4322</v>
      </c>
      <c r="B108" s="250" t="s">
        <v>259</v>
      </c>
      <c r="C108" s="247">
        <v>0</v>
      </c>
      <c r="D108" s="247">
        <v>0</v>
      </c>
    </row>
    <row r="109" spans="1:4" x14ac:dyDescent="0.2">
      <c r="A109" s="250">
        <v>4323</v>
      </c>
      <c r="B109" s="250" t="s">
        <v>260</v>
      </c>
      <c r="C109" s="247">
        <v>0</v>
      </c>
      <c r="D109" s="247">
        <v>0</v>
      </c>
    </row>
    <row r="110" spans="1:4" x14ac:dyDescent="0.2">
      <c r="A110" s="250">
        <v>4324</v>
      </c>
      <c r="B110" s="250" t="s">
        <v>261</v>
      </c>
      <c r="C110" s="247">
        <v>0</v>
      </c>
      <c r="D110" s="247">
        <v>0</v>
      </c>
    </row>
    <row r="111" spans="1:4" x14ac:dyDescent="0.2">
      <c r="A111" s="250">
        <v>4325</v>
      </c>
      <c r="B111" s="250" t="s">
        <v>262</v>
      </c>
      <c r="C111" s="247">
        <v>0</v>
      </c>
      <c r="D111" s="247">
        <v>0</v>
      </c>
    </row>
    <row r="112" spans="1:4" x14ac:dyDescent="0.2">
      <c r="A112" s="114">
        <v>4330</v>
      </c>
      <c r="B112" s="114" t="s">
        <v>263</v>
      </c>
      <c r="C112" s="248">
        <f>C113</f>
        <v>0</v>
      </c>
      <c r="D112" s="248">
        <f>D113</f>
        <v>0</v>
      </c>
    </row>
    <row r="113" spans="1:4" x14ac:dyDescent="0.2">
      <c r="A113" s="250">
        <v>4331</v>
      </c>
      <c r="B113" s="250" t="s">
        <v>263</v>
      </c>
      <c r="C113" s="247">
        <v>0</v>
      </c>
      <c r="D113" s="247">
        <v>0</v>
      </c>
    </row>
    <row r="114" spans="1:4" x14ac:dyDescent="0.2">
      <c r="A114" s="114">
        <v>4340</v>
      </c>
      <c r="B114" s="114" t="s">
        <v>264</v>
      </c>
      <c r="C114" s="110">
        <f>C115</f>
        <v>0</v>
      </c>
      <c r="D114" s="110">
        <f>D115</f>
        <v>0</v>
      </c>
    </row>
    <row r="115" spans="1:4" x14ac:dyDescent="0.2">
      <c r="A115" s="250">
        <v>4341</v>
      </c>
      <c r="B115" s="250" t="s">
        <v>264</v>
      </c>
      <c r="C115" s="113">
        <v>0</v>
      </c>
      <c r="D115" s="113">
        <v>0</v>
      </c>
    </row>
    <row r="116" spans="1:4" x14ac:dyDescent="0.2">
      <c r="A116" s="114">
        <v>4390</v>
      </c>
      <c r="B116" s="114" t="s">
        <v>265</v>
      </c>
      <c r="C116" s="115">
        <f>SUM(C117:C123)</f>
        <v>0</v>
      </c>
      <c r="D116" s="115">
        <f>SUM(D117:D123)</f>
        <v>0</v>
      </c>
    </row>
    <row r="117" spans="1:4" x14ac:dyDescent="0.2">
      <c r="A117" s="250">
        <v>4392</v>
      </c>
      <c r="B117" s="250" t="s">
        <v>266</v>
      </c>
      <c r="C117" s="113">
        <v>0</v>
      </c>
      <c r="D117" s="113">
        <v>0</v>
      </c>
    </row>
    <row r="118" spans="1:4" x14ac:dyDescent="0.2">
      <c r="A118" s="250">
        <v>4393</v>
      </c>
      <c r="B118" s="250" t="s">
        <v>424</v>
      </c>
      <c r="C118" s="113">
        <v>0</v>
      </c>
      <c r="D118" s="113">
        <v>0</v>
      </c>
    </row>
    <row r="119" spans="1:4" x14ac:dyDescent="0.2">
      <c r="A119" s="250">
        <v>4394</v>
      </c>
      <c r="B119" s="250" t="s">
        <v>267</v>
      </c>
      <c r="C119" s="113">
        <v>0</v>
      </c>
      <c r="D119" s="113">
        <v>0</v>
      </c>
    </row>
    <row r="120" spans="1:4" x14ac:dyDescent="0.2">
      <c r="A120" s="250">
        <v>4395</v>
      </c>
      <c r="B120" s="250" t="s">
        <v>268</v>
      </c>
      <c r="C120" s="113">
        <v>0</v>
      </c>
      <c r="D120" s="113">
        <v>0</v>
      </c>
    </row>
    <row r="121" spans="1:4" x14ac:dyDescent="0.2">
      <c r="A121" s="250">
        <v>4396</v>
      </c>
      <c r="B121" s="250" t="s">
        <v>269</v>
      </c>
      <c r="C121" s="113">
        <v>0</v>
      </c>
      <c r="D121" s="113">
        <v>0</v>
      </c>
    </row>
    <row r="122" spans="1:4" x14ac:dyDescent="0.2">
      <c r="A122" s="250">
        <v>4397</v>
      </c>
      <c r="B122" s="250" t="s">
        <v>425</v>
      </c>
      <c r="C122" s="113">
        <v>0</v>
      </c>
      <c r="D122" s="113">
        <v>0</v>
      </c>
    </row>
    <row r="123" spans="1:4" x14ac:dyDescent="0.2">
      <c r="A123" s="250">
        <v>4399</v>
      </c>
      <c r="B123" s="250" t="s">
        <v>265</v>
      </c>
      <c r="C123" s="251">
        <v>0</v>
      </c>
      <c r="D123" s="251">
        <v>0</v>
      </c>
    </row>
    <row r="124" spans="1:4" x14ac:dyDescent="0.2">
      <c r="A124" s="243">
        <v>1120</v>
      </c>
      <c r="B124" s="249" t="s">
        <v>518</v>
      </c>
      <c r="C124" s="248">
        <f>SUM(C125:C133)</f>
        <v>0</v>
      </c>
      <c r="D124" s="248">
        <f>SUM(D125:D133)</f>
        <v>0</v>
      </c>
    </row>
    <row r="125" spans="1:4" x14ac:dyDescent="0.2">
      <c r="A125" s="240">
        <v>1124</v>
      </c>
      <c r="B125" s="252" t="s">
        <v>519</v>
      </c>
      <c r="C125" s="253">
        <v>0</v>
      </c>
      <c r="D125" s="247">
        <v>0</v>
      </c>
    </row>
    <row r="126" spans="1:4" x14ac:dyDescent="0.2">
      <c r="A126" s="240">
        <v>1124</v>
      </c>
      <c r="B126" s="252" t="s">
        <v>520</v>
      </c>
      <c r="C126" s="253">
        <v>0</v>
      </c>
      <c r="D126" s="247">
        <v>0</v>
      </c>
    </row>
    <row r="127" spans="1:4" x14ac:dyDescent="0.2">
      <c r="A127" s="240">
        <v>1124</v>
      </c>
      <c r="B127" s="252" t="s">
        <v>521</v>
      </c>
      <c r="C127" s="253">
        <v>0</v>
      </c>
      <c r="D127" s="247">
        <v>0</v>
      </c>
    </row>
    <row r="128" spans="1:4" x14ac:dyDescent="0.2">
      <c r="A128" s="240">
        <v>1124</v>
      </c>
      <c r="B128" s="252" t="s">
        <v>522</v>
      </c>
      <c r="C128" s="253">
        <v>0</v>
      </c>
      <c r="D128" s="247">
        <v>0</v>
      </c>
    </row>
    <row r="129" spans="1:4" x14ac:dyDescent="0.2">
      <c r="A129" s="240">
        <v>1124</v>
      </c>
      <c r="B129" s="252" t="s">
        <v>523</v>
      </c>
      <c r="C129" s="247">
        <v>0</v>
      </c>
      <c r="D129" s="247">
        <v>0</v>
      </c>
    </row>
    <row r="130" spans="1:4" x14ac:dyDescent="0.2">
      <c r="A130" s="240">
        <v>1124</v>
      </c>
      <c r="B130" s="252" t="s">
        <v>524</v>
      </c>
      <c r="C130" s="247">
        <v>0</v>
      </c>
      <c r="D130" s="247">
        <v>0</v>
      </c>
    </row>
    <row r="131" spans="1:4" x14ac:dyDescent="0.2">
      <c r="A131" s="240">
        <v>1122</v>
      </c>
      <c r="B131" s="252" t="s">
        <v>525</v>
      </c>
      <c r="C131" s="247">
        <v>0</v>
      </c>
      <c r="D131" s="247">
        <v>0</v>
      </c>
    </row>
    <row r="132" spans="1:4" x14ac:dyDescent="0.2">
      <c r="A132" s="240">
        <v>1122</v>
      </c>
      <c r="B132" s="252" t="s">
        <v>526</v>
      </c>
      <c r="C132" s="253">
        <v>0</v>
      </c>
      <c r="D132" s="247">
        <v>0</v>
      </c>
    </row>
    <row r="133" spans="1:4" x14ac:dyDescent="0.2">
      <c r="A133" s="240">
        <v>1122</v>
      </c>
      <c r="B133" s="252" t="s">
        <v>527</v>
      </c>
      <c r="C133" s="247">
        <v>0</v>
      </c>
      <c r="D133" s="247">
        <v>0</v>
      </c>
    </row>
    <row r="134" spans="1:4" x14ac:dyDescent="0.2">
      <c r="A134" s="114">
        <v>5120</v>
      </c>
      <c r="B134" s="111" t="s">
        <v>140</v>
      </c>
      <c r="C134" s="248">
        <f>C135</f>
        <v>0</v>
      </c>
      <c r="D134" s="248">
        <f>D135</f>
        <v>0</v>
      </c>
    </row>
    <row r="135" spans="1:4" x14ac:dyDescent="0.2">
      <c r="A135" s="250">
        <v>5120</v>
      </c>
      <c r="B135" s="112" t="s">
        <v>140</v>
      </c>
      <c r="C135" s="247">
        <v>0</v>
      </c>
      <c r="D135" s="247">
        <v>0</v>
      </c>
    </row>
    <row r="136" spans="1:4" x14ac:dyDescent="0.2">
      <c r="A136" s="114">
        <v>4150</v>
      </c>
      <c r="B136" s="111" t="s">
        <v>406</v>
      </c>
      <c r="C136" s="248">
        <f>+C137</f>
        <v>0</v>
      </c>
      <c r="D136" s="248">
        <f>+D137</f>
        <v>0</v>
      </c>
    </row>
    <row r="137" spans="1:4" x14ac:dyDescent="0.2">
      <c r="A137" s="240">
        <v>4151</v>
      </c>
      <c r="B137" s="252" t="s">
        <v>594</v>
      </c>
      <c r="C137" s="247">
        <v>0</v>
      </c>
      <c r="D137" s="247">
        <v>0</v>
      </c>
    </row>
    <row r="138" spans="1:4" x14ac:dyDescent="0.2">
      <c r="A138" s="240"/>
      <c r="B138" s="254" t="s">
        <v>528</v>
      </c>
      <c r="C138" s="248">
        <f>C48+C49-C101</f>
        <v>4678238.6800000006</v>
      </c>
      <c r="D138" s="248">
        <f>D48+D49-D101</f>
        <v>8013760.4399999995</v>
      </c>
    </row>
    <row r="139" spans="1:4" x14ac:dyDescent="0.2">
      <c r="A139" s="19" t="s">
        <v>509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8 C20 D60:D61 D51:D58 C47" xr:uid="{00000000-0002-0000-0400-000000000000}"/>
    <dataValidation allowBlank="1" showInputMessage="1" showErrorMessage="1" prompt="Saldo al 31 de diciembre del año anterior que se presenta" sqref="D8 D20:E20 D47" xr:uid="{00000000-0002-0000-0400-000001000000}"/>
    <dataValidation allowBlank="1" showInputMessage="1" showErrorMessage="1" prompt="Importe del trimestre anterior" sqref="D49:D50 C49:C61 D59" xr:uid="{00000000-0002-0000-0400-000002000000}"/>
  </dataValidations>
  <printOptions horizontalCentered="1"/>
  <pageMargins left="0.39370078740157483" right="0.39370078740157483" top="0.59055118110236227" bottom="0.19685039370078741" header="0.31496062992125984" footer="0.31496062992125984"/>
  <pageSetup scale="85" orientation="landscape" r:id="rId1"/>
  <rowBreaks count="2" manualBreakCount="2">
    <brk id="55" max="4" man="1"/>
    <brk id="10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C23"/>
  <sheetViews>
    <sheetView showGridLines="0" topLeftCell="A19" zoomScale="130" zoomScaleNormal="130" workbookViewId="0">
      <selection activeCell="E25" sqref="E25"/>
    </sheetView>
  </sheetViews>
  <sheetFormatPr baseColWidth="10" defaultColWidth="11.42578125" defaultRowHeight="11.25" x14ac:dyDescent="0.2"/>
  <cols>
    <col min="1" max="1" width="3.28515625" style="26" customWidth="1"/>
    <col min="2" max="2" width="63.140625" style="26" customWidth="1"/>
    <col min="3" max="3" width="17.7109375" style="26" customWidth="1"/>
    <col min="4" max="16384" width="11.42578125" style="26"/>
  </cols>
  <sheetData>
    <row r="1" spans="1:3" s="25" customFormat="1" ht="18" customHeight="1" x14ac:dyDescent="0.25">
      <c r="A1" s="272" t="s">
        <v>578</v>
      </c>
      <c r="B1" s="273"/>
      <c r="C1" s="274"/>
    </row>
    <row r="2" spans="1:3" s="25" customFormat="1" ht="18" customHeight="1" x14ac:dyDescent="0.25">
      <c r="A2" s="275" t="s">
        <v>497</v>
      </c>
      <c r="B2" s="276"/>
      <c r="C2" s="277"/>
    </row>
    <row r="3" spans="1:3" s="25" customFormat="1" ht="18" customHeight="1" x14ac:dyDescent="0.25">
      <c r="A3" s="275" t="s">
        <v>579</v>
      </c>
      <c r="B3" s="276"/>
      <c r="C3" s="277"/>
    </row>
    <row r="4" spans="1:3" s="27" customFormat="1" ht="18" customHeight="1" x14ac:dyDescent="0.2">
      <c r="A4" s="278" t="s">
        <v>498</v>
      </c>
      <c r="B4" s="279"/>
      <c r="C4" s="280"/>
    </row>
    <row r="5" spans="1:3" s="27" customFormat="1" ht="18" customHeight="1" x14ac:dyDescent="0.2">
      <c r="A5" s="281" t="s">
        <v>399</v>
      </c>
      <c r="B5" s="282"/>
      <c r="C5" s="40">
        <v>2026</v>
      </c>
    </row>
    <row r="6" spans="1:3" x14ac:dyDescent="0.2">
      <c r="A6" s="116" t="s">
        <v>428</v>
      </c>
      <c r="B6" s="117"/>
      <c r="C6" s="118">
        <v>16837621.350000001</v>
      </c>
    </row>
    <row r="7" spans="1:3" x14ac:dyDescent="0.2">
      <c r="A7" s="125"/>
      <c r="B7" s="119"/>
      <c r="C7" s="149"/>
    </row>
    <row r="8" spans="1:3" x14ac:dyDescent="0.2">
      <c r="A8" s="120" t="s">
        <v>429</v>
      </c>
      <c r="B8" s="119"/>
      <c r="C8" s="121">
        <f>SUM(C9:C14)</f>
        <v>0</v>
      </c>
    </row>
    <row r="9" spans="1:3" x14ac:dyDescent="0.2">
      <c r="A9" s="122" t="s">
        <v>430</v>
      </c>
      <c r="B9" s="123" t="s">
        <v>255</v>
      </c>
      <c r="C9" s="124">
        <v>0</v>
      </c>
    </row>
    <row r="10" spans="1:3" x14ac:dyDescent="0.2">
      <c r="A10" s="125" t="s">
        <v>431</v>
      </c>
      <c r="B10" s="126" t="s">
        <v>440</v>
      </c>
      <c r="C10" s="124">
        <v>0</v>
      </c>
    </row>
    <row r="11" spans="1:3" x14ac:dyDescent="0.2">
      <c r="A11" s="125" t="s">
        <v>432</v>
      </c>
      <c r="B11" s="126" t="s">
        <v>263</v>
      </c>
      <c r="C11" s="124">
        <v>0</v>
      </c>
    </row>
    <row r="12" spans="1:3" x14ac:dyDescent="0.2">
      <c r="A12" s="125" t="s">
        <v>433</v>
      </c>
      <c r="B12" s="126" t="s">
        <v>264</v>
      </c>
      <c r="C12" s="124">
        <v>0</v>
      </c>
    </row>
    <row r="13" spans="1:3" x14ac:dyDescent="0.2">
      <c r="A13" s="125" t="s">
        <v>434</v>
      </c>
      <c r="B13" s="126" t="s">
        <v>265</v>
      </c>
      <c r="C13" s="124">
        <v>0</v>
      </c>
    </row>
    <row r="14" spans="1:3" x14ac:dyDescent="0.2">
      <c r="A14" s="127" t="s">
        <v>435</v>
      </c>
      <c r="B14" s="128" t="s">
        <v>436</v>
      </c>
      <c r="C14" s="124">
        <v>0</v>
      </c>
    </row>
    <row r="15" spans="1:3" x14ac:dyDescent="0.2">
      <c r="A15" s="125"/>
      <c r="B15" s="129"/>
      <c r="C15" s="124"/>
    </row>
    <row r="16" spans="1:3" x14ac:dyDescent="0.2">
      <c r="A16" s="120" t="s">
        <v>574</v>
      </c>
      <c r="B16" s="119"/>
      <c r="C16" s="121">
        <f>SUM(C17:C19)</f>
        <v>0</v>
      </c>
    </row>
    <row r="17" spans="1:3" x14ac:dyDescent="0.2">
      <c r="A17" s="130">
        <v>3.1</v>
      </c>
      <c r="B17" s="126" t="s">
        <v>439</v>
      </c>
      <c r="C17" s="124">
        <v>0</v>
      </c>
    </row>
    <row r="18" spans="1:3" x14ac:dyDescent="0.2">
      <c r="A18" s="131">
        <v>3.2</v>
      </c>
      <c r="B18" s="126" t="s">
        <v>437</v>
      </c>
      <c r="C18" s="124">
        <v>0</v>
      </c>
    </row>
    <row r="19" spans="1:3" x14ac:dyDescent="0.2">
      <c r="A19" s="131">
        <v>3.3</v>
      </c>
      <c r="B19" s="128" t="s">
        <v>438</v>
      </c>
      <c r="C19" s="132">
        <v>0</v>
      </c>
    </row>
    <row r="20" spans="1:3" x14ac:dyDescent="0.2">
      <c r="A20" s="125"/>
      <c r="B20" s="133"/>
      <c r="C20" s="132"/>
    </row>
    <row r="21" spans="1:3" x14ac:dyDescent="0.2">
      <c r="A21" s="134" t="s">
        <v>529</v>
      </c>
      <c r="B21" s="135"/>
      <c r="C21" s="136">
        <f>C6+C8-C16</f>
        <v>16837621.350000001</v>
      </c>
    </row>
    <row r="22" spans="1:3" x14ac:dyDescent="0.2">
      <c r="C22" s="58"/>
    </row>
    <row r="23" spans="1:3" x14ac:dyDescent="0.2">
      <c r="A23" s="26" t="s">
        <v>509</v>
      </c>
    </row>
  </sheetData>
  <mergeCells count="5">
    <mergeCell ref="A1:C1"/>
    <mergeCell ref="A2:C2"/>
    <mergeCell ref="A3:C3"/>
    <mergeCell ref="A4:C4"/>
    <mergeCell ref="A5:B5"/>
  </mergeCells>
  <printOptions horizontalCentered="1"/>
  <pageMargins left="0.78740157480314965" right="0.70866141732283472" top="0.59055118110236227" bottom="0.59055118110236227" header="0.31496062992125984" footer="0.31496062992125984"/>
  <pageSetup scale="85" orientation="landscape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E42"/>
  <sheetViews>
    <sheetView showGridLines="0" topLeftCell="A34" zoomScale="130" zoomScaleNormal="130" workbookViewId="0">
      <selection activeCell="F17" sqref="F17"/>
    </sheetView>
  </sheetViews>
  <sheetFormatPr baseColWidth="10" defaultColWidth="11.42578125" defaultRowHeight="11.25" x14ac:dyDescent="0.2"/>
  <cols>
    <col min="1" max="1" width="3.7109375" style="26" customWidth="1"/>
    <col min="2" max="2" width="62.140625" style="26" customWidth="1"/>
    <col min="3" max="3" width="17.7109375" style="26" customWidth="1"/>
    <col min="4" max="16384" width="11.42578125" style="26"/>
  </cols>
  <sheetData>
    <row r="1" spans="1:3" s="28" customFormat="1" ht="18.95" customHeight="1" x14ac:dyDescent="0.25">
      <c r="A1" s="283" t="s">
        <v>578</v>
      </c>
      <c r="B1" s="284"/>
      <c r="C1" s="285"/>
    </row>
    <row r="2" spans="1:3" s="28" customFormat="1" ht="18.95" customHeight="1" x14ac:dyDescent="0.25">
      <c r="A2" s="286" t="s">
        <v>499</v>
      </c>
      <c r="B2" s="287"/>
      <c r="C2" s="288"/>
    </row>
    <row r="3" spans="1:3" s="28" customFormat="1" ht="18.95" customHeight="1" x14ac:dyDescent="0.25">
      <c r="A3" s="286" t="s">
        <v>579</v>
      </c>
      <c r="B3" s="287"/>
      <c r="C3" s="288"/>
    </row>
    <row r="4" spans="1:3" x14ac:dyDescent="0.2">
      <c r="A4" s="278" t="s">
        <v>498</v>
      </c>
      <c r="B4" s="279"/>
      <c r="C4" s="280"/>
    </row>
    <row r="5" spans="1:3" ht="22.15" customHeight="1" x14ac:dyDescent="0.2">
      <c r="A5" s="289" t="s">
        <v>399</v>
      </c>
      <c r="B5" s="290"/>
      <c r="C5" s="59">
        <v>2026</v>
      </c>
    </row>
    <row r="6" spans="1:3" x14ac:dyDescent="0.2">
      <c r="A6" s="35" t="s">
        <v>441</v>
      </c>
      <c r="B6" s="33"/>
      <c r="C6" s="60">
        <v>12122783.92</v>
      </c>
    </row>
    <row r="7" spans="1:3" x14ac:dyDescent="0.2">
      <c r="A7" s="150"/>
      <c r="B7" s="137"/>
      <c r="C7" s="151"/>
    </row>
    <row r="8" spans="1:3" x14ac:dyDescent="0.2">
      <c r="A8" s="120" t="s">
        <v>442</v>
      </c>
      <c r="B8" s="119"/>
      <c r="C8" s="138">
        <f>SUM(C9:C29)</f>
        <v>0</v>
      </c>
    </row>
    <row r="9" spans="1:3" x14ac:dyDescent="0.2">
      <c r="A9" s="139">
        <v>2.1</v>
      </c>
      <c r="B9" s="123" t="s">
        <v>283</v>
      </c>
      <c r="C9" s="140">
        <v>0</v>
      </c>
    </row>
    <row r="10" spans="1:3" x14ac:dyDescent="0.2">
      <c r="A10" s="139">
        <v>2.2000000000000002</v>
      </c>
      <c r="B10" s="123" t="s">
        <v>280</v>
      </c>
      <c r="C10" s="140">
        <v>0</v>
      </c>
    </row>
    <row r="11" spans="1:3" x14ac:dyDescent="0.2">
      <c r="A11" s="141">
        <v>2.2999999999999998</v>
      </c>
      <c r="B11" s="142" t="s">
        <v>153</v>
      </c>
      <c r="C11" s="140">
        <v>0</v>
      </c>
    </row>
    <row r="12" spans="1:3" x14ac:dyDescent="0.2">
      <c r="A12" s="141">
        <v>2.4</v>
      </c>
      <c r="B12" s="142" t="s">
        <v>154</v>
      </c>
      <c r="C12" s="140">
        <v>0</v>
      </c>
    </row>
    <row r="13" spans="1:3" x14ac:dyDescent="0.2">
      <c r="A13" s="141">
        <v>2.5</v>
      </c>
      <c r="B13" s="142" t="s">
        <v>155</v>
      </c>
      <c r="C13" s="140">
        <v>0</v>
      </c>
    </row>
    <row r="14" spans="1:3" x14ac:dyDescent="0.2">
      <c r="A14" s="141">
        <v>2.6</v>
      </c>
      <c r="B14" s="142" t="s">
        <v>156</v>
      </c>
      <c r="C14" s="140">
        <v>0</v>
      </c>
    </row>
    <row r="15" spans="1:3" x14ac:dyDescent="0.2">
      <c r="A15" s="141">
        <v>2.7</v>
      </c>
      <c r="B15" s="142" t="s">
        <v>157</v>
      </c>
      <c r="C15" s="140">
        <v>0</v>
      </c>
    </row>
    <row r="16" spans="1:3" x14ac:dyDescent="0.2">
      <c r="A16" s="141">
        <v>2.8</v>
      </c>
      <c r="B16" s="142" t="s">
        <v>158</v>
      </c>
      <c r="C16" s="140">
        <v>0</v>
      </c>
    </row>
    <row r="17" spans="1:3" x14ac:dyDescent="0.2">
      <c r="A17" s="141">
        <v>2.9</v>
      </c>
      <c r="B17" s="142" t="s">
        <v>160</v>
      </c>
      <c r="C17" s="140">
        <v>0</v>
      </c>
    </row>
    <row r="18" spans="1:3" x14ac:dyDescent="0.2">
      <c r="A18" s="141" t="s">
        <v>443</v>
      </c>
      <c r="B18" s="142" t="s">
        <v>444</v>
      </c>
      <c r="C18" s="140">
        <v>0</v>
      </c>
    </row>
    <row r="19" spans="1:3" x14ac:dyDescent="0.2">
      <c r="A19" s="141" t="s">
        <v>469</v>
      </c>
      <c r="B19" s="142" t="s">
        <v>162</v>
      </c>
      <c r="C19" s="140">
        <v>0</v>
      </c>
    </row>
    <row r="20" spans="1:3" x14ac:dyDescent="0.2">
      <c r="A20" s="141" t="s">
        <v>470</v>
      </c>
      <c r="B20" s="142" t="s">
        <v>445</v>
      </c>
      <c r="C20" s="140">
        <v>0</v>
      </c>
    </row>
    <row r="21" spans="1:3" x14ac:dyDescent="0.2">
      <c r="A21" s="141" t="s">
        <v>471</v>
      </c>
      <c r="B21" s="142" t="s">
        <v>446</v>
      </c>
      <c r="C21" s="140">
        <v>0</v>
      </c>
    </row>
    <row r="22" spans="1:3" x14ac:dyDescent="0.2">
      <c r="A22" s="141" t="s">
        <v>472</v>
      </c>
      <c r="B22" s="142" t="s">
        <v>447</v>
      </c>
      <c r="C22" s="140">
        <v>0</v>
      </c>
    </row>
    <row r="23" spans="1:3" x14ac:dyDescent="0.2">
      <c r="A23" s="141" t="s">
        <v>448</v>
      </c>
      <c r="B23" s="142" t="s">
        <v>449</v>
      </c>
      <c r="C23" s="140">
        <v>0</v>
      </c>
    </row>
    <row r="24" spans="1:3" x14ac:dyDescent="0.2">
      <c r="A24" s="141" t="s">
        <v>450</v>
      </c>
      <c r="B24" s="142" t="s">
        <v>451</v>
      </c>
      <c r="C24" s="140">
        <v>0</v>
      </c>
    </row>
    <row r="25" spans="1:3" x14ac:dyDescent="0.2">
      <c r="A25" s="141" t="s">
        <v>452</v>
      </c>
      <c r="B25" s="142" t="s">
        <v>453</v>
      </c>
      <c r="C25" s="140">
        <v>0</v>
      </c>
    </row>
    <row r="26" spans="1:3" x14ac:dyDescent="0.2">
      <c r="A26" s="141" t="s">
        <v>454</v>
      </c>
      <c r="B26" s="142" t="s">
        <v>455</v>
      </c>
      <c r="C26" s="140">
        <v>0</v>
      </c>
    </row>
    <row r="27" spans="1:3" x14ac:dyDescent="0.2">
      <c r="A27" s="141" t="s">
        <v>456</v>
      </c>
      <c r="B27" s="142" t="s">
        <v>457</v>
      </c>
      <c r="C27" s="140">
        <v>0</v>
      </c>
    </row>
    <row r="28" spans="1:3" x14ac:dyDescent="0.2">
      <c r="A28" s="141" t="s">
        <v>458</v>
      </c>
      <c r="B28" s="142" t="s">
        <v>459</v>
      </c>
      <c r="C28" s="140">
        <v>0</v>
      </c>
    </row>
    <row r="29" spans="1:3" x14ac:dyDescent="0.2">
      <c r="A29" s="141" t="s">
        <v>460</v>
      </c>
      <c r="B29" s="123" t="s">
        <v>461</v>
      </c>
      <c r="C29" s="140">
        <v>0</v>
      </c>
    </row>
    <row r="30" spans="1:3" x14ac:dyDescent="0.2">
      <c r="A30" s="152"/>
      <c r="B30" s="143"/>
      <c r="C30" s="147"/>
    </row>
    <row r="31" spans="1:3" x14ac:dyDescent="0.2">
      <c r="A31" s="144" t="s">
        <v>462</v>
      </c>
      <c r="B31" s="145"/>
      <c r="C31" s="146">
        <f>SUM(C32:C38)</f>
        <v>373471.44000000006</v>
      </c>
    </row>
    <row r="32" spans="1:3" x14ac:dyDescent="0.2">
      <c r="A32" s="141" t="s">
        <v>463</v>
      </c>
      <c r="B32" s="142" t="s">
        <v>352</v>
      </c>
      <c r="C32" s="140">
        <v>303354.03000000003</v>
      </c>
    </row>
    <row r="33" spans="1:5" x14ac:dyDescent="0.2">
      <c r="A33" s="141" t="s">
        <v>464</v>
      </c>
      <c r="B33" s="142" t="s">
        <v>40</v>
      </c>
      <c r="C33" s="140">
        <v>0</v>
      </c>
    </row>
    <row r="34" spans="1:5" x14ac:dyDescent="0.2">
      <c r="A34" s="141" t="s">
        <v>465</v>
      </c>
      <c r="B34" s="142" t="s">
        <v>362</v>
      </c>
      <c r="C34" s="140">
        <v>0</v>
      </c>
    </row>
    <row r="35" spans="1:5" x14ac:dyDescent="0.2">
      <c r="A35" s="141" t="s">
        <v>466</v>
      </c>
      <c r="B35" s="142" t="s">
        <v>368</v>
      </c>
      <c r="C35" s="140">
        <v>0</v>
      </c>
    </row>
    <row r="36" spans="1:5" x14ac:dyDescent="0.2">
      <c r="A36" s="141" t="s">
        <v>467</v>
      </c>
      <c r="B36" s="142" t="s">
        <v>376</v>
      </c>
      <c r="C36" s="140">
        <v>0</v>
      </c>
    </row>
    <row r="37" spans="1:5" x14ac:dyDescent="0.2">
      <c r="A37" s="141" t="s">
        <v>531</v>
      </c>
      <c r="B37" s="142" t="s">
        <v>575</v>
      </c>
      <c r="C37" s="140">
        <v>0</v>
      </c>
    </row>
    <row r="38" spans="1:5" x14ac:dyDescent="0.2">
      <c r="A38" s="141" t="s">
        <v>532</v>
      </c>
      <c r="B38" s="123" t="s">
        <v>468</v>
      </c>
      <c r="C38" s="147">
        <v>70117.41</v>
      </c>
    </row>
    <row r="39" spans="1:5" x14ac:dyDescent="0.2">
      <c r="A39" s="153"/>
      <c r="B39" s="148"/>
      <c r="C39" s="154"/>
    </row>
    <row r="40" spans="1:5" x14ac:dyDescent="0.2">
      <c r="A40" s="34" t="s">
        <v>530</v>
      </c>
      <c r="B40" s="33"/>
      <c r="C40" s="57">
        <f>C6-C8+C31</f>
        <v>12496255.359999999</v>
      </c>
      <c r="E40" s="256"/>
    </row>
    <row r="42" spans="1:5" x14ac:dyDescent="0.2">
      <c r="A42" s="26" t="s">
        <v>509</v>
      </c>
    </row>
  </sheetData>
  <mergeCells count="5">
    <mergeCell ref="A1:C1"/>
    <mergeCell ref="A2:C2"/>
    <mergeCell ref="A3:C3"/>
    <mergeCell ref="A4:C4"/>
    <mergeCell ref="A5:B5"/>
  </mergeCells>
  <printOptions horizontalCentered="1"/>
  <pageMargins left="0.39370078740157483" right="0.39370078740157483" top="0.59055118110236227" bottom="0.39370078740157483" header="0.31496062992125984" footer="0.31496062992125984"/>
  <pageSetup scale="8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J58"/>
  <sheetViews>
    <sheetView showGridLines="0" zoomScale="130" zoomScaleNormal="130" workbookViewId="0">
      <selection activeCell="B18" sqref="B18"/>
    </sheetView>
  </sheetViews>
  <sheetFormatPr baseColWidth="10" defaultColWidth="9.140625" defaultRowHeight="11.25" x14ac:dyDescent="0.2"/>
  <cols>
    <col min="1" max="1" width="6.140625" style="167" customWidth="1"/>
    <col min="2" max="2" width="68.5703125" style="19" bestFit="1" customWidth="1"/>
    <col min="3" max="3" width="17.42578125" style="19" bestFit="1" customWidth="1"/>
    <col min="4" max="4" width="16.28515625" style="19" bestFit="1" customWidth="1"/>
    <col min="5" max="5" width="16.7109375" style="19" bestFit="1" customWidth="1"/>
    <col min="6" max="6" width="9.28515625" style="19" bestFit="1" customWidth="1"/>
    <col min="7" max="7" width="15.28515625" style="19" customWidth="1"/>
    <col min="8" max="8" width="9.28515625" style="19" bestFit="1" customWidth="1"/>
    <col min="9" max="9" width="11" style="19" bestFit="1" customWidth="1"/>
    <col min="10" max="10" width="14.140625" style="19" bestFit="1" customWidth="1"/>
    <col min="11" max="16384" width="9.140625" style="19"/>
  </cols>
  <sheetData>
    <row r="1" spans="1:10" ht="18.95" customHeight="1" x14ac:dyDescent="0.2">
      <c r="A1" s="271" t="s">
        <v>578</v>
      </c>
      <c r="B1" s="292"/>
      <c r="C1" s="292"/>
      <c r="D1" s="292"/>
      <c r="E1" s="292"/>
      <c r="F1" s="292"/>
      <c r="G1" s="17" t="s">
        <v>489</v>
      </c>
      <c r="H1" s="18">
        <v>2026</v>
      </c>
    </row>
    <row r="2" spans="1:10" ht="18.95" customHeight="1" x14ac:dyDescent="0.2">
      <c r="A2" s="271" t="s">
        <v>500</v>
      </c>
      <c r="B2" s="292"/>
      <c r="C2" s="292"/>
      <c r="D2" s="292"/>
      <c r="E2" s="292"/>
      <c r="F2" s="292"/>
      <c r="G2" s="17" t="s">
        <v>490</v>
      </c>
      <c r="H2" s="18" t="s">
        <v>492</v>
      </c>
    </row>
    <row r="3" spans="1:10" ht="18.95" customHeight="1" x14ac:dyDescent="0.2">
      <c r="A3" s="293" t="s">
        <v>579</v>
      </c>
      <c r="B3" s="294"/>
      <c r="C3" s="294"/>
      <c r="D3" s="294"/>
      <c r="E3" s="294"/>
      <c r="F3" s="294"/>
      <c r="G3" s="17" t="s">
        <v>491</v>
      </c>
      <c r="H3" s="18">
        <v>1</v>
      </c>
    </row>
    <row r="4" spans="1:10" x14ac:dyDescent="0.2">
      <c r="A4" s="293" t="str">
        <f>'Notas a los Edos Financieros'!A4</f>
        <v>(Cifras en Pesos)</v>
      </c>
      <c r="B4" s="294"/>
      <c r="C4" s="294"/>
      <c r="D4" s="294"/>
      <c r="E4" s="294"/>
      <c r="F4" s="294"/>
      <c r="G4" s="39"/>
      <c r="H4" s="39"/>
    </row>
    <row r="5" spans="1:10" x14ac:dyDescent="0.2">
      <c r="A5" s="164" t="s">
        <v>113</v>
      </c>
      <c r="B5" s="21"/>
      <c r="C5" s="21"/>
      <c r="D5" s="21"/>
      <c r="E5" s="21"/>
      <c r="F5" s="21"/>
      <c r="G5" s="21"/>
      <c r="H5" s="21"/>
    </row>
    <row r="7" spans="1:10" hidden="1" x14ac:dyDescent="0.2"/>
    <row r="8" spans="1:10" x14ac:dyDescent="0.2">
      <c r="A8" s="165" t="s">
        <v>84</v>
      </c>
      <c r="B8" s="22" t="s">
        <v>399</v>
      </c>
      <c r="C8" s="22" t="s">
        <v>107</v>
      </c>
      <c r="D8" s="22" t="s">
        <v>400</v>
      </c>
      <c r="E8" s="22" t="s">
        <v>401</v>
      </c>
      <c r="F8" s="22" t="s">
        <v>106</v>
      </c>
      <c r="G8" s="22" t="s">
        <v>77</v>
      </c>
      <c r="H8" s="22" t="s">
        <v>108</v>
      </c>
      <c r="I8" s="22" t="s">
        <v>109</v>
      </c>
      <c r="J8" s="22" t="s">
        <v>110</v>
      </c>
    </row>
    <row r="9" spans="1:10" s="29" customFormat="1" x14ac:dyDescent="0.2">
      <c r="A9" s="168">
        <v>7000</v>
      </c>
      <c r="B9" s="100" t="s">
        <v>78</v>
      </c>
      <c r="C9" s="101"/>
      <c r="D9" s="101"/>
      <c r="E9" s="101"/>
      <c r="F9" s="101"/>
      <c r="G9" s="101"/>
      <c r="H9" s="101"/>
      <c r="I9" s="100"/>
      <c r="J9" s="100"/>
    </row>
    <row r="10" spans="1:10" x14ac:dyDescent="0.2">
      <c r="A10" s="169">
        <v>7110</v>
      </c>
      <c r="B10" s="93" t="s">
        <v>77</v>
      </c>
      <c r="C10" s="94">
        <v>0</v>
      </c>
      <c r="D10" s="94">
        <v>0</v>
      </c>
      <c r="E10" s="94">
        <v>0</v>
      </c>
      <c r="F10" s="94">
        <f>C10+D10+E10</f>
        <v>0</v>
      </c>
      <c r="G10" s="94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  <c r="H10" s="94"/>
      <c r="I10" s="93"/>
      <c r="J10" s="93"/>
    </row>
    <row r="11" spans="1:10" x14ac:dyDescent="0.2">
      <c r="A11" s="169">
        <v>7120</v>
      </c>
      <c r="B11" s="93" t="s">
        <v>76</v>
      </c>
      <c r="C11" s="94">
        <v>0</v>
      </c>
      <c r="D11" s="94">
        <v>0</v>
      </c>
      <c r="E11" s="94">
        <v>0</v>
      </c>
      <c r="F11" s="94">
        <f t="shared" ref="F11:F34" si="0">C11+D11+E11</f>
        <v>0</v>
      </c>
      <c r="G11" s="94"/>
      <c r="H11" s="94"/>
      <c r="I11" s="93"/>
      <c r="J11" s="93"/>
    </row>
    <row r="12" spans="1:10" x14ac:dyDescent="0.2">
      <c r="A12" s="169">
        <v>7130</v>
      </c>
      <c r="B12" s="93" t="s">
        <v>75</v>
      </c>
      <c r="C12" s="94">
        <v>0</v>
      </c>
      <c r="D12" s="94">
        <v>0</v>
      </c>
      <c r="E12" s="94">
        <v>0</v>
      </c>
      <c r="F12" s="94">
        <f t="shared" si="0"/>
        <v>0</v>
      </c>
      <c r="G12" s="94"/>
      <c r="H12" s="94"/>
      <c r="I12" s="93"/>
      <c r="J12" s="93"/>
    </row>
    <row r="13" spans="1:10" x14ac:dyDescent="0.2">
      <c r="A13" s="169">
        <v>7140</v>
      </c>
      <c r="B13" s="93" t="s">
        <v>74</v>
      </c>
      <c r="C13" s="94">
        <v>0</v>
      </c>
      <c r="D13" s="94">
        <v>0</v>
      </c>
      <c r="E13" s="94">
        <v>0</v>
      </c>
      <c r="F13" s="94">
        <f t="shared" si="0"/>
        <v>0</v>
      </c>
      <c r="G13" s="94"/>
      <c r="H13" s="94"/>
      <c r="I13" s="93"/>
      <c r="J13" s="93"/>
    </row>
    <row r="14" spans="1:10" x14ac:dyDescent="0.2">
      <c r="A14" s="169">
        <v>7150</v>
      </c>
      <c r="B14" s="93" t="s">
        <v>73</v>
      </c>
      <c r="C14" s="94">
        <v>0</v>
      </c>
      <c r="D14" s="94">
        <v>0</v>
      </c>
      <c r="E14" s="94">
        <v>0</v>
      </c>
      <c r="F14" s="94">
        <f t="shared" si="0"/>
        <v>0</v>
      </c>
      <c r="G14" s="94"/>
      <c r="H14" s="94"/>
      <c r="I14" s="93"/>
      <c r="J14" s="93"/>
    </row>
    <row r="15" spans="1:10" x14ac:dyDescent="0.2">
      <c r="A15" s="169">
        <v>7160</v>
      </c>
      <c r="B15" s="93" t="s">
        <v>72</v>
      </c>
      <c r="C15" s="94">
        <v>0</v>
      </c>
      <c r="D15" s="94">
        <v>0</v>
      </c>
      <c r="E15" s="94">
        <v>0</v>
      </c>
      <c r="F15" s="94">
        <f t="shared" si="0"/>
        <v>0</v>
      </c>
      <c r="G15" s="94"/>
      <c r="H15" s="94"/>
      <c r="I15" s="93"/>
      <c r="J15" s="93"/>
    </row>
    <row r="16" spans="1:10" x14ac:dyDescent="0.2">
      <c r="A16" s="169">
        <v>7210</v>
      </c>
      <c r="B16" s="93" t="s">
        <v>71</v>
      </c>
      <c r="C16" s="94">
        <v>0</v>
      </c>
      <c r="D16" s="94">
        <v>0</v>
      </c>
      <c r="E16" s="94">
        <v>0</v>
      </c>
      <c r="F16" s="94">
        <f t="shared" si="0"/>
        <v>0</v>
      </c>
      <c r="G16" s="94"/>
      <c r="H16" s="94"/>
      <c r="I16" s="93"/>
      <c r="J16" s="93"/>
    </row>
    <row r="17" spans="1:10" x14ac:dyDescent="0.2">
      <c r="A17" s="169">
        <v>7220</v>
      </c>
      <c r="B17" s="93" t="s">
        <v>70</v>
      </c>
      <c r="C17" s="94">
        <v>0</v>
      </c>
      <c r="D17" s="94">
        <v>0</v>
      </c>
      <c r="E17" s="94">
        <v>0</v>
      </c>
      <c r="F17" s="94">
        <f t="shared" si="0"/>
        <v>0</v>
      </c>
      <c r="G17" s="94"/>
      <c r="H17" s="94"/>
      <c r="I17" s="93"/>
      <c r="J17" s="93"/>
    </row>
    <row r="18" spans="1:10" x14ac:dyDescent="0.2">
      <c r="A18" s="169">
        <v>7230</v>
      </c>
      <c r="B18" s="93" t="s">
        <v>69</v>
      </c>
      <c r="C18" s="94">
        <v>0</v>
      </c>
      <c r="D18" s="94">
        <v>0</v>
      </c>
      <c r="E18" s="94">
        <v>0</v>
      </c>
      <c r="F18" s="94">
        <f t="shared" si="0"/>
        <v>0</v>
      </c>
      <c r="G18" s="94"/>
      <c r="H18" s="94"/>
      <c r="I18" s="93"/>
      <c r="J18" s="93"/>
    </row>
    <row r="19" spans="1:10" x14ac:dyDescent="0.2">
      <c r="A19" s="169">
        <v>7240</v>
      </c>
      <c r="B19" s="93" t="s">
        <v>68</v>
      </c>
      <c r="C19" s="94">
        <v>0</v>
      </c>
      <c r="D19" s="94">
        <v>0</v>
      </c>
      <c r="E19" s="94">
        <v>0</v>
      </c>
      <c r="F19" s="94">
        <f t="shared" si="0"/>
        <v>0</v>
      </c>
      <c r="G19" s="94"/>
      <c r="H19" s="94"/>
      <c r="I19" s="93"/>
      <c r="J19" s="93"/>
    </row>
    <row r="20" spans="1:10" x14ac:dyDescent="0.2">
      <c r="A20" s="169">
        <v>7250</v>
      </c>
      <c r="B20" s="93" t="s">
        <v>67</v>
      </c>
      <c r="C20" s="94">
        <v>0</v>
      </c>
      <c r="D20" s="94">
        <v>0</v>
      </c>
      <c r="E20" s="94">
        <v>0</v>
      </c>
      <c r="F20" s="94">
        <f t="shared" si="0"/>
        <v>0</v>
      </c>
      <c r="G20" s="94"/>
      <c r="H20" s="94"/>
      <c r="I20" s="93"/>
      <c r="J20" s="93"/>
    </row>
    <row r="21" spans="1:10" x14ac:dyDescent="0.2">
      <c r="A21" s="169">
        <v>7260</v>
      </c>
      <c r="B21" s="93" t="s">
        <v>66</v>
      </c>
      <c r="C21" s="94">
        <v>0</v>
      </c>
      <c r="D21" s="94">
        <v>0</v>
      </c>
      <c r="E21" s="94">
        <v>0</v>
      </c>
      <c r="F21" s="94">
        <f t="shared" si="0"/>
        <v>0</v>
      </c>
      <c r="G21" s="94"/>
      <c r="H21" s="94"/>
      <c r="I21" s="93"/>
      <c r="J21" s="93"/>
    </row>
    <row r="22" spans="1:10" x14ac:dyDescent="0.2">
      <c r="A22" s="169">
        <v>7310</v>
      </c>
      <c r="B22" s="93" t="s">
        <v>65</v>
      </c>
      <c r="C22" s="94">
        <v>0</v>
      </c>
      <c r="D22" s="94">
        <v>0</v>
      </c>
      <c r="E22" s="94">
        <v>0</v>
      </c>
      <c r="F22" s="94">
        <f t="shared" si="0"/>
        <v>0</v>
      </c>
      <c r="G22" s="94"/>
      <c r="H22" s="94"/>
      <c r="I22" s="93"/>
      <c r="J22" s="93"/>
    </row>
    <row r="23" spans="1:10" x14ac:dyDescent="0.2">
      <c r="A23" s="169">
        <v>7320</v>
      </c>
      <c r="B23" s="93" t="s">
        <v>64</v>
      </c>
      <c r="C23" s="94">
        <v>0</v>
      </c>
      <c r="D23" s="94">
        <v>0</v>
      </c>
      <c r="E23" s="94">
        <v>0</v>
      </c>
      <c r="F23" s="94">
        <f t="shared" si="0"/>
        <v>0</v>
      </c>
      <c r="G23" s="94"/>
      <c r="H23" s="94"/>
      <c r="I23" s="93"/>
      <c r="J23" s="93"/>
    </row>
    <row r="24" spans="1:10" x14ac:dyDescent="0.2">
      <c r="A24" s="169">
        <v>7330</v>
      </c>
      <c r="B24" s="93" t="s">
        <v>63</v>
      </c>
      <c r="C24" s="94">
        <v>0</v>
      </c>
      <c r="D24" s="94">
        <v>0</v>
      </c>
      <c r="E24" s="94">
        <v>0</v>
      </c>
      <c r="F24" s="94">
        <f t="shared" si="0"/>
        <v>0</v>
      </c>
      <c r="G24" s="94"/>
      <c r="H24" s="94"/>
      <c r="I24" s="93"/>
      <c r="J24" s="93"/>
    </row>
    <row r="25" spans="1:10" x14ac:dyDescent="0.2">
      <c r="A25" s="169">
        <v>7340</v>
      </c>
      <c r="B25" s="93" t="s">
        <v>62</v>
      </c>
      <c r="C25" s="94">
        <v>0</v>
      </c>
      <c r="D25" s="94">
        <v>0</v>
      </c>
      <c r="E25" s="94">
        <v>0</v>
      </c>
      <c r="F25" s="94">
        <f t="shared" si="0"/>
        <v>0</v>
      </c>
      <c r="G25" s="94"/>
      <c r="H25" s="94"/>
      <c r="I25" s="93"/>
      <c r="J25" s="93"/>
    </row>
    <row r="26" spans="1:10" x14ac:dyDescent="0.2">
      <c r="A26" s="169">
        <v>7350</v>
      </c>
      <c r="B26" s="93" t="s">
        <v>61</v>
      </c>
      <c r="C26" s="94">
        <v>0</v>
      </c>
      <c r="D26" s="94">
        <v>0</v>
      </c>
      <c r="E26" s="94">
        <v>0</v>
      </c>
      <c r="F26" s="94">
        <f t="shared" si="0"/>
        <v>0</v>
      </c>
      <c r="G26" s="94"/>
      <c r="H26" s="94"/>
      <c r="I26" s="93"/>
      <c r="J26" s="93"/>
    </row>
    <row r="27" spans="1:10" x14ac:dyDescent="0.2">
      <c r="A27" s="169">
        <v>7360</v>
      </c>
      <c r="B27" s="93" t="s">
        <v>60</v>
      </c>
      <c r="C27" s="94">
        <v>0</v>
      </c>
      <c r="D27" s="94">
        <v>0</v>
      </c>
      <c r="E27" s="94">
        <v>0</v>
      </c>
      <c r="F27" s="94">
        <f t="shared" si="0"/>
        <v>0</v>
      </c>
      <c r="G27" s="94"/>
      <c r="H27" s="94"/>
      <c r="I27" s="93"/>
      <c r="J27" s="93"/>
    </row>
    <row r="28" spans="1:10" x14ac:dyDescent="0.2">
      <c r="A28" s="169">
        <v>7410</v>
      </c>
      <c r="B28" s="93" t="s">
        <v>601</v>
      </c>
      <c r="C28" s="94">
        <v>0</v>
      </c>
      <c r="D28" s="94">
        <v>0</v>
      </c>
      <c r="E28" s="94">
        <v>0</v>
      </c>
      <c r="F28" s="94">
        <f t="shared" si="0"/>
        <v>0</v>
      </c>
      <c r="G28" s="94"/>
      <c r="H28" s="94"/>
      <c r="I28" s="93"/>
      <c r="J28" s="93"/>
    </row>
    <row r="29" spans="1:10" x14ac:dyDescent="0.2">
      <c r="A29" s="169">
        <v>7420</v>
      </c>
      <c r="B29" s="93" t="s">
        <v>59</v>
      </c>
      <c r="C29" s="94">
        <v>0</v>
      </c>
      <c r="D29" s="94">
        <v>0</v>
      </c>
      <c r="E29" s="94">
        <v>0</v>
      </c>
      <c r="F29" s="94">
        <f t="shared" si="0"/>
        <v>0</v>
      </c>
      <c r="G29" s="94"/>
      <c r="H29" s="94"/>
      <c r="I29" s="93"/>
      <c r="J29" s="93"/>
    </row>
    <row r="30" spans="1:10" x14ac:dyDescent="0.2">
      <c r="A30" s="169">
        <v>7510</v>
      </c>
      <c r="B30" s="93" t="s">
        <v>58</v>
      </c>
      <c r="C30" s="94">
        <v>0</v>
      </c>
      <c r="D30" s="94">
        <v>0</v>
      </c>
      <c r="E30" s="94">
        <v>0</v>
      </c>
      <c r="F30" s="94">
        <f t="shared" si="0"/>
        <v>0</v>
      </c>
      <c r="G30" s="94"/>
      <c r="H30" s="94"/>
      <c r="I30" s="93"/>
      <c r="J30" s="93"/>
    </row>
    <row r="31" spans="1:10" x14ac:dyDescent="0.2">
      <c r="A31" s="169">
        <v>7520</v>
      </c>
      <c r="B31" s="93" t="s">
        <v>57</v>
      </c>
      <c r="C31" s="94">
        <v>0</v>
      </c>
      <c r="D31" s="94">
        <v>0</v>
      </c>
      <c r="E31" s="94">
        <v>0</v>
      </c>
      <c r="F31" s="94">
        <f t="shared" si="0"/>
        <v>0</v>
      </c>
      <c r="G31" s="94"/>
      <c r="H31" s="94"/>
      <c r="I31" s="93"/>
      <c r="J31" s="93"/>
    </row>
    <row r="32" spans="1:10" x14ac:dyDescent="0.2">
      <c r="A32" s="169">
        <v>7610</v>
      </c>
      <c r="B32" s="93" t="s">
        <v>56</v>
      </c>
      <c r="C32" s="94">
        <v>0</v>
      </c>
      <c r="D32" s="94">
        <v>0</v>
      </c>
      <c r="E32" s="94">
        <v>0</v>
      </c>
      <c r="F32" s="94">
        <f t="shared" si="0"/>
        <v>0</v>
      </c>
      <c r="G32" s="94"/>
      <c r="H32" s="94"/>
      <c r="I32" s="93"/>
      <c r="J32" s="93"/>
    </row>
    <row r="33" spans="1:10" x14ac:dyDescent="0.2">
      <c r="A33" s="169">
        <v>7620</v>
      </c>
      <c r="B33" s="93" t="s">
        <v>55</v>
      </c>
      <c r="C33" s="94">
        <v>0</v>
      </c>
      <c r="D33" s="94">
        <v>0</v>
      </c>
      <c r="E33" s="94">
        <v>0</v>
      </c>
      <c r="F33" s="94">
        <f t="shared" si="0"/>
        <v>0</v>
      </c>
      <c r="G33" s="94"/>
      <c r="H33" s="94"/>
      <c r="I33" s="93"/>
      <c r="J33" s="93"/>
    </row>
    <row r="34" spans="1:10" x14ac:dyDescent="0.2">
      <c r="A34" s="169">
        <v>7630</v>
      </c>
      <c r="B34" s="93" t="s">
        <v>54</v>
      </c>
      <c r="C34" s="94">
        <v>0</v>
      </c>
      <c r="D34" s="94">
        <v>0</v>
      </c>
      <c r="E34" s="94">
        <v>0</v>
      </c>
      <c r="F34" s="94">
        <f t="shared" si="0"/>
        <v>0</v>
      </c>
      <c r="G34" s="94"/>
      <c r="H34" s="94"/>
      <c r="I34" s="93"/>
      <c r="J34" s="93"/>
    </row>
    <row r="35" spans="1:10" x14ac:dyDescent="0.2">
      <c r="A35" s="169">
        <v>7640</v>
      </c>
      <c r="B35" s="93" t="s">
        <v>53</v>
      </c>
      <c r="C35" s="94">
        <v>0</v>
      </c>
      <c r="D35" s="94">
        <v>0</v>
      </c>
      <c r="E35" s="94">
        <v>0</v>
      </c>
      <c r="F35" s="94">
        <f t="shared" ref="F35" si="1">C35+D35+E35</f>
        <v>0</v>
      </c>
      <c r="G35" s="94"/>
      <c r="H35" s="94"/>
      <c r="I35" s="93"/>
      <c r="J35" s="93"/>
    </row>
    <row r="36" spans="1:10" x14ac:dyDescent="0.2">
      <c r="C36" s="48"/>
      <c r="D36" s="48"/>
      <c r="E36" s="48"/>
      <c r="F36" s="48"/>
    </row>
    <row r="37" spans="1:10" s="29" customFormat="1" x14ac:dyDescent="0.2">
      <c r="A37" s="166">
        <v>8000</v>
      </c>
      <c r="B37" s="29" t="s">
        <v>600</v>
      </c>
    </row>
    <row r="38" spans="1:10" x14ac:dyDescent="0.2">
      <c r="C38" s="23"/>
      <c r="D38" s="23"/>
      <c r="E38" s="23"/>
      <c r="F38" s="23"/>
    </row>
    <row r="39" spans="1:10" x14ac:dyDescent="0.2">
      <c r="A39" s="257"/>
      <c r="B39" s="295" t="s">
        <v>533</v>
      </c>
      <c r="C39" s="295"/>
      <c r="D39" s="23"/>
      <c r="E39" s="23"/>
      <c r="F39" s="23"/>
    </row>
    <row r="40" spans="1:10" x14ac:dyDescent="0.2">
      <c r="A40" s="257"/>
      <c r="B40" s="163" t="s">
        <v>399</v>
      </c>
      <c r="C40" s="41">
        <f>H1</f>
        <v>2026</v>
      </c>
      <c r="D40" s="23"/>
      <c r="E40" s="23"/>
      <c r="F40" s="23"/>
    </row>
    <row r="41" spans="1:10" x14ac:dyDescent="0.2">
      <c r="A41" s="257">
        <v>8110</v>
      </c>
      <c r="B41" s="161" t="s">
        <v>52</v>
      </c>
      <c r="C41" s="162">
        <v>70339700.359999999</v>
      </c>
      <c r="D41" s="23"/>
      <c r="E41" s="23"/>
      <c r="F41" s="23"/>
    </row>
    <row r="42" spans="1:10" x14ac:dyDescent="0.2">
      <c r="A42" s="257">
        <v>8120</v>
      </c>
      <c r="B42" s="157" t="s">
        <v>51</v>
      </c>
      <c r="C42" s="158">
        <v>-57192944.770000003</v>
      </c>
      <c r="D42" s="23"/>
      <c r="E42" s="23"/>
      <c r="F42" s="23"/>
    </row>
    <row r="43" spans="1:10" x14ac:dyDescent="0.2">
      <c r="A43" s="257">
        <v>8130</v>
      </c>
      <c r="B43" s="157" t="s">
        <v>50</v>
      </c>
      <c r="C43" s="158">
        <v>3690865.76</v>
      </c>
      <c r="D43" s="23"/>
      <c r="E43" s="23"/>
      <c r="F43" s="23"/>
    </row>
    <row r="44" spans="1:10" x14ac:dyDescent="0.2">
      <c r="A44" s="257">
        <v>8140</v>
      </c>
      <c r="B44" s="157" t="s">
        <v>49</v>
      </c>
      <c r="C44" s="158">
        <v>0</v>
      </c>
      <c r="D44" s="23"/>
      <c r="E44" s="23"/>
      <c r="F44" s="23"/>
    </row>
    <row r="45" spans="1:10" x14ac:dyDescent="0.2">
      <c r="A45" s="257">
        <v>8150</v>
      </c>
      <c r="B45" s="159" t="s">
        <v>48</v>
      </c>
      <c r="C45" s="160">
        <v>-16837621.350000001</v>
      </c>
      <c r="D45" s="23"/>
      <c r="E45" s="23"/>
      <c r="F45" s="23"/>
    </row>
    <row r="46" spans="1:10" x14ac:dyDescent="0.2">
      <c r="A46" s="257"/>
      <c r="B46" s="155"/>
      <c r="C46" s="156"/>
      <c r="D46" s="23"/>
      <c r="E46" s="23"/>
      <c r="F46" s="23"/>
    </row>
    <row r="47" spans="1:10" x14ac:dyDescent="0.2">
      <c r="A47" s="257"/>
      <c r="B47" s="42"/>
      <c r="C47" s="43"/>
      <c r="D47" s="23"/>
      <c r="E47" s="23"/>
      <c r="F47" s="23"/>
    </row>
    <row r="48" spans="1:10" x14ac:dyDescent="0.2">
      <c r="A48" s="257"/>
      <c r="B48" s="291" t="s">
        <v>534</v>
      </c>
      <c r="C48" s="291"/>
    </row>
    <row r="49" spans="1:5" x14ac:dyDescent="0.2">
      <c r="A49" s="257"/>
      <c r="B49" s="49" t="s">
        <v>399</v>
      </c>
      <c r="C49" s="41">
        <f>H1</f>
        <v>2026</v>
      </c>
    </row>
    <row r="50" spans="1:5" x14ac:dyDescent="0.2">
      <c r="A50" s="257">
        <v>8210</v>
      </c>
      <c r="B50" s="161" t="s">
        <v>47</v>
      </c>
      <c r="C50" s="162">
        <v>-70339700.359999999</v>
      </c>
    </row>
    <row r="51" spans="1:5" x14ac:dyDescent="0.2">
      <c r="A51" s="257">
        <v>8220</v>
      </c>
      <c r="B51" s="157" t="s">
        <v>46</v>
      </c>
      <c r="C51" s="258">
        <v>55800633.740000002</v>
      </c>
      <c r="E51" s="23"/>
    </row>
    <row r="52" spans="1:5" x14ac:dyDescent="0.2">
      <c r="A52" s="257">
        <v>8230</v>
      </c>
      <c r="B52" s="157" t="s">
        <v>576</v>
      </c>
      <c r="C52" s="158">
        <v>-3690865.76</v>
      </c>
    </row>
    <row r="53" spans="1:5" x14ac:dyDescent="0.2">
      <c r="A53" s="257">
        <v>8240</v>
      </c>
      <c r="B53" s="157" t="s">
        <v>45</v>
      </c>
      <c r="C53" s="158">
        <v>6107148.46</v>
      </c>
    </row>
    <row r="54" spans="1:5" x14ac:dyDescent="0.2">
      <c r="A54" s="257">
        <v>8250</v>
      </c>
      <c r="B54" s="157" t="s">
        <v>44</v>
      </c>
      <c r="C54" s="158">
        <v>0</v>
      </c>
    </row>
    <row r="55" spans="1:5" x14ac:dyDescent="0.2">
      <c r="A55" s="257">
        <v>8260</v>
      </c>
      <c r="B55" s="157" t="s">
        <v>43</v>
      </c>
      <c r="C55" s="158">
        <v>33518.660000000003</v>
      </c>
    </row>
    <row r="56" spans="1:5" x14ac:dyDescent="0.2">
      <c r="A56" s="257">
        <v>8270</v>
      </c>
      <c r="B56" s="159" t="s">
        <v>42</v>
      </c>
      <c r="C56" s="160">
        <v>12089265.26</v>
      </c>
    </row>
    <row r="58" spans="1:5" x14ac:dyDescent="0.2">
      <c r="A58" s="88" t="s">
        <v>509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rintOptions horizontalCentered="1"/>
  <pageMargins left="0.39370078740157483" right="0.39370078740157483" top="0.59055118110236227" bottom="0.39370078740157483" header="0.31496062992125984" footer="0.31496062992125984"/>
  <pageSetup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EFE!Área_de_impresión</vt:lpstr>
      <vt:lpstr>ESF!Área_de_impresión</vt:lpstr>
      <vt:lpstr>'Notas a los Edos Financieros'!Área_de_impresión</vt:lpstr>
      <vt:lpstr>ACT!Títulos_a_imprimir</vt:lpstr>
      <vt:lpstr>EFE!Títulos_a_imprimir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Presupuesto PAOT</cp:lastModifiedBy>
  <cp:lastPrinted>2026-04-16T20:57:26Z</cp:lastPrinted>
  <dcterms:created xsi:type="dcterms:W3CDTF">2012-12-11T20:36:24Z</dcterms:created>
  <dcterms:modified xsi:type="dcterms:W3CDTF">2026-04-17T17:31:04Z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