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EAI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 s="1"/>
  <c r="H44" i="1"/>
  <c r="H43" i="1" s="1"/>
  <c r="H40" i="1" s="1"/>
  <c r="F44" i="1"/>
  <c r="G44" i="1" s="1"/>
  <c r="G43" i="1" s="1"/>
  <c r="F43" i="1"/>
  <c r="E43" i="1"/>
  <c r="J42" i="1"/>
  <c r="G42" i="1"/>
  <c r="J41" i="1"/>
  <c r="I41" i="1"/>
  <c r="H41" i="1"/>
  <c r="F41" i="1"/>
  <c r="G41" i="1" s="1"/>
  <c r="E41" i="1"/>
  <c r="E40" i="1"/>
  <c r="I39" i="1"/>
  <c r="J39" i="1" s="1"/>
  <c r="H39" i="1"/>
  <c r="H38" i="1" s="1"/>
  <c r="H37" i="1" s="1"/>
  <c r="F39" i="1"/>
  <c r="F38" i="1" s="1"/>
  <c r="I38" i="1"/>
  <c r="J38" i="1" s="1"/>
  <c r="E38" i="1"/>
  <c r="E37" i="1"/>
  <c r="J36" i="1"/>
  <c r="I35" i="1"/>
  <c r="J35" i="1" s="1"/>
  <c r="H35" i="1"/>
  <c r="F35" i="1"/>
  <c r="E35" i="1"/>
  <c r="G35" i="1" s="1"/>
  <c r="J34" i="1"/>
  <c r="G34" i="1"/>
  <c r="I33" i="1"/>
  <c r="I29" i="1" s="1"/>
  <c r="H33" i="1"/>
  <c r="G33" i="1"/>
  <c r="H32" i="1"/>
  <c r="F32" i="1"/>
  <c r="E32" i="1"/>
  <c r="G32" i="1" s="1"/>
  <c r="I31" i="1"/>
  <c r="H31" i="1"/>
  <c r="F31" i="1"/>
  <c r="F30" i="1" s="1"/>
  <c r="E31" i="1"/>
  <c r="E29" i="1" s="1"/>
  <c r="E50" i="1" s="1"/>
  <c r="I30" i="1"/>
  <c r="H30" i="1"/>
  <c r="F29" i="1"/>
  <c r="I22" i="1"/>
  <c r="J22" i="1" s="1"/>
  <c r="H22" i="1"/>
  <c r="F22" i="1"/>
  <c r="E22" i="1"/>
  <c r="J20" i="1"/>
  <c r="G20" i="1"/>
  <c r="J19" i="1"/>
  <c r="G19" i="1"/>
  <c r="J18" i="1"/>
  <c r="G18" i="1"/>
  <c r="J17" i="1"/>
  <c r="G17" i="1"/>
  <c r="J16" i="1"/>
  <c r="G16" i="1"/>
  <c r="J15" i="1"/>
  <c r="G15" i="1"/>
  <c r="G31" i="1" s="1"/>
  <c r="G29" i="1" s="1"/>
  <c r="J14" i="1"/>
  <c r="G14" i="1"/>
  <c r="J13" i="1"/>
  <c r="G13" i="1"/>
  <c r="J12" i="1"/>
  <c r="G12" i="1"/>
  <c r="J11" i="1"/>
  <c r="G11" i="1"/>
  <c r="G22" i="1" s="1"/>
  <c r="J31" i="1" l="1"/>
  <c r="E30" i="1"/>
  <c r="G30" i="1" s="1"/>
  <c r="H29" i="1"/>
  <c r="H50" i="1" s="1"/>
  <c r="J30" i="1"/>
  <c r="I37" i="1"/>
  <c r="J37" i="1" s="1"/>
  <c r="G38" i="1"/>
  <c r="G37" i="1" s="1"/>
  <c r="F37" i="1"/>
  <c r="I40" i="1"/>
  <c r="J40" i="1" s="1"/>
  <c r="J43" i="1"/>
  <c r="I32" i="1"/>
  <c r="J44" i="1"/>
  <c r="J33" i="1"/>
  <c r="F40" i="1"/>
  <c r="G39" i="1"/>
  <c r="F50" i="1" l="1"/>
  <c r="J32" i="1"/>
  <c r="J29" i="1"/>
  <c r="G40" i="1"/>
  <c r="G50" i="1" s="1"/>
  <c r="I50" i="1"/>
  <c r="J50" i="1" s="1"/>
</calcChain>
</file>

<file path=xl/comments1.xml><?xml version="1.0" encoding="utf-8"?>
<comments xmlns="http://schemas.openxmlformats.org/spreadsheetml/2006/main">
  <authors>
    <author>Autor</author>
  </authors>
  <commentList>
    <comment ref="H51" authorId="0" shapeId="0">
      <text>
        <r>
          <rPr>
            <b/>
            <sz val="9"/>
            <color indexed="81"/>
            <rFont val="Tahoma"/>
            <family val="2"/>
          </rPr>
          <t>Autor: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<sst xmlns="http://schemas.openxmlformats.org/spreadsheetml/2006/main" count="69" uniqueCount="47">
  <si>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Ente Público:</t>
  </si>
  <si>
    <t>CENTRO DE EVALUACIÓN Y CONTROL DE CONFIANZA DEL ESTADO DE GUANAJUATO</t>
  </si>
  <si>
    <t>Lic. José Gustavo Saldívar Bautista</t>
  </si>
  <si>
    <t>C.P. Carlos Pineda Gómez</t>
  </si>
  <si>
    <t>Director General</t>
  </si>
  <si>
    <t>Coordinador Administrativo</t>
  </si>
  <si>
    <t>ESTADO ANALÍTICO DE INGRESOS</t>
  </si>
  <si>
    <t>POR FUENTE DE FINANCIAMIENTO Y FUENTE DE FINANCIAMIENTO/RUBRO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</si>
  <si>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</si>
  <si>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</si>
  <si>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</si>
  <si>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</si>
  <si>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</si>
  <si>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</si>
  <si>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</si>
  <si>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</si>
  <si>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</si>
  <si>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</si>
  <si>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</si>
  <si>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</si>
  <si>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</si>
  <si>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</si>
  <si>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</si>
  <si>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</si>
  <si>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</si>
  <si>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</si>
  <si>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</si>
  <si>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</si>
  <si>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</si>
  <si>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</si>
  <si>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</si>
  <si>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</si>
  <si>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</si>
  <si>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</si>
  <si>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¹ Los ingresos excedentes se presentan para efectos de cumplimiento de la Ley General de Contabilidad Gubernamental y el importe reflejado debe ser siempre mayor a cero</t>
  </si>
  <si>
    <t>Estado Analítico de Ingresos
Por Fuente de Financiamiento</t>
  </si>
  <si>
    <t>Ingresos Propios</t>
  </si>
  <si>
    <t>Productos tipo corriente</t>
  </si>
  <si>
    <t>Aprovechamientos tipo corriente</t>
  </si>
  <si>
    <t xml:space="preserve">Aprovechamientos no comprendidos en </t>
  </si>
  <si>
    <t xml:space="preserve">Trans., Asignaciones,Subsidios y </t>
  </si>
  <si>
    <t>Trans. Internas y Asig a Sector Publico</t>
  </si>
  <si>
    <t>Recurso Federales</t>
  </si>
  <si>
    <t>Aportaciones</t>
  </si>
  <si>
    <t>Recurso Estatales</t>
  </si>
  <si>
    <t>Bajo protesta de decir verdad declaramos que los Estados Financieros y sus Notas son razonablemente correctos y responsabilidad del emisor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</si>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</sst>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0" borderId="0"/>
  </cellStyleXfs>
  <cellXfs count="78">
    <xf numFmtId="0" fontId="0" fillId="0" borderId="0" xfId="0"/>
    <xf numFmtId="0" fontId="2" fillId="3" borderId="0" xfId="0" applyFont="1" applyFill="1" applyBorder="1"/>
    <xf numFmtId="0" fontId="2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3" borderId="0" xfId="4" applyFont="1" applyFill="1"/>
    <xf numFmtId="0" fontId="5" fillId="3" borderId="0" xfId="4" applyFont="1" applyFill="1" applyBorder="1"/>
    <xf numFmtId="0" fontId="5" fillId="3" borderId="0" xfId="4" applyFont="1" applyFill="1" applyBorder="1" applyAlignment="1">
      <alignment horizontal="center"/>
    </xf>
    <xf numFmtId="0" fontId="3" fillId="3" borderId="0" xfId="0" applyFont="1" applyFill="1" applyBorder="1" applyAlignment="1"/>
    <xf numFmtId="0" fontId="5" fillId="3" borderId="1" xfId="4" applyFont="1" applyFill="1" applyBorder="1" applyAlignment="1">
      <alignment horizontal="center"/>
    </xf>
    <xf numFmtId="0" fontId="5" fillId="3" borderId="0" xfId="4" applyFont="1" applyFill="1" applyAlignment="1">
      <alignment horizontal="center"/>
    </xf>
    <xf numFmtId="0" fontId="5" fillId="3" borderId="0" xfId="4" applyFont="1" applyFill="1" applyAlignment="1"/>
    <xf numFmtId="37" fontId="3" fillId="2" borderId="10" xfId="4" applyNumberFormat="1" applyFont="1" applyFill="1" applyBorder="1" applyAlignment="1">
      <alignment horizontal="center" wrapText="1"/>
    </xf>
    <xf numFmtId="0" fontId="2" fillId="3" borderId="0" xfId="4" applyFont="1" applyFill="1"/>
    <xf numFmtId="0" fontId="7" fillId="3" borderId="11" xfId="4" applyFont="1" applyFill="1" applyBorder="1"/>
    <xf numFmtId="0" fontId="7" fillId="3" borderId="9" xfId="4" applyFont="1" applyFill="1" applyBorder="1"/>
    <xf numFmtId="0" fontId="7" fillId="3" borderId="12" xfId="4" applyFont="1" applyFill="1" applyBorder="1"/>
    <xf numFmtId="43" fontId="7" fillId="3" borderId="12" xfId="1" applyFont="1" applyFill="1" applyBorder="1" applyAlignment="1">
      <alignment horizontal="center"/>
    </xf>
    <xf numFmtId="43" fontId="7" fillId="3" borderId="13" xfId="1" applyFont="1" applyFill="1" applyBorder="1" applyAlignment="1">
      <alignment horizontal="center"/>
    </xf>
    <xf numFmtId="43" fontId="8" fillId="3" borderId="14" xfId="1" applyFont="1" applyFill="1" applyBorder="1" applyAlignment="1">
      <alignment vertical="center" wrapText="1"/>
    </xf>
    <xf numFmtId="0" fontId="7" fillId="3" borderId="7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wrapText="1"/>
    </xf>
    <xf numFmtId="43" fontId="7" fillId="3" borderId="8" xfId="1" applyFont="1" applyFill="1" applyBorder="1" applyAlignment="1">
      <alignment horizontal="center"/>
    </xf>
    <xf numFmtId="43" fontId="7" fillId="3" borderId="15" xfId="1" applyFont="1" applyFill="1" applyBorder="1" applyAlignment="1">
      <alignment horizontal="center"/>
    </xf>
    <xf numFmtId="0" fontId="9" fillId="3" borderId="2" xfId="4" applyFont="1" applyFill="1" applyBorder="1" applyAlignment="1">
      <alignment horizontal="centerContinuous"/>
    </xf>
    <xf numFmtId="0" fontId="9" fillId="3" borderId="3" xfId="4" applyFont="1" applyFill="1" applyBorder="1" applyAlignment="1">
      <alignment horizontal="centerContinuous"/>
    </xf>
    <xf numFmtId="0" fontId="9" fillId="3" borderId="4" xfId="4" applyFont="1" applyFill="1" applyBorder="1" applyAlignment="1">
      <alignment horizontal="left" wrapText="1"/>
    </xf>
    <xf numFmtId="0" fontId="4" fillId="3" borderId="9" xfId="0" applyFont="1" applyFill="1" applyBorder="1" applyAlignment="1">
      <alignment vertical="top" wrapText="1"/>
    </xf>
    <xf numFmtId="43" fontId="4" fillId="3" borderId="9" xfId="1" applyFont="1" applyFill="1" applyBorder="1" applyAlignment="1">
      <alignment vertical="top" wrapText="1"/>
    </xf>
    <xf numFmtId="0" fontId="10" fillId="3" borderId="0" xfId="0" applyFont="1" applyFill="1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43" fontId="4" fillId="3" borderId="0" xfId="1" applyFont="1" applyFill="1" applyBorder="1" applyProtection="1"/>
    <xf numFmtId="43" fontId="4" fillId="3" borderId="0" xfId="1" applyFont="1" applyFill="1" applyBorder="1" applyAlignment="1" applyProtection="1">
      <alignment vertical="top"/>
    </xf>
    <xf numFmtId="0" fontId="2" fillId="0" borderId="0" xfId="0" applyFont="1" applyAlignment="1"/>
    <xf numFmtId="0" fontId="3" fillId="2" borderId="0" xfId="0" applyFont="1" applyFill="1" applyBorder="1" applyAlignment="1">
      <alignment horizontal="center"/>
    </xf>
    <xf numFmtId="37" fontId="3" fillId="2" borderId="10" xfId="4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5" xfId="4" applyFont="1" applyFill="1" applyBorder="1" applyAlignment="1">
      <alignment horizontal="left"/>
    </xf>
    <xf numFmtId="0" fontId="9" fillId="3" borderId="0" xfId="4" applyFont="1" applyFill="1" applyBorder="1" applyAlignment="1">
      <alignment horizontal="left"/>
    </xf>
    <xf numFmtId="0" fontId="2" fillId="3" borderId="6" xfId="0" applyFont="1" applyFill="1" applyBorder="1"/>
    <xf numFmtId="0" fontId="7" fillId="3" borderId="5" xfId="4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wrapText="1"/>
    </xf>
    <xf numFmtId="43" fontId="7" fillId="3" borderId="14" xfId="1" applyFont="1" applyFill="1" applyBorder="1" applyAlignment="1">
      <alignment horizontal="center"/>
    </xf>
    <xf numFmtId="0" fontId="9" fillId="3" borderId="5" xfId="4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6" xfId="0" applyFont="1" applyFill="1" applyBorder="1"/>
    <xf numFmtId="43" fontId="9" fillId="3" borderId="14" xfId="1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/>
    <xf numFmtId="0" fontId="7" fillId="3" borderId="0" xfId="4" applyFont="1" applyFill="1" applyBorder="1" applyAlignment="1">
      <alignment horizontal="center" vertical="center"/>
    </xf>
    <xf numFmtId="43" fontId="11" fillId="3" borderId="14" xfId="1" applyFont="1" applyFill="1" applyBorder="1" applyAlignment="1">
      <alignment vertical="center" wrapText="1"/>
    </xf>
    <xf numFmtId="0" fontId="12" fillId="3" borderId="2" xfId="4" applyFont="1" applyFill="1" applyBorder="1" applyAlignment="1">
      <alignment horizontal="centerContinuous"/>
    </xf>
    <xf numFmtId="0" fontId="12" fillId="3" borderId="3" xfId="4" applyFont="1" applyFill="1" applyBorder="1" applyAlignment="1">
      <alignment horizontal="centerContinuous"/>
    </xf>
    <xf numFmtId="0" fontId="12" fillId="3" borderId="4" xfId="4" applyFont="1" applyFill="1" applyBorder="1" applyAlignment="1">
      <alignment horizontal="left" wrapText="1" indent="1"/>
    </xf>
    <xf numFmtId="43" fontId="8" fillId="3" borderId="10" xfId="1" applyFont="1" applyFill="1" applyBorder="1" applyAlignment="1">
      <alignment vertical="center" wrapText="1"/>
    </xf>
    <xf numFmtId="0" fontId="10" fillId="0" borderId="0" xfId="0" applyFont="1"/>
    <xf numFmtId="43" fontId="6" fillId="3" borderId="9" xfId="1" applyFont="1" applyFill="1" applyBorder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43" fontId="13" fillId="0" borderId="2" xfId="1" applyFont="1" applyBorder="1" applyAlignment="1">
      <alignment horizontal="center" vertical="top" wrapText="1"/>
    </xf>
    <xf numFmtId="43" fontId="13" fillId="0" borderId="4" xfId="1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center" wrapText="1"/>
    </xf>
    <xf numFmtId="43" fontId="8" fillId="3" borderId="13" xfId="1" applyFont="1" applyFill="1" applyBorder="1" applyAlignment="1">
      <alignment horizontal="right" vertical="center" wrapText="1"/>
    </xf>
    <xf numFmtId="43" fontId="8" fillId="3" borderId="15" xfId="1" applyFont="1" applyFill="1" applyBorder="1" applyAlignment="1">
      <alignment horizontal="right" vertical="center" wrapText="1"/>
    </xf>
    <xf numFmtId="43" fontId="3" fillId="0" borderId="2" xfId="1" applyFont="1" applyBorder="1" applyAlignment="1">
      <alignment horizontal="center" vertical="top" wrapText="1"/>
    </xf>
    <xf numFmtId="43" fontId="3" fillId="0" borderId="4" xfId="1" applyFont="1" applyBorder="1" applyAlignment="1">
      <alignment horizontal="center" vertical="top" wrapText="1"/>
    </xf>
    <xf numFmtId="37" fontId="3" fillId="2" borderId="10" xfId="4" applyNumberFormat="1" applyFont="1" applyFill="1" applyBorder="1" applyAlignment="1">
      <alignment horizontal="center" vertical="center" wrapText="1"/>
    </xf>
    <xf numFmtId="37" fontId="3" fillId="2" borderId="10" xfId="4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view="pageBreakPreview" zoomScale="84" zoomScaleNormal="84" zoomScaleSheetLayoutView="84" workbookViewId="0">
      <selection activeCell="A7" sqref="A7:XFD23"/>
    </sheetView>
  </sheetViews>
  <sheetFormatPr baseColWidth="10" defaultColWidth="11.42578125" defaultRowHeight="12.75" x14ac:dyDescent="0.2"/>
  <cols>
    <col min="1" max="1" width="1.140625" style="2" customWidth="1"/>
    <col min="2" max="3" width="3.7109375" style="6" customWidth="1"/>
    <col min="4" max="4" width="46.42578125" style="6" customWidth="1"/>
    <col min="5" max="10" width="15.7109375" style="6" customWidth="1"/>
    <col min="11" max="11" width="2" style="2" customWidth="1"/>
    <col min="12" max="16384" width="11.42578125" style="6"/>
  </cols>
  <sheetData>
    <row r="1" spans="1:10" ht="18.75" customHeight="1" x14ac:dyDescent="0.2">
      <c r="B1" s="77" t="s">
        <v>6</v>
      </c>
      <c r="C1" s="77"/>
      <c r="D1" s="77"/>
      <c r="E1" s="77"/>
      <c r="F1" s="77"/>
      <c r="G1" s="77"/>
      <c r="H1" s="77"/>
      <c r="I1" s="77"/>
      <c r="J1" s="77"/>
    </row>
    <row r="2" spans="1:10" ht="15" customHeight="1" x14ac:dyDescent="0.2">
      <c r="B2" s="40"/>
      <c r="C2" s="40"/>
      <c r="D2" s="77" t="s">
        <v>7</v>
      </c>
      <c r="E2" s="77"/>
      <c r="F2" s="77"/>
      <c r="G2" s="77"/>
      <c r="H2" s="77"/>
      <c r="I2" s="77"/>
      <c r="J2" s="77"/>
    </row>
    <row r="3" spans="1:10" ht="15" customHeight="1" x14ac:dyDescent="0.2">
      <c r="B3" s="77" t="s">
        <v>46</v>
      </c>
      <c r="C3" s="77"/>
      <c r="D3" s="77"/>
      <c r="E3" s="77"/>
      <c r="F3" s="77"/>
      <c r="G3" s="77"/>
      <c r="H3" s="77"/>
      <c r="I3" s="77"/>
      <c r="J3" s="77"/>
    </row>
    <row r="4" spans="1:10" s="2" customFormat="1" ht="8.25" customHeight="1" x14ac:dyDescent="0.2">
      <c r="A4" s="7"/>
      <c r="B4" s="8"/>
      <c r="C4" s="8"/>
      <c r="D4" s="8"/>
      <c r="E4" s="1"/>
      <c r="F4" s="9"/>
      <c r="G4" s="9"/>
      <c r="H4" s="9"/>
      <c r="I4" s="9"/>
      <c r="J4" s="9"/>
    </row>
    <row r="5" spans="1:10" s="2" customFormat="1" ht="13.5" customHeight="1" x14ac:dyDescent="0.2">
      <c r="A5" s="7"/>
      <c r="B5" s="10"/>
      <c r="D5" s="3" t="s">
        <v>0</v>
      </c>
      <c r="E5" s="4" t="s">
        <v>1</v>
      </c>
      <c r="F5" s="4"/>
      <c r="G5" s="11"/>
      <c r="H5" s="11"/>
      <c r="I5" s="11"/>
      <c r="J5" s="12"/>
    </row>
    <row r="6" spans="1:10" s="2" customFormat="1" ht="11.25" customHeight="1" x14ac:dyDescent="0.2">
      <c r="A6" s="7"/>
      <c r="B6" s="7"/>
      <c r="C6" s="7"/>
      <c r="D6" s="7"/>
      <c r="F6" s="12"/>
      <c r="G6" s="12"/>
      <c r="H6" s="12"/>
      <c r="I6" s="12"/>
      <c r="J6" s="12"/>
    </row>
    <row r="7" spans="1:10" ht="12" hidden="1" customHeight="1" x14ac:dyDescent="0.2">
      <c r="A7" s="13"/>
      <c r="B7" s="76" t="s">
        <v>8</v>
      </c>
      <c r="C7" s="76"/>
      <c r="D7" s="76"/>
      <c r="E7" s="76" t="s">
        <v>9</v>
      </c>
      <c r="F7" s="76"/>
      <c r="G7" s="76"/>
      <c r="H7" s="76"/>
      <c r="I7" s="76"/>
      <c r="J7" s="75" t="s">
        <v>10</v>
      </c>
    </row>
    <row r="8" spans="1:10" ht="25.5" hidden="1" x14ac:dyDescent="0.2">
      <c r="A8" s="7"/>
      <c r="B8" s="76"/>
      <c r="C8" s="76"/>
      <c r="D8" s="76"/>
      <c r="E8" s="41" t="s">
        <v>11</v>
      </c>
      <c r="F8" s="14" t="s">
        <v>12</v>
      </c>
      <c r="G8" s="41" t="s">
        <v>13</v>
      </c>
      <c r="H8" s="41" t="s">
        <v>14</v>
      </c>
      <c r="I8" s="41" t="s">
        <v>15</v>
      </c>
      <c r="J8" s="75"/>
    </row>
    <row r="9" spans="1:10" ht="12" hidden="1" customHeight="1" x14ac:dyDescent="0.2">
      <c r="A9" s="7"/>
      <c r="B9" s="76"/>
      <c r="C9" s="76"/>
      <c r="D9" s="76"/>
      <c r="E9" s="41" t="s">
        <v>16</v>
      </c>
      <c r="F9" s="41" t="s">
        <v>17</v>
      </c>
      <c r="G9" s="41" t="s">
        <v>18</v>
      </c>
      <c r="H9" s="41" t="s">
        <v>19</v>
      </c>
      <c r="I9" s="41" t="s">
        <v>20</v>
      </c>
      <c r="J9" s="41" t="s">
        <v>21</v>
      </c>
    </row>
    <row r="10" spans="1:10" ht="12" hidden="1" customHeight="1" x14ac:dyDescent="0.2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 ht="12" hidden="1" customHeight="1" x14ac:dyDescent="0.2">
      <c r="A11" s="15"/>
      <c r="B11" s="70" t="s">
        <v>22</v>
      </c>
      <c r="C11" s="66"/>
      <c r="D11" s="67"/>
      <c r="E11" s="21">
        <v>0</v>
      </c>
      <c r="F11" s="21">
        <v>0</v>
      </c>
      <c r="G11" s="21">
        <f>+E11+F11</f>
        <v>0</v>
      </c>
      <c r="H11" s="21">
        <v>0</v>
      </c>
      <c r="I11" s="21">
        <v>0</v>
      </c>
      <c r="J11" s="21">
        <f>+I11-E11</f>
        <v>0</v>
      </c>
    </row>
    <row r="12" spans="1:10" ht="12" hidden="1" customHeight="1" x14ac:dyDescent="0.2">
      <c r="A12" s="15"/>
      <c r="B12" s="70" t="s">
        <v>23</v>
      </c>
      <c r="C12" s="66"/>
      <c r="D12" s="67"/>
      <c r="E12" s="21">
        <v>0</v>
      </c>
      <c r="F12" s="21">
        <v>0</v>
      </c>
      <c r="G12" s="21">
        <f t="shared" ref="G12:G20" si="0">+E12+F12</f>
        <v>0</v>
      </c>
      <c r="H12" s="21">
        <v>0</v>
      </c>
      <c r="I12" s="21">
        <v>0</v>
      </c>
      <c r="J12" s="21">
        <f t="shared" ref="J12:J20" si="1">+I12-E12</f>
        <v>0</v>
      </c>
    </row>
    <row r="13" spans="1:10" ht="12" hidden="1" customHeight="1" x14ac:dyDescent="0.2">
      <c r="A13" s="15"/>
      <c r="B13" s="70" t="s">
        <v>24</v>
      </c>
      <c r="C13" s="66"/>
      <c r="D13" s="67"/>
      <c r="E13" s="21">
        <v>0</v>
      </c>
      <c r="F13" s="21">
        <v>0</v>
      </c>
      <c r="G13" s="21">
        <f t="shared" si="0"/>
        <v>0</v>
      </c>
      <c r="H13" s="21">
        <v>0</v>
      </c>
      <c r="I13" s="21">
        <v>0</v>
      </c>
      <c r="J13" s="21">
        <f t="shared" si="1"/>
        <v>0</v>
      </c>
    </row>
    <row r="14" spans="1:10" ht="12" hidden="1" customHeight="1" x14ac:dyDescent="0.2">
      <c r="A14" s="15"/>
      <c r="B14" s="70" t="s">
        <v>25</v>
      </c>
      <c r="C14" s="66"/>
      <c r="D14" s="67"/>
      <c r="E14" s="21">
        <v>0</v>
      </c>
      <c r="F14" s="21">
        <v>0</v>
      </c>
      <c r="G14" s="21">
        <f t="shared" si="0"/>
        <v>0</v>
      </c>
      <c r="H14" s="21">
        <v>0</v>
      </c>
      <c r="I14" s="21">
        <v>0</v>
      </c>
      <c r="J14" s="21">
        <f t="shared" si="1"/>
        <v>0</v>
      </c>
    </row>
    <row r="15" spans="1:10" ht="12" hidden="1" customHeight="1" x14ac:dyDescent="0.2">
      <c r="A15" s="15"/>
      <c r="B15" s="70" t="s">
        <v>26</v>
      </c>
      <c r="C15" s="66"/>
      <c r="D15" s="67"/>
      <c r="E15" s="21">
        <v>500000</v>
      </c>
      <c r="F15" s="21">
        <v>2000000</v>
      </c>
      <c r="G15" s="21">
        <f>E15+F15</f>
        <v>2500000</v>
      </c>
      <c r="H15" s="21">
        <v>1057589.6499999999</v>
      </c>
      <c r="I15" s="21">
        <v>1057589.6499999999</v>
      </c>
      <c r="J15" s="21">
        <f t="shared" si="1"/>
        <v>557589.64999999991</v>
      </c>
    </row>
    <row r="16" spans="1:10" ht="12" hidden="1" customHeight="1" x14ac:dyDescent="0.2">
      <c r="A16" s="15"/>
      <c r="B16" s="70" t="s">
        <v>27</v>
      </c>
      <c r="C16" s="66"/>
      <c r="D16" s="67"/>
      <c r="E16" s="21">
        <v>11000000</v>
      </c>
      <c r="F16" s="21">
        <v>24604631.879999999</v>
      </c>
      <c r="G16" s="21">
        <f>E16+F16</f>
        <v>35604631.879999995</v>
      </c>
      <c r="H16" s="21">
        <v>13894976.640000001</v>
      </c>
      <c r="I16" s="21">
        <v>13894976.640000001</v>
      </c>
      <c r="J16" s="21">
        <f t="shared" si="1"/>
        <v>2894976.6400000006</v>
      </c>
    </row>
    <row r="17" spans="1:10" ht="12" hidden="1" customHeight="1" x14ac:dyDescent="0.2">
      <c r="A17" s="15"/>
      <c r="B17" s="70" t="s">
        <v>28</v>
      </c>
      <c r="C17" s="66"/>
      <c r="D17" s="67"/>
      <c r="E17" s="21">
        <v>0</v>
      </c>
      <c r="F17" s="21">
        <v>0</v>
      </c>
      <c r="G17" s="21">
        <f t="shared" si="0"/>
        <v>0</v>
      </c>
      <c r="H17" s="21">
        <v>0</v>
      </c>
      <c r="I17" s="21"/>
      <c r="J17" s="21">
        <f t="shared" si="1"/>
        <v>0</v>
      </c>
    </row>
    <row r="18" spans="1:10" ht="12" hidden="1" customHeight="1" x14ac:dyDescent="0.2">
      <c r="A18" s="15"/>
      <c r="B18" s="70" t="s">
        <v>29</v>
      </c>
      <c r="C18" s="66"/>
      <c r="D18" s="67"/>
      <c r="E18" s="21">
        <v>0</v>
      </c>
      <c r="F18" s="21">
        <v>3858975.04</v>
      </c>
      <c r="G18" s="21">
        <f>E18+F18</f>
        <v>3858975.04</v>
      </c>
      <c r="H18" s="21">
        <v>3858975.04</v>
      </c>
      <c r="I18" s="21">
        <v>3858975.04</v>
      </c>
      <c r="J18" s="21">
        <f t="shared" si="1"/>
        <v>3858975.04</v>
      </c>
    </row>
    <row r="19" spans="1:10" ht="12" hidden="1" customHeight="1" x14ac:dyDescent="0.2">
      <c r="A19" s="15"/>
      <c r="B19" s="70" t="s">
        <v>30</v>
      </c>
      <c r="C19" s="66"/>
      <c r="D19" s="67"/>
      <c r="E19" s="21">
        <v>80889237.170000002</v>
      </c>
      <c r="F19" s="21">
        <v>4331244.4000000004</v>
      </c>
      <c r="G19" s="21">
        <f>E19+F19</f>
        <v>85220481.570000008</v>
      </c>
      <c r="H19" s="21">
        <v>39053072.240000002</v>
      </c>
      <c r="I19" s="21">
        <v>39053072.240000002</v>
      </c>
      <c r="J19" s="21">
        <f t="shared" si="1"/>
        <v>-41836164.93</v>
      </c>
    </row>
    <row r="20" spans="1:10" ht="12" hidden="1" customHeight="1" x14ac:dyDescent="0.2">
      <c r="A20" s="15"/>
      <c r="B20" s="70" t="s">
        <v>31</v>
      </c>
      <c r="C20" s="66"/>
      <c r="D20" s="67"/>
      <c r="E20" s="21">
        <v>0</v>
      </c>
      <c r="F20" s="21">
        <v>0</v>
      </c>
      <c r="G20" s="21">
        <f t="shared" si="0"/>
        <v>0</v>
      </c>
      <c r="H20" s="21">
        <v>0</v>
      </c>
      <c r="I20" s="21">
        <v>0</v>
      </c>
      <c r="J20" s="21">
        <f t="shared" si="1"/>
        <v>0</v>
      </c>
    </row>
    <row r="21" spans="1:10" ht="12" hidden="1" customHeight="1" x14ac:dyDescent="0.2">
      <c r="A21" s="15"/>
      <c r="B21" s="22"/>
      <c r="C21" s="23"/>
      <c r="D21" s="24"/>
      <c r="E21" s="25"/>
      <c r="F21" s="26"/>
      <c r="G21" s="26"/>
      <c r="H21" s="26"/>
      <c r="I21" s="26"/>
      <c r="J21" s="26"/>
    </row>
    <row r="22" spans="1:10" ht="12" hidden="1" customHeight="1" x14ac:dyDescent="0.2">
      <c r="A22" s="7"/>
      <c r="B22" s="27"/>
      <c r="C22" s="28"/>
      <c r="D22" s="29" t="s">
        <v>32</v>
      </c>
      <c r="E22" s="21">
        <f>SUM(E11+E12+E13+E14+E15+E16+E17+E18+E19+E20)</f>
        <v>92389237.170000002</v>
      </c>
      <c r="F22" s="21">
        <f>SUM(F11+F12+F13+F14+F15+F16+F17+F18+F19+F20)</f>
        <v>34794851.32</v>
      </c>
      <c r="G22" s="21">
        <f>SUM(G11+G12+G13+G14+G15+G16+G17+G18+G19+G20)</f>
        <v>127184088.49000001</v>
      </c>
      <c r="H22" s="21">
        <f>SUM(H11+H12+H13+H14+H15+H16+H17+H18+H19+H20)</f>
        <v>57864613.570000008</v>
      </c>
      <c r="I22" s="21">
        <f>SUM(I11+I12+I13+I14+I15+I16+I17+I18+I19+I20)</f>
        <v>57864613.570000008</v>
      </c>
      <c r="J22" s="71">
        <f>IF(I22&gt;E22,I22-E22,0)</f>
        <v>0</v>
      </c>
    </row>
    <row r="23" spans="1:10" ht="12" hidden="1" customHeight="1" x14ac:dyDescent="0.2">
      <c r="A23" s="15"/>
      <c r="B23" s="30"/>
      <c r="C23" s="30"/>
      <c r="D23" s="30"/>
      <c r="E23" s="31"/>
      <c r="F23" s="31"/>
      <c r="G23" s="31"/>
      <c r="H23" s="73" t="s">
        <v>33</v>
      </c>
      <c r="I23" s="74"/>
      <c r="J23" s="72"/>
    </row>
    <row r="24" spans="1:10" ht="12" customHeight="1" x14ac:dyDescent="0.2">
      <c r="A24" s="7"/>
      <c r="B24" s="7"/>
      <c r="C24" s="7"/>
      <c r="D24" s="7"/>
      <c r="E24" s="12"/>
      <c r="F24" s="12"/>
      <c r="G24" s="12"/>
      <c r="H24" s="12"/>
      <c r="I24" s="12"/>
      <c r="J24" s="12"/>
    </row>
    <row r="25" spans="1:10" ht="12" customHeight="1" x14ac:dyDescent="0.2">
      <c r="A25" s="7"/>
      <c r="B25" s="75" t="s">
        <v>35</v>
      </c>
      <c r="C25" s="75"/>
      <c r="D25" s="75"/>
      <c r="E25" s="76" t="s">
        <v>9</v>
      </c>
      <c r="F25" s="76"/>
      <c r="G25" s="76"/>
      <c r="H25" s="76"/>
      <c r="I25" s="76"/>
      <c r="J25" s="75" t="s">
        <v>10</v>
      </c>
    </row>
    <row r="26" spans="1:10" ht="25.5" x14ac:dyDescent="0.2">
      <c r="A26" s="7"/>
      <c r="B26" s="75"/>
      <c r="C26" s="75"/>
      <c r="D26" s="75"/>
      <c r="E26" s="41" t="s">
        <v>11</v>
      </c>
      <c r="F26" s="14" t="s">
        <v>12</v>
      </c>
      <c r="G26" s="41" t="s">
        <v>13</v>
      </c>
      <c r="H26" s="41" t="s">
        <v>14</v>
      </c>
      <c r="I26" s="41" t="s">
        <v>15</v>
      </c>
      <c r="J26" s="75"/>
    </row>
    <row r="27" spans="1:10" ht="12" customHeight="1" x14ac:dyDescent="0.2">
      <c r="A27" s="7"/>
      <c r="B27" s="75"/>
      <c r="C27" s="75"/>
      <c r="D27" s="75"/>
      <c r="E27" s="41" t="s">
        <v>16</v>
      </c>
      <c r="F27" s="41" t="s">
        <v>17</v>
      </c>
      <c r="G27" s="41" t="s">
        <v>18</v>
      </c>
      <c r="H27" s="41" t="s">
        <v>19</v>
      </c>
      <c r="I27" s="41" t="s">
        <v>20</v>
      </c>
      <c r="J27" s="41" t="s">
        <v>21</v>
      </c>
    </row>
    <row r="28" spans="1:10" ht="12" customHeight="1" x14ac:dyDescent="0.2">
      <c r="A28" s="15"/>
      <c r="B28" s="16"/>
      <c r="C28" s="17"/>
      <c r="D28" s="18"/>
      <c r="E28" s="20"/>
      <c r="F28" s="20"/>
      <c r="G28" s="20"/>
      <c r="H28" s="20"/>
      <c r="I28" s="20"/>
      <c r="J28" s="20"/>
    </row>
    <row r="29" spans="1:10" ht="12" customHeight="1" x14ac:dyDescent="0.2">
      <c r="A29" s="15"/>
      <c r="B29" s="43" t="s">
        <v>36</v>
      </c>
      <c r="C29" s="44"/>
      <c r="D29" s="45"/>
      <c r="E29" s="21">
        <f>E31+E33</f>
        <v>11500000</v>
      </c>
      <c r="F29" s="21">
        <f>F31+F33+F34+F36</f>
        <v>26604631.879999999</v>
      </c>
      <c r="G29" s="21">
        <f>G31+G33+G36+G34</f>
        <v>38104631.879999995</v>
      </c>
      <c r="H29" s="21">
        <f>H31+H33+H34</f>
        <v>14952566.290000001</v>
      </c>
      <c r="I29" s="21">
        <f>I31+I33+I34</f>
        <v>14952566.290000001</v>
      </c>
      <c r="J29" s="21">
        <f>J31+J33+J34</f>
        <v>3452566.2900000005</v>
      </c>
    </row>
    <row r="30" spans="1:10" ht="12" customHeight="1" x14ac:dyDescent="0.2">
      <c r="A30" s="15"/>
      <c r="B30" s="46"/>
      <c r="C30" s="66" t="s">
        <v>26</v>
      </c>
      <c r="D30" s="67"/>
      <c r="E30" s="21">
        <f>E31</f>
        <v>500000</v>
      </c>
      <c r="F30" s="21">
        <f>F31</f>
        <v>2000000</v>
      </c>
      <c r="G30" s="21">
        <f>+E30+F30</f>
        <v>2500000</v>
      </c>
      <c r="H30" s="21">
        <f t="shared" ref="H30:I30" si="2">H31</f>
        <v>1057589.6499999999</v>
      </c>
      <c r="I30" s="21">
        <f t="shared" si="2"/>
        <v>1057589.6499999999</v>
      </c>
      <c r="J30" s="21">
        <f>+I30-E30</f>
        <v>557589.64999999991</v>
      </c>
    </row>
    <row r="31" spans="1:10" ht="12" customHeight="1" x14ac:dyDescent="0.2">
      <c r="A31" s="15"/>
      <c r="B31" s="46"/>
      <c r="C31" s="66" t="s">
        <v>37</v>
      </c>
      <c r="D31" s="67"/>
      <c r="E31" s="21">
        <f>E15</f>
        <v>500000</v>
      </c>
      <c r="F31" s="21">
        <f t="shared" ref="F31:I31" si="3">F15</f>
        <v>2000000</v>
      </c>
      <c r="G31" s="21">
        <f t="shared" si="3"/>
        <v>2500000</v>
      </c>
      <c r="H31" s="21">
        <f t="shared" si="3"/>
        <v>1057589.6499999999</v>
      </c>
      <c r="I31" s="21">
        <f t="shared" si="3"/>
        <v>1057589.6499999999</v>
      </c>
      <c r="J31" s="21">
        <f t="shared" ref="J31:J43" si="4">+I31-E31</f>
        <v>557589.64999999991</v>
      </c>
    </row>
    <row r="32" spans="1:10" ht="12" customHeight="1" x14ac:dyDescent="0.2">
      <c r="A32" s="15"/>
      <c r="B32" s="46"/>
      <c r="C32" s="66" t="s">
        <v>27</v>
      </c>
      <c r="D32" s="67"/>
      <c r="E32" s="21">
        <f>E33+E34+E35</f>
        <v>11000000</v>
      </c>
      <c r="F32" s="21">
        <f>F33+F34+F35</f>
        <v>24604631.879999999</v>
      </c>
      <c r="G32" s="21">
        <f>+E32+F32</f>
        <v>35604631.879999995</v>
      </c>
      <c r="H32" s="21">
        <f>H33+H34+H35</f>
        <v>13894976.640000001</v>
      </c>
      <c r="I32" s="21">
        <f>I33+I34+I35</f>
        <v>13894976.640000001</v>
      </c>
      <c r="J32" s="21">
        <f>J33+J34</f>
        <v>2894976.6400000006</v>
      </c>
    </row>
    <row r="33" spans="1:11" ht="12" customHeight="1" x14ac:dyDescent="0.2">
      <c r="A33" s="15"/>
      <c r="B33" s="46"/>
      <c r="C33" s="66" t="s">
        <v>38</v>
      </c>
      <c r="D33" s="67"/>
      <c r="E33" s="21">
        <v>11000000</v>
      </c>
      <c r="F33" s="21">
        <v>4735976.6399999997</v>
      </c>
      <c r="G33" s="21">
        <f>E33+F33</f>
        <v>15735976.640000001</v>
      </c>
      <c r="H33" s="21">
        <f>H16</f>
        <v>13894976.640000001</v>
      </c>
      <c r="I33" s="21">
        <f>I16</f>
        <v>13894976.640000001</v>
      </c>
      <c r="J33" s="21">
        <f>+I33-E33</f>
        <v>2894976.6400000006</v>
      </c>
    </row>
    <row r="34" spans="1:11" ht="12" customHeight="1" x14ac:dyDescent="0.2">
      <c r="A34" s="15"/>
      <c r="B34" s="46"/>
      <c r="C34" s="66" t="s">
        <v>39</v>
      </c>
      <c r="D34" s="67"/>
      <c r="E34" s="21">
        <v>0</v>
      </c>
      <c r="F34" s="21">
        <v>19868655.239999998</v>
      </c>
      <c r="G34" s="21">
        <f>E34+F34</f>
        <v>19868655.239999998</v>
      </c>
      <c r="H34" s="21">
        <v>0</v>
      </c>
      <c r="I34" s="21">
        <v>0</v>
      </c>
      <c r="J34" s="21">
        <f>+I34-E34</f>
        <v>0</v>
      </c>
    </row>
    <row r="35" spans="1:11" ht="12" customHeight="1" x14ac:dyDescent="0.2">
      <c r="A35" s="15"/>
      <c r="B35" s="46"/>
      <c r="C35" s="1" t="s">
        <v>40</v>
      </c>
      <c r="D35" s="47"/>
      <c r="E35" s="21">
        <f>E36</f>
        <v>0</v>
      </c>
      <c r="F35" s="21">
        <f>F36</f>
        <v>0</v>
      </c>
      <c r="G35" s="21">
        <f>+E35+F35</f>
        <v>0</v>
      </c>
      <c r="H35" s="21">
        <f>H36</f>
        <v>0</v>
      </c>
      <c r="I35" s="21">
        <f>I36</f>
        <v>0</v>
      </c>
      <c r="J35" s="21">
        <f t="shared" si="4"/>
        <v>0</v>
      </c>
    </row>
    <row r="36" spans="1:11" ht="12" customHeight="1" x14ac:dyDescent="0.2">
      <c r="A36" s="15"/>
      <c r="B36" s="46"/>
      <c r="C36" s="1" t="s">
        <v>41</v>
      </c>
      <c r="D36" s="47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f t="shared" si="4"/>
        <v>0</v>
      </c>
    </row>
    <row r="37" spans="1:11" ht="12" customHeight="1" x14ac:dyDescent="0.2">
      <c r="A37" s="15"/>
      <c r="B37" s="43" t="s">
        <v>42</v>
      </c>
      <c r="C37" s="44"/>
      <c r="D37" s="45"/>
      <c r="E37" s="21">
        <f>E38</f>
        <v>0</v>
      </c>
      <c r="F37" s="21">
        <f>F38</f>
        <v>3858975.04</v>
      </c>
      <c r="G37" s="21">
        <f>+G38</f>
        <v>3858975.04</v>
      </c>
      <c r="H37" s="21">
        <f t="shared" ref="H37:I37" si="5">H38</f>
        <v>3858975.04</v>
      </c>
      <c r="I37" s="21">
        <f t="shared" si="5"/>
        <v>3858975.04</v>
      </c>
      <c r="J37" s="21">
        <f>+I37-E37</f>
        <v>3858975.04</v>
      </c>
    </row>
    <row r="38" spans="1:11" ht="12" customHeight="1" x14ac:dyDescent="0.2">
      <c r="A38" s="15"/>
      <c r="B38" s="46"/>
      <c r="C38" s="1" t="s">
        <v>29</v>
      </c>
      <c r="D38" s="47"/>
      <c r="E38" s="21">
        <f>E39</f>
        <v>0</v>
      </c>
      <c r="F38" s="21">
        <f>F39</f>
        <v>3858975.04</v>
      </c>
      <c r="G38" s="21">
        <f t="shared" ref="G38:G42" si="6">+E38+F38</f>
        <v>3858975.04</v>
      </c>
      <c r="H38" s="21">
        <f>H39</f>
        <v>3858975.04</v>
      </c>
      <c r="I38" s="21">
        <f>I39</f>
        <v>3858975.04</v>
      </c>
      <c r="J38" s="21">
        <f t="shared" si="4"/>
        <v>3858975.04</v>
      </c>
    </row>
    <row r="39" spans="1:11" ht="12" customHeight="1" x14ac:dyDescent="0.2">
      <c r="A39" s="15"/>
      <c r="B39" s="46"/>
      <c r="C39" s="1" t="s">
        <v>43</v>
      </c>
      <c r="D39" s="47"/>
      <c r="E39" s="21">
        <v>0</v>
      </c>
      <c r="F39" s="21">
        <f>F18</f>
        <v>3858975.04</v>
      </c>
      <c r="G39" s="21">
        <f t="shared" si="6"/>
        <v>3858975.04</v>
      </c>
      <c r="H39" s="21">
        <f>H18</f>
        <v>3858975.04</v>
      </c>
      <c r="I39" s="21">
        <f>I18</f>
        <v>3858975.04</v>
      </c>
      <c r="J39" s="21">
        <f t="shared" si="4"/>
        <v>3858975.04</v>
      </c>
    </row>
    <row r="40" spans="1:11" ht="12" customHeight="1" x14ac:dyDescent="0.2">
      <c r="A40" s="15"/>
      <c r="B40" s="43" t="s">
        <v>44</v>
      </c>
      <c r="C40" s="44"/>
      <c r="D40" s="45"/>
      <c r="E40" s="21">
        <f>E41+E43</f>
        <v>80889237.170000002</v>
      </c>
      <c r="F40" s="21">
        <f>F41+F43</f>
        <v>4331244.4000000004</v>
      </c>
      <c r="G40" s="21">
        <f>+E40+F40</f>
        <v>85220481.570000008</v>
      </c>
      <c r="H40" s="21">
        <f>H41+H43</f>
        <v>39053072.240000002</v>
      </c>
      <c r="I40" s="21">
        <f t="shared" ref="I40" si="7">I41+I43</f>
        <v>39053072.240000002</v>
      </c>
      <c r="J40" s="21">
        <f>+I40-E40</f>
        <v>-41836164.93</v>
      </c>
    </row>
    <row r="41" spans="1:11" ht="12" customHeight="1" x14ac:dyDescent="0.2">
      <c r="A41" s="15"/>
      <c r="B41" s="46"/>
      <c r="C41" s="1" t="s">
        <v>29</v>
      </c>
      <c r="D41" s="1"/>
      <c r="E41" s="21">
        <f>E42</f>
        <v>0</v>
      </c>
      <c r="F41" s="21">
        <f>F42</f>
        <v>0</v>
      </c>
      <c r="G41" s="21">
        <f t="shared" si="6"/>
        <v>0</v>
      </c>
      <c r="H41" s="21">
        <f t="shared" ref="H41:I41" si="8">H42</f>
        <v>0</v>
      </c>
      <c r="I41" s="21">
        <f t="shared" si="8"/>
        <v>0</v>
      </c>
      <c r="J41" s="21">
        <f t="shared" si="4"/>
        <v>0</v>
      </c>
    </row>
    <row r="42" spans="1:11" ht="12" customHeight="1" x14ac:dyDescent="0.2">
      <c r="A42" s="15"/>
      <c r="B42" s="46"/>
      <c r="C42" s="1" t="s">
        <v>43</v>
      </c>
      <c r="D42" s="1"/>
      <c r="E42" s="21">
        <v>0</v>
      </c>
      <c r="F42" s="21">
        <v>0</v>
      </c>
      <c r="G42" s="48">
        <f t="shared" si="6"/>
        <v>0</v>
      </c>
      <c r="H42" s="21">
        <v>0</v>
      </c>
      <c r="I42" s="21">
        <v>0</v>
      </c>
      <c r="J42" s="48">
        <f t="shared" si="4"/>
        <v>0</v>
      </c>
    </row>
    <row r="43" spans="1:11" ht="12" customHeight="1" x14ac:dyDescent="0.2">
      <c r="A43" s="15"/>
      <c r="B43" s="43"/>
      <c r="C43" s="66" t="s">
        <v>40</v>
      </c>
      <c r="D43" s="67"/>
      <c r="E43" s="21">
        <f>E44</f>
        <v>80889237.170000002</v>
      </c>
      <c r="F43" s="21">
        <f>F44</f>
        <v>4331244.4000000004</v>
      </c>
      <c r="G43" s="21">
        <f>+G44+G45+G46</f>
        <v>85220481.570000008</v>
      </c>
      <c r="H43" s="21">
        <f t="shared" ref="H43:I43" si="9">H44</f>
        <v>39053072.240000002</v>
      </c>
      <c r="I43" s="21">
        <f t="shared" si="9"/>
        <v>39053072.240000002</v>
      </c>
      <c r="J43" s="21">
        <f t="shared" si="4"/>
        <v>-41836164.93</v>
      </c>
    </row>
    <row r="44" spans="1:11" ht="12" customHeight="1" x14ac:dyDescent="0.2">
      <c r="A44" s="15"/>
      <c r="B44" s="43"/>
      <c r="C44" s="1" t="s">
        <v>41</v>
      </c>
      <c r="D44" s="47"/>
      <c r="E44" s="21">
        <v>80889237.170000002</v>
      </c>
      <c r="F44" s="21">
        <f>F19</f>
        <v>4331244.4000000004</v>
      </c>
      <c r="G44" s="21">
        <f>E44+F44</f>
        <v>85220481.570000008</v>
      </c>
      <c r="H44" s="21">
        <f>H19</f>
        <v>39053072.240000002</v>
      </c>
      <c r="I44" s="21">
        <f>I19</f>
        <v>39053072.240000002</v>
      </c>
      <c r="J44" s="21">
        <f>I44-E44</f>
        <v>-41836164.93</v>
      </c>
    </row>
    <row r="45" spans="1:11" ht="12" customHeight="1" x14ac:dyDescent="0.2">
      <c r="A45" s="15"/>
      <c r="B45" s="46"/>
      <c r="C45" s="66"/>
      <c r="D45" s="67"/>
      <c r="E45" s="21"/>
      <c r="F45" s="21"/>
      <c r="G45" s="21"/>
      <c r="H45" s="21"/>
      <c r="I45" s="21"/>
      <c r="J45" s="21"/>
    </row>
    <row r="46" spans="1:11" s="54" customFormat="1" ht="12" customHeight="1" x14ac:dyDescent="0.2">
      <c r="A46" s="7"/>
      <c r="B46" s="49"/>
      <c r="C46" s="50"/>
      <c r="D46" s="51"/>
      <c r="E46" s="52"/>
      <c r="F46" s="52"/>
      <c r="G46" s="52"/>
      <c r="H46" s="52"/>
      <c r="I46" s="52"/>
      <c r="J46" s="52"/>
      <c r="K46" s="53"/>
    </row>
    <row r="47" spans="1:11" ht="12" customHeight="1" x14ac:dyDescent="0.2">
      <c r="A47" s="15"/>
      <c r="B47" s="43"/>
      <c r="C47" s="55"/>
      <c r="D47" s="47"/>
      <c r="E47" s="56"/>
      <c r="F47" s="56"/>
      <c r="G47" s="56"/>
      <c r="H47" s="56"/>
      <c r="I47" s="56"/>
      <c r="J47" s="56"/>
    </row>
    <row r="48" spans="1:11" ht="12" customHeight="1" x14ac:dyDescent="0.2">
      <c r="A48" s="15"/>
      <c r="B48" s="46"/>
      <c r="C48" s="66"/>
      <c r="D48" s="67"/>
      <c r="E48" s="21"/>
      <c r="F48" s="21"/>
      <c r="G48" s="21"/>
      <c r="H48" s="21"/>
      <c r="I48" s="21"/>
      <c r="J48" s="21"/>
    </row>
    <row r="49" spans="1:11" ht="12" customHeight="1" x14ac:dyDescent="0.2">
      <c r="A49" s="15"/>
      <c r="B49" s="22"/>
      <c r="C49" s="23"/>
      <c r="D49" s="24"/>
      <c r="E49" s="26"/>
      <c r="F49" s="26"/>
      <c r="G49" s="26"/>
      <c r="H49" s="26"/>
      <c r="I49" s="26"/>
      <c r="J49" s="26"/>
    </row>
    <row r="50" spans="1:11" ht="12" customHeight="1" x14ac:dyDescent="0.2">
      <c r="A50" s="7"/>
      <c r="B50" s="57"/>
      <c r="C50" s="58"/>
      <c r="D50" s="59" t="s">
        <v>32</v>
      </c>
      <c r="E50" s="60">
        <f>E29+E37+E40</f>
        <v>92389237.170000002</v>
      </c>
      <c r="F50" s="60">
        <f t="shared" ref="F50:I50" si="10">F29+F37+F40</f>
        <v>34794851.32</v>
      </c>
      <c r="G50" s="60">
        <f t="shared" si="10"/>
        <v>127184088.49000001</v>
      </c>
      <c r="H50" s="60">
        <f t="shared" si="10"/>
        <v>57864613.570000008</v>
      </c>
      <c r="I50" s="60">
        <f t="shared" si="10"/>
        <v>57864613.570000008</v>
      </c>
      <c r="J50" s="71">
        <f>IF(I50&gt;E50,I50-E50,0)</f>
        <v>0</v>
      </c>
    </row>
    <row r="51" spans="1:11" x14ac:dyDescent="0.2">
      <c r="A51" s="15"/>
      <c r="B51" s="32" t="s">
        <v>45</v>
      </c>
      <c r="C51" s="61"/>
      <c r="D51" s="61"/>
      <c r="E51" s="61"/>
      <c r="F51" s="62"/>
      <c r="G51" s="62"/>
      <c r="H51" s="68" t="s">
        <v>33</v>
      </c>
      <c r="I51" s="69"/>
      <c r="J51" s="72"/>
    </row>
    <row r="52" spans="1:11" x14ac:dyDescent="0.2">
      <c r="A52" s="15"/>
      <c r="B52" s="63"/>
      <c r="C52" s="63"/>
      <c r="D52" s="63"/>
      <c r="E52" s="63"/>
      <c r="F52" s="63"/>
      <c r="G52" s="63"/>
      <c r="H52" s="63"/>
      <c r="I52" s="63"/>
      <c r="J52" s="63"/>
    </row>
    <row r="53" spans="1:11" x14ac:dyDescent="0.2">
      <c r="B53" s="32" t="s">
        <v>34</v>
      </c>
      <c r="C53" s="32"/>
      <c r="D53" s="32"/>
      <c r="E53" s="32"/>
      <c r="F53" s="32"/>
      <c r="G53" s="32"/>
      <c r="H53" s="32"/>
      <c r="I53" s="32"/>
      <c r="J53" s="32"/>
    </row>
    <row r="54" spans="1:11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1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1:11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1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1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1" x14ac:dyDescent="0.2">
      <c r="B59" s="2"/>
      <c r="C59" s="2"/>
      <c r="D59" s="2"/>
      <c r="E59" s="2"/>
      <c r="F59" s="2"/>
      <c r="G59" s="2"/>
      <c r="H59" s="2"/>
      <c r="I59" s="2"/>
      <c r="J59" s="2"/>
    </row>
    <row r="61" spans="1:11" x14ac:dyDescent="0.2">
      <c r="D61" s="33"/>
      <c r="H61" s="33"/>
      <c r="I61" s="33"/>
      <c r="J61" s="34"/>
      <c r="K61" s="35"/>
    </row>
    <row r="62" spans="1:11" x14ac:dyDescent="0.2">
      <c r="D62" s="5" t="s">
        <v>2</v>
      </c>
      <c r="E62" s="36"/>
      <c r="F62" s="37"/>
      <c r="G62" s="37"/>
      <c r="H62" s="64" t="s">
        <v>3</v>
      </c>
      <c r="I62" s="64"/>
      <c r="J62" s="64"/>
      <c r="K62" s="35"/>
    </row>
    <row r="63" spans="1:11" ht="12" customHeight="1" x14ac:dyDescent="0.2">
      <c r="D63" s="42" t="s">
        <v>4</v>
      </c>
      <c r="E63" s="36"/>
      <c r="F63" s="38"/>
      <c r="G63" s="38"/>
      <c r="H63" s="65" t="s">
        <v>5</v>
      </c>
      <c r="I63" s="65"/>
      <c r="J63" s="65"/>
      <c r="K63" s="39"/>
    </row>
  </sheetData>
  <mergeCells count="34">
    <mergeCell ref="B16:D16"/>
    <mergeCell ref="B17:D17"/>
    <mergeCell ref="B18:D18"/>
    <mergeCell ref="B19:D19"/>
    <mergeCell ref="B11:D11"/>
    <mergeCell ref="B12:D12"/>
    <mergeCell ref="B13:D13"/>
    <mergeCell ref="B14:D14"/>
    <mergeCell ref="B15:D15"/>
    <mergeCell ref="B1:J1"/>
    <mergeCell ref="D2:J2"/>
    <mergeCell ref="B3:J3"/>
    <mergeCell ref="B7:D9"/>
    <mergeCell ref="E7:I7"/>
    <mergeCell ref="J7:J8"/>
    <mergeCell ref="C30:D30"/>
    <mergeCell ref="C31:D31"/>
    <mergeCell ref="C32:D32"/>
    <mergeCell ref="C33:D33"/>
    <mergeCell ref="C34:D34"/>
    <mergeCell ref="B20:D20"/>
    <mergeCell ref="J22:J23"/>
    <mergeCell ref="H23:I23"/>
    <mergeCell ref="B25:D27"/>
    <mergeCell ref="E25:I25"/>
    <mergeCell ref="J25:J26"/>
    <mergeCell ref="B52:J52"/>
    <mergeCell ref="H62:J62"/>
    <mergeCell ref="H63:J63"/>
    <mergeCell ref="C43:D43"/>
    <mergeCell ref="C45:D45"/>
    <mergeCell ref="C48:D48"/>
    <mergeCell ref="J50:J51"/>
    <mergeCell ref="H51:I51"/>
  </mergeCells>
  <pageMargins left="0.70866141732283472" right="0.70866141732283472" top="0.74803149606299213" bottom="0.74803149606299213" header="0.31496062992125984" footer="0.31496062992125984"/>
  <pageSetup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2018-08-08T21:30:13Z</dcterms:modified>
</cp:coreProperties>
</file>