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0"/>
  </bookViews>
  <sheets>
    <sheet name="EAEPEE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H53" i="1"/>
  <c r="F53" i="1"/>
  <c r="E53" i="1"/>
  <c r="D53" i="1"/>
  <c r="F41" i="1"/>
  <c r="K41" i="1" s="1"/>
  <c r="J40" i="1"/>
  <c r="I40" i="1"/>
  <c r="H40" i="1"/>
  <c r="G40" i="1"/>
  <c r="E40" i="1"/>
  <c r="D40" i="1"/>
  <c r="F40" i="1" s="1"/>
  <c r="K40" i="1" s="1"/>
  <c r="F39" i="1"/>
  <c r="K39" i="1" s="1"/>
  <c r="F38" i="1"/>
  <c r="K38" i="1" s="1"/>
  <c r="F37" i="1"/>
  <c r="K37" i="1" s="1"/>
  <c r="F36" i="1"/>
  <c r="K36" i="1" s="1"/>
  <c r="J35" i="1"/>
  <c r="I35" i="1"/>
  <c r="H35" i="1"/>
  <c r="G35" i="1"/>
  <c r="E35" i="1"/>
  <c r="D35" i="1"/>
  <c r="F35" i="1" s="1"/>
  <c r="K35" i="1" s="1"/>
  <c r="F34" i="1"/>
  <c r="K34" i="1" s="1"/>
  <c r="J33" i="1"/>
  <c r="I33" i="1"/>
  <c r="H33" i="1"/>
  <c r="G33" i="1"/>
  <c r="F33" i="1"/>
  <c r="K33" i="1" s="1"/>
  <c r="E33" i="1"/>
  <c r="D33" i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J24" i="1"/>
  <c r="I24" i="1"/>
  <c r="H24" i="1"/>
  <c r="G24" i="1"/>
  <c r="F24" i="1"/>
  <c r="K24" i="1" s="1"/>
  <c r="E24" i="1"/>
  <c r="D24" i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E16" i="1"/>
  <c r="D16" i="1"/>
  <c r="F16" i="1" s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J10" i="1"/>
  <c r="J42" i="1" s="1"/>
  <c r="I10" i="1"/>
  <c r="I42" i="1" s="1"/>
  <c r="H10" i="1"/>
  <c r="H42" i="1" s="1"/>
  <c r="G10" i="1"/>
  <c r="G42" i="1" s="1"/>
  <c r="F10" i="1"/>
  <c r="F42" i="1" s="1"/>
  <c r="E10" i="1"/>
  <c r="E42" i="1" s="1"/>
  <c r="D10" i="1"/>
  <c r="D42" i="1" s="1"/>
  <c r="K10" i="1" l="1"/>
  <c r="K42" i="1" s="1"/>
</calcChain>
</file>

<file path=xl/comments1.xml><?xml version="1.0" encoding="utf-8"?>
<comments xmlns="http://schemas.openxmlformats.org/spreadsheetml/2006/main">
  <authors>
    <author>Autor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<sst xmlns="http://schemas.openxmlformats.org/spreadsheetml/2006/main" count="55" uniqueCount="55">
  <si>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Ente Público:</t>
  </si>
  <si>
    <t>CENTRO DE EVALUACIÓN Y CONTROL DE CONFIANZA DEL ESTADO DE GUANAJUATO</t>
  </si>
  <si>
    <t>Concepto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</si>
  <si>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</si>
  <si>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</si>
  <si>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</si>
  <si>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</si>
  <si>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</si>
  <si>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 ANALÍTICO DEL EJERCICIO DEL PRESUPUESTO DE 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</si>
  <si>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</si>
  <si>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</si>
  <si>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</si>
  <si>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</si>
  <si>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</si>
  <si>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</si>
  <si>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</si>
  <si>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</si>
  <si>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</si>
  <si>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Total del Gasto</t>
  </si>
  <si>
    <t>Del 1 de Enero al 30 de Junio de 2018</t>
  </si>
  <si>
    <t>CLASIFICACIÓN POR OBJETO DEL GASTO (CAPÍTULO Y CONCEPTO)</t>
  </si>
  <si>
    <t>Egresos</t>
  </si>
  <si>
    <t>8 = ( 3 - 5 )</t>
  </si>
  <si>
    <t>Servicios Personales</t>
  </si>
  <si>
    <t>Remuneraciones al Personal de Carácter Permanente</t>
  </si>
  <si>
    <t>Remunneraciones Adicionales y Especiales</t>
  </si>
  <si>
    <t>Seguridad Social</t>
  </si>
  <si>
    <t>Otras Prestaciones Sociales y Economicas</t>
  </si>
  <si>
    <t>Pago de Estimulos a Servidores Publicos</t>
  </si>
  <si>
    <t>Materiales y Suministros</t>
  </si>
  <si>
    <t>Materiales de Administracion, Emision de Documento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</si>
  <si>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</si>
  <si>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</si>
  <si>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</si>
  <si>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</si>
  <si>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Vestuario, Blancos y Prendas de Proteccion y Artículos</t>
  </si>
  <si>
    <t>Herramientas, Refacciones y Accesorios menores</t>
  </si>
  <si>
    <t>Servicios Generales</t>
  </si>
  <si>
    <t>Servicios Básicos</t>
  </si>
  <si>
    <t>Servicios de Arrendamientos</t>
  </si>
  <si>
    <t>Servicios, Profesionales, Científicos, Técnicos y</t>
  </si>
  <si>
    <t>Servicios Financieros, Bancarios y Comerciales</t>
  </si>
  <si>
    <t>Servicio de Instalacíon, Reparación, Matenimiento</t>
  </si>
  <si>
    <t>Servicio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</si>
  <si>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</si>
  <si>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</si>
  <si>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</si>
  <si>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</si>
  <si>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 xml:space="preserve">Bienes Muebles, Inmuebles e Intangibles </t>
  </si>
  <si>
    <t>Mobiliario y equipo de administracion</t>
  </si>
  <si>
    <t>Equipo e Instrumental Medico y de Laboratorio</t>
  </si>
  <si>
    <t>Equipo de Defensa y Seguridad</t>
  </si>
  <si>
    <t>Maquinaria, Otros equipos y herramientas</t>
  </si>
  <si>
    <t>Provisiones para contingencias y otras erogaciones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</si>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</sst>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6" fillId="2" borderId="0" xfId="0" applyFont="1" applyFill="1"/>
    <xf numFmtId="0" fontId="2" fillId="0" borderId="0" xfId="0" applyFont="1" applyBorder="1" applyAlignment="1"/>
    <xf numFmtId="0" fontId="2" fillId="0" borderId="0" xfId="0" applyFont="1" applyAlignment="1"/>
    <xf numFmtId="43" fontId="2" fillId="2" borderId="5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3" fillId="2" borderId="5" xfId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43" fontId="2" fillId="2" borderId="5" xfId="1" applyFont="1" applyFill="1" applyBorder="1" applyAlignment="1">
      <alignment horizontal="right" vertical="top" wrapText="1"/>
    </xf>
    <xf numFmtId="4" fontId="0" fillId="0" borderId="0" xfId="0" applyNumberFormat="1"/>
    <xf numFmtId="0" fontId="11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43" fontId="3" fillId="2" borderId="4" xfId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8%20CUENTA%20PUBLICA\06%20junio\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view="pageBreakPreview" zoomScale="86" zoomScaleNormal="86" zoomScaleSheetLayoutView="86" workbookViewId="0">
      <selection activeCell="D13" sqref="D13"/>
    </sheetView>
  </sheetViews>
  <sheetFormatPr baseColWidth="10" defaultColWidth="11.42578125" defaultRowHeight="12.75" x14ac:dyDescent="0.2"/>
  <cols>
    <col min="1" max="1" width="2.42578125" style="1" customWidth="1"/>
    <col min="2" max="2" width="4.5703125" style="6" customWidth="1"/>
    <col min="3" max="3" width="57.28515625" style="6" customWidth="1"/>
    <col min="4" max="11" width="19.7109375" style="6" customWidth="1"/>
    <col min="12" max="12" width="3.7109375" style="1" customWidth="1"/>
    <col min="13" max="16384" width="11.42578125" style="6"/>
  </cols>
  <sheetData>
    <row r="1" spans="2:11" ht="14.25" customHeight="1" x14ac:dyDescent="0.2">
      <c r="B1" s="18" t="s">
        <v>8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14.25" customHeight="1" x14ac:dyDescent="0.2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4.25" customHeight="1" x14ac:dyDescent="0.2">
      <c r="B3" s="18" t="s">
        <v>19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s="1" customFormat="1" ht="6.75" customHeight="1" x14ac:dyDescent="0.2"/>
    <row r="5" spans="2:11" s="1" customFormat="1" ht="18" customHeight="1" x14ac:dyDescent="0.2">
      <c r="C5" s="2" t="s">
        <v>0</v>
      </c>
      <c r="D5" s="3" t="s">
        <v>1</v>
      </c>
      <c r="E5" s="3"/>
      <c r="F5" s="3"/>
      <c r="G5" s="3"/>
      <c r="H5" s="4"/>
      <c r="I5" s="4"/>
      <c r="J5" s="4"/>
    </row>
    <row r="6" spans="2:11" s="1" customFormat="1" ht="6.75" customHeight="1" x14ac:dyDescent="0.2"/>
    <row r="7" spans="2:11" x14ac:dyDescent="0.2">
      <c r="B7" s="22" t="s">
        <v>2</v>
      </c>
      <c r="C7" s="22"/>
      <c r="D7" s="19" t="s">
        <v>21</v>
      </c>
      <c r="E7" s="19"/>
      <c r="F7" s="19"/>
      <c r="G7" s="19"/>
      <c r="H7" s="19"/>
      <c r="I7" s="19"/>
      <c r="J7" s="19"/>
      <c r="K7" s="19" t="s">
        <v>9</v>
      </c>
    </row>
    <row r="8" spans="2:11" ht="25.5" x14ac:dyDescent="0.2">
      <c r="B8" s="22"/>
      <c r="C8" s="22"/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9"/>
    </row>
    <row r="9" spans="2:11" ht="11.25" customHeight="1" x14ac:dyDescent="0.2">
      <c r="B9" s="22"/>
      <c r="C9" s="22"/>
      <c r="D9" s="17">
        <v>1</v>
      </c>
      <c r="E9" s="17">
        <v>2</v>
      </c>
      <c r="F9" s="17" t="s">
        <v>17</v>
      </c>
      <c r="G9" s="17">
        <v>4</v>
      </c>
      <c r="H9" s="17">
        <v>5</v>
      </c>
      <c r="I9" s="17">
        <v>6</v>
      </c>
      <c r="J9" s="17">
        <v>7</v>
      </c>
      <c r="K9" s="17" t="s">
        <v>22</v>
      </c>
    </row>
    <row r="10" spans="2:11" x14ac:dyDescent="0.2">
      <c r="B10" s="23" t="s">
        <v>23</v>
      </c>
      <c r="C10" s="24"/>
      <c r="D10" s="25">
        <f>SUM(D11:D15)</f>
        <v>76992442</v>
      </c>
      <c r="E10" s="25">
        <f>SUM(E11:E15)</f>
        <v>4247321.3499999996</v>
      </c>
      <c r="F10" s="25">
        <f>+D10+E10</f>
        <v>81239763.349999994</v>
      </c>
      <c r="G10" s="25">
        <f t="shared" ref="G10:J10" si="0">SUM(G11:G15)</f>
        <v>35754881.369999997</v>
      </c>
      <c r="H10" s="25">
        <f t="shared" si="0"/>
        <v>33472340.010000002</v>
      </c>
      <c r="I10" s="25">
        <f t="shared" si="0"/>
        <v>33472340.010000002</v>
      </c>
      <c r="J10" s="25">
        <f t="shared" si="0"/>
        <v>33472340.010000002</v>
      </c>
      <c r="K10" s="25">
        <f t="shared" ref="K10:K34" si="1">+F10-H10</f>
        <v>47767423.339999989</v>
      </c>
    </row>
    <row r="11" spans="2:11" x14ac:dyDescent="0.2">
      <c r="B11" s="26"/>
      <c r="C11" s="27" t="s">
        <v>24</v>
      </c>
      <c r="D11" s="12">
        <v>20254608</v>
      </c>
      <c r="E11" s="12">
        <v>406656</v>
      </c>
      <c r="F11" s="28">
        <f>+D11+E11</f>
        <v>20661264</v>
      </c>
      <c r="G11" s="12">
        <v>10158686.199999999</v>
      </c>
      <c r="H11" s="12">
        <v>9451864.8599999994</v>
      </c>
      <c r="I11" s="12">
        <v>9451864.8599999994</v>
      </c>
      <c r="J11" s="12">
        <v>9451864.8599999994</v>
      </c>
      <c r="K11" s="28">
        <f>+F11-H11</f>
        <v>11209399.140000001</v>
      </c>
    </row>
    <row r="12" spans="2:11" x14ac:dyDescent="0.2">
      <c r="B12" s="26"/>
      <c r="C12" s="27" t="s">
        <v>25</v>
      </c>
      <c r="D12" s="12">
        <v>28433623</v>
      </c>
      <c r="E12" s="12">
        <v>631668.56999999995</v>
      </c>
      <c r="F12" s="28">
        <f t="shared" ref="F12:F39" si="2">+D12+E12</f>
        <v>29065291.57</v>
      </c>
      <c r="G12" s="12">
        <v>10584338.699999999</v>
      </c>
      <c r="H12" s="12">
        <v>9898923.7799999993</v>
      </c>
      <c r="I12" s="12">
        <v>9898923.7799999993</v>
      </c>
      <c r="J12" s="12">
        <v>9898923.7799999993</v>
      </c>
      <c r="K12" s="28">
        <f t="shared" ref="K12:K15" si="3">+F12-H12</f>
        <v>19166367.789999999</v>
      </c>
    </row>
    <row r="13" spans="2:11" x14ac:dyDescent="0.2">
      <c r="B13" s="26"/>
      <c r="C13" s="27" t="s">
        <v>26</v>
      </c>
      <c r="D13" s="12">
        <v>7084049</v>
      </c>
      <c r="E13" s="12">
        <v>180760.45</v>
      </c>
      <c r="F13" s="28">
        <f t="shared" si="2"/>
        <v>7264809.4500000002</v>
      </c>
      <c r="G13" s="12">
        <v>3313816.51</v>
      </c>
      <c r="H13" s="12">
        <v>3090100.17</v>
      </c>
      <c r="I13" s="12">
        <v>3090100.17</v>
      </c>
      <c r="J13" s="12">
        <v>3090100.17</v>
      </c>
      <c r="K13" s="28">
        <f t="shared" si="3"/>
        <v>4174709.2800000003</v>
      </c>
    </row>
    <row r="14" spans="2:11" x14ac:dyDescent="0.2">
      <c r="B14" s="26"/>
      <c r="C14" s="27" t="s">
        <v>27</v>
      </c>
      <c r="D14" s="12">
        <v>21198196</v>
      </c>
      <c r="E14" s="12">
        <v>3027810.33</v>
      </c>
      <c r="F14" s="28">
        <f t="shared" si="2"/>
        <v>24226006.329999998</v>
      </c>
      <c r="G14" s="12">
        <v>11689225.279999999</v>
      </c>
      <c r="H14" s="12">
        <v>11029651.800000001</v>
      </c>
      <c r="I14" s="12">
        <v>11029651.800000001</v>
      </c>
      <c r="J14" s="12">
        <v>11029651.800000001</v>
      </c>
      <c r="K14" s="28">
        <f t="shared" si="3"/>
        <v>13196354.529999997</v>
      </c>
    </row>
    <row r="15" spans="2:11" x14ac:dyDescent="0.2">
      <c r="B15" s="26"/>
      <c r="C15" s="27" t="s">
        <v>28</v>
      </c>
      <c r="D15" s="12">
        <v>21966</v>
      </c>
      <c r="E15" s="12">
        <v>426</v>
      </c>
      <c r="F15" s="28">
        <f t="shared" si="2"/>
        <v>22392</v>
      </c>
      <c r="G15" s="12">
        <v>8814.68</v>
      </c>
      <c r="H15" s="12">
        <v>1799.4</v>
      </c>
      <c r="I15" s="12">
        <v>1799.4</v>
      </c>
      <c r="J15" s="12">
        <v>1799.4</v>
      </c>
      <c r="K15" s="28">
        <f t="shared" si="3"/>
        <v>20592.599999999999</v>
      </c>
    </row>
    <row r="16" spans="2:11" x14ac:dyDescent="0.2">
      <c r="B16" s="23" t="s">
        <v>29</v>
      </c>
      <c r="C16" s="24"/>
      <c r="D16" s="25">
        <f>SUM(D17:D23)</f>
        <v>3298932.77</v>
      </c>
      <c r="E16" s="25">
        <f>SUM(E17:E23)</f>
        <v>6611265.3099999996</v>
      </c>
      <c r="F16" s="25">
        <f t="shared" si="2"/>
        <v>9910198.0800000001</v>
      </c>
      <c r="G16" s="25">
        <f t="shared" ref="G16:J16" si="4">SUM(G17:G23)</f>
        <v>5401599.540000001</v>
      </c>
      <c r="H16" s="25">
        <f t="shared" si="4"/>
        <v>2138085.65</v>
      </c>
      <c r="I16" s="25">
        <f t="shared" si="4"/>
        <v>2138085.65</v>
      </c>
      <c r="J16" s="25">
        <f t="shared" si="4"/>
        <v>2138085.65</v>
      </c>
      <c r="K16" s="25">
        <f t="shared" si="1"/>
        <v>7772112.4299999997</v>
      </c>
    </row>
    <row r="17" spans="2:11" x14ac:dyDescent="0.2">
      <c r="B17" s="26"/>
      <c r="C17" s="27" t="s">
        <v>30</v>
      </c>
      <c r="D17" s="12">
        <v>703281.72</v>
      </c>
      <c r="E17" s="12">
        <v>195212</v>
      </c>
      <c r="F17" s="12">
        <f t="shared" si="2"/>
        <v>898493.72</v>
      </c>
      <c r="G17" s="12">
        <v>606595.91</v>
      </c>
      <c r="H17" s="12">
        <v>263093.53000000003</v>
      </c>
      <c r="I17" s="12">
        <v>263093.53000000003</v>
      </c>
      <c r="J17" s="12">
        <v>263093.53000000003</v>
      </c>
      <c r="K17" s="12">
        <f t="shared" si="1"/>
        <v>635400.18999999994</v>
      </c>
    </row>
    <row r="18" spans="2:11" x14ac:dyDescent="0.2">
      <c r="B18" s="26"/>
      <c r="C18" s="27" t="s">
        <v>31</v>
      </c>
      <c r="D18" s="12">
        <v>5301.16</v>
      </c>
      <c r="E18" s="12">
        <v>0</v>
      </c>
      <c r="F18" s="12">
        <f t="shared" si="2"/>
        <v>5301.16</v>
      </c>
      <c r="G18" s="12">
        <v>499</v>
      </c>
      <c r="H18" s="12">
        <v>499</v>
      </c>
      <c r="I18" s="12">
        <v>499</v>
      </c>
      <c r="J18" s="12">
        <v>499</v>
      </c>
      <c r="K18" s="12">
        <f t="shared" si="1"/>
        <v>4802.16</v>
      </c>
    </row>
    <row r="19" spans="2:11" x14ac:dyDescent="0.2">
      <c r="B19" s="26"/>
      <c r="C19" s="27" t="s">
        <v>32</v>
      </c>
      <c r="D19" s="12">
        <v>131184.01999999999</v>
      </c>
      <c r="E19" s="12">
        <v>0</v>
      </c>
      <c r="F19" s="12">
        <f t="shared" si="2"/>
        <v>131184.01999999999</v>
      </c>
      <c r="G19" s="12">
        <v>4089.78</v>
      </c>
      <c r="H19" s="12">
        <v>4089.77</v>
      </c>
      <c r="I19" s="12">
        <v>4089.77</v>
      </c>
      <c r="J19" s="12">
        <v>4089.77</v>
      </c>
      <c r="K19" s="12">
        <f t="shared" si="1"/>
        <v>127094.24999999999</v>
      </c>
    </row>
    <row r="20" spans="2:11" ht="15" x14ac:dyDescent="0.25">
      <c r="B20" s="26"/>
      <c r="C20" s="27" t="s">
        <v>33</v>
      </c>
      <c r="D20" s="12">
        <v>886164.6</v>
      </c>
      <c r="E20" s="29">
        <v>6310053.3099999996</v>
      </c>
      <c r="F20" s="12">
        <f t="shared" si="2"/>
        <v>7196217.9099999992</v>
      </c>
      <c r="G20" s="12">
        <v>4513196.7</v>
      </c>
      <c r="H20" s="12">
        <v>1595432.7</v>
      </c>
      <c r="I20" s="12">
        <v>1595432.7</v>
      </c>
      <c r="J20" s="12">
        <v>1595432.7</v>
      </c>
      <c r="K20" s="12">
        <f t="shared" si="1"/>
        <v>5600785.209999999</v>
      </c>
    </row>
    <row r="21" spans="2:11" x14ac:dyDescent="0.2">
      <c r="B21" s="26"/>
      <c r="C21" s="27" t="s">
        <v>34</v>
      </c>
      <c r="D21" s="12">
        <v>600000</v>
      </c>
      <c r="E21" s="12">
        <v>0</v>
      </c>
      <c r="F21" s="12">
        <f t="shared" si="2"/>
        <v>600000</v>
      </c>
      <c r="G21" s="12">
        <v>192700.19</v>
      </c>
      <c r="H21" s="12">
        <v>192700.19</v>
      </c>
      <c r="I21" s="12">
        <v>192700.19</v>
      </c>
      <c r="J21" s="12">
        <v>192700.19</v>
      </c>
      <c r="K21" s="12">
        <f t="shared" si="1"/>
        <v>407299.81</v>
      </c>
    </row>
    <row r="22" spans="2:11" x14ac:dyDescent="0.2">
      <c r="B22" s="26"/>
      <c r="C22" s="27" t="s">
        <v>35</v>
      </c>
      <c r="D22" s="12">
        <v>23600</v>
      </c>
      <c r="E22" s="12">
        <v>0</v>
      </c>
      <c r="F22" s="12">
        <f t="shared" si="2"/>
        <v>23600</v>
      </c>
      <c r="G22" s="12">
        <v>0</v>
      </c>
      <c r="H22" s="12">
        <v>0</v>
      </c>
      <c r="I22" s="12">
        <v>0</v>
      </c>
      <c r="J22" s="12">
        <v>0</v>
      </c>
      <c r="K22" s="12">
        <f t="shared" si="1"/>
        <v>23600</v>
      </c>
    </row>
    <row r="23" spans="2:11" x14ac:dyDescent="0.2">
      <c r="B23" s="26"/>
      <c r="C23" s="27" t="s">
        <v>36</v>
      </c>
      <c r="D23" s="12">
        <v>949401.27</v>
      </c>
      <c r="E23" s="12">
        <v>106000</v>
      </c>
      <c r="F23" s="12">
        <f t="shared" si="2"/>
        <v>1055401.27</v>
      </c>
      <c r="G23" s="12">
        <v>84517.96</v>
      </c>
      <c r="H23" s="12">
        <v>82270.460000000006</v>
      </c>
      <c r="I23" s="12">
        <v>82270.460000000006</v>
      </c>
      <c r="J23" s="12">
        <v>82270.460000000006</v>
      </c>
      <c r="K23" s="12">
        <f t="shared" si="1"/>
        <v>973130.81</v>
      </c>
    </row>
    <row r="24" spans="2:11" x14ac:dyDescent="0.2">
      <c r="B24" s="23" t="s">
        <v>37</v>
      </c>
      <c r="C24" s="24"/>
      <c r="D24" s="25">
        <f>SUM(D25:D32)</f>
        <v>10003862.4</v>
      </c>
      <c r="E24" s="25">
        <f>SUM(E25:E32)</f>
        <v>2358334.17</v>
      </c>
      <c r="F24" s="25">
        <f t="shared" si="2"/>
        <v>12362196.57</v>
      </c>
      <c r="G24" s="25">
        <f t="shared" ref="G24:J24" si="5">SUM(G25:G32)</f>
        <v>5564551.3000000007</v>
      </c>
      <c r="H24" s="25">
        <f t="shared" si="5"/>
        <v>4941159.12</v>
      </c>
      <c r="I24" s="25">
        <f t="shared" si="5"/>
        <v>4941159.12</v>
      </c>
      <c r="J24" s="25">
        <f t="shared" si="5"/>
        <v>4941159.12</v>
      </c>
      <c r="K24" s="25">
        <f t="shared" si="1"/>
        <v>7421037.4500000002</v>
      </c>
    </row>
    <row r="25" spans="2:11" x14ac:dyDescent="0.2">
      <c r="B25" s="26"/>
      <c r="C25" s="27" t="s">
        <v>38</v>
      </c>
      <c r="D25" s="12">
        <v>1782216.48</v>
      </c>
      <c r="E25" s="12">
        <v>0</v>
      </c>
      <c r="F25" s="12">
        <f>D25+E25</f>
        <v>1782216.48</v>
      </c>
      <c r="G25" s="12">
        <v>651400</v>
      </c>
      <c r="H25" s="12">
        <v>651399.99</v>
      </c>
      <c r="I25" s="12">
        <v>651399.99</v>
      </c>
      <c r="J25" s="12">
        <v>651399.99</v>
      </c>
      <c r="K25" s="12">
        <f t="shared" si="1"/>
        <v>1130816.49</v>
      </c>
    </row>
    <row r="26" spans="2:11" x14ac:dyDescent="0.2">
      <c r="B26" s="26"/>
      <c r="C26" s="27" t="s">
        <v>39</v>
      </c>
      <c r="D26" s="12">
        <v>463600</v>
      </c>
      <c r="E26" s="12">
        <v>1376560</v>
      </c>
      <c r="F26" s="12">
        <f t="shared" ref="F26:F32" si="6">D26+E26</f>
        <v>1840160</v>
      </c>
      <c r="G26" s="12">
        <v>679968.1</v>
      </c>
      <c r="H26" s="12">
        <v>499968.1</v>
      </c>
      <c r="I26" s="12">
        <v>499968.1</v>
      </c>
      <c r="J26" s="12">
        <v>499968.1</v>
      </c>
      <c r="K26" s="12">
        <f t="shared" si="1"/>
        <v>1340191.8999999999</v>
      </c>
    </row>
    <row r="27" spans="2:11" x14ac:dyDescent="0.2">
      <c r="B27" s="26"/>
      <c r="C27" s="27" t="s">
        <v>40</v>
      </c>
      <c r="D27" s="12">
        <v>1724125.24</v>
      </c>
      <c r="E27" s="12">
        <v>-89212</v>
      </c>
      <c r="F27" s="12">
        <f t="shared" si="6"/>
        <v>1634913.24</v>
      </c>
      <c r="G27" s="12">
        <v>746718.24</v>
      </c>
      <c r="H27" s="12">
        <v>746718.24</v>
      </c>
      <c r="I27" s="12">
        <v>746718.24</v>
      </c>
      <c r="J27" s="12">
        <v>746718.24</v>
      </c>
      <c r="K27" s="12">
        <f t="shared" si="1"/>
        <v>888195</v>
      </c>
    </row>
    <row r="28" spans="2:11" x14ac:dyDescent="0.2">
      <c r="B28" s="26"/>
      <c r="C28" s="27" t="s">
        <v>41</v>
      </c>
      <c r="D28" s="12">
        <v>233975.73</v>
      </c>
      <c r="E28" s="12">
        <v>0</v>
      </c>
      <c r="F28" s="12">
        <f t="shared" si="6"/>
        <v>233975.73</v>
      </c>
      <c r="G28" s="12">
        <v>218991.67</v>
      </c>
      <c r="H28" s="12">
        <v>218991.67</v>
      </c>
      <c r="I28" s="12">
        <v>218991.67</v>
      </c>
      <c r="J28" s="12">
        <v>218991.67</v>
      </c>
      <c r="K28" s="12">
        <f t="shared" si="1"/>
        <v>14984.059999999998</v>
      </c>
    </row>
    <row r="29" spans="2:11" x14ac:dyDescent="0.2">
      <c r="B29" s="26"/>
      <c r="C29" s="27" t="s">
        <v>42</v>
      </c>
      <c r="D29" s="12">
        <v>3302217.95</v>
      </c>
      <c r="E29" s="12">
        <v>1000263.12</v>
      </c>
      <c r="F29" s="12">
        <f t="shared" si="6"/>
        <v>4302481.07</v>
      </c>
      <c r="G29" s="12">
        <v>2173774.79</v>
      </c>
      <c r="H29" s="12">
        <v>1776134.79</v>
      </c>
      <c r="I29" s="12">
        <v>1776134.79</v>
      </c>
      <c r="J29" s="12">
        <v>1776134.79</v>
      </c>
      <c r="K29" s="12">
        <f t="shared" si="1"/>
        <v>2526346.2800000003</v>
      </c>
    </row>
    <row r="30" spans="2:11" x14ac:dyDescent="0.2">
      <c r="B30" s="26"/>
      <c r="C30" s="27" t="s">
        <v>43</v>
      </c>
      <c r="D30" s="12">
        <v>490000</v>
      </c>
      <c r="E30" s="12">
        <v>0</v>
      </c>
      <c r="F30" s="12">
        <f t="shared" si="6"/>
        <v>490000</v>
      </c>
      <c r="G30" s="12">
        <v>134866.23999999999</v>
      </c>
      <c r="H30" s="12">
        <v>134866.23999999999</v>
      </c>
      <c r="I30" s="12">
        <v>134866.23999999999</v>
      </c>
      <c r="J30" s="12">
        <v>134866.23999999999</v>
      </c>
      <c r="K30" s="12">
        <f t="shared" si="1"/>
        <v>355133.76</v>
      </c>
    </row>
    <row r="31" spans="2:11" x14ac:dyDescent="0.2">
      <c r="B31" s="26"/>
      <c r="C31" s="27" t="s">
        <v>44</v>
      </c>
      <c r="D31" s="12">
        <v>680000</v>
      </c>
      <c r="E31" s="12">
        <v>0</v>
      </c>
      <c r="F31" s="12">
        <f t="shared" si="6"/>
        <v>680000</v>
      </c>
      <c r="G31" s="12">
        <v>358261.85</v>
      </c>
      <c r="H31" s="12">
        <v>346847.45</v>
      </c>
      <c r="I31" s="12">
        <v>346847.45</v>
      </c>
      <c r="J31" s="12">
        <v>346847.45</v>
      </c>
      <c r="K31" s="12">
        <f t="shared" si="1"/>
        <v>333152.55</v>
      </c>
    </row>
    <row r="32" spans="2:11" x14ac:dyDescent="0.2">
      <c r="B32" s="26"/>
      <c r="C32" s="27" t="s">
        <v>45</v>
      </c>
      <c r="D32" s="12">
        <v>1327727</v>
      </c>
      <c r="E32" s="12">
        <v>70723.05</v>
      </c>
      <c r="F32" s="12">
        <f t="shared" si="6"/>
        <v>1398450.05</v>
      </c>
      <c r="G32" s="12">
        <v>600570.41</v>
      </c>
      <c r="H32" s="12">
        <v>566232.64</v>
      </c>
      <c r="I32" s="12">
        <v>566232.64</v>
      </c>
      <c r="J32" s="12">
        <v>566232.64</v>
      </c>
      <c r="K32" s="12">
        <f t="shared" si="1"/>
        <v>832217.41</v>
      </c>
    </row>
    <row r="33" spans="1:12" x14ac:dyDescent="0.2">
      <c r="B33" s="23" t="s">
        <v>46</v>
      </c>
      <c r="C33" s="24"/>
      <c r="D33" s="25">
        <f>SUM(D34:D34)</f>
        <v>30000</v>
      </c>
      <c r="E33" s="25">
        <f>SUM(E34:E34)</f>
        <v>13200</v>
      </c>
      <c r="F33" s="25">
        <f t="shared" si="2"/>
        <v>43200</v>
      </c>
      <c r="G33" s="25">
        <f t="shared" ref="G33:J33" si="7">SUM(G34:G34)</f>
        <v>20204.68</v>
      </c>
      <c r="H33" s="25">
        <f t="shared" si="7"/>
        <v>20204.68</v>
      </c>
      <c r="I33" s="25">
        <f t="shared" si="7"/>
        <v>20204.68</v>
      </c>
      <c r="J33" s="25">
        <f t="shared" si="7"/>
        <v>20204.68</v>
      </c>
      <c r="K33" s="25">
        <f t="shared" si="1"/>
        <v>22995.32</v>
      </c>
    </row>
    <row r="34" spans="1:12" x14ac:dyDescent="0.2">
      <c r="B34" s="26"/>
      <c r="C34" s="30" t="s">
        <v>47</v>
      </c>
      <c r="D34" s="12">
        <v>30000</v>
      </c>
      <c r="E34" s="12">
        <v>13200</v>
      </c>
      <c r="F34" s="12">
        <f t="shared" si="2"/>
        <v>43200</v>
      </c>
      <c r="G34" s="12">
        <v>20204.68</v>
      </c>
      <c r="H34" s="12">
        <v>20204.68</v>
      </c>
      <c r="I34" s="12">
        <v>20204.68</v>
      </c>
      <c r="J34" s="12">
        <v>20204.68</v>
      </c>
      <c r="K34" s="12">
        <f t="shared" si="1"/>
        <v>22995.32</v>
      </c>
    </row>
    <row r="35" spans="1:12" ht="12.75" customHeight="1" x14ac:dyDescent="0.2">
      <c r="B35" s="31" t="s">
        <v>48</v>
      </c>
      <c r="C35" s="32"/>
      <c r="D35" s="25">
        <f>SUM(D36:D39)</f>
        <v>2064000</v>
      </c>
      <c r="E35" s="25">
        <f>SUM(E36:E39)</f>
        <v>2874911.3200000003</v>
      </c>
      <c r="F35" s="25">
        <f>+D35+E35</f>
        <v>4938911.32</v>
      </c>
      <c r="G35" s="25">
        <f>SUM(G36:G39)</f>
        <v>3767955.33</v>
      </c>
      <c r="H35" s="25">
        <f>SUM(H36:H39)</f>
        <v>1406879.32</v>
      </c>
      <c r="I35" s="25">
        <f>SUM(I36:I39)</f>
        <v>1406879.32</v>
      </c>
      <c r="J35" s="25">
        <f>SUM(J36:J39)</f>
        <v>1406879.32</v>
      </c>
      <c r="K35" s="25">
        <f>+F35-H35</f>
        <v>3532032</v>
      </c>
    </row>
    <row r="36" spans="1:12" x14ac:dyDescent="0.2">
      <c r="B36" s="33"/>
      <c r="C36" s="30" t="s">
        <v>49</v>
      </c>
      <c r="D36" s="12">
        <v>1393000</v>
      </c>
      <c r="E36" s="12">
        <v>1903231.32</v>
      </c>
      <c r="F36" s="12">
        <f t="shared" si="2"/>
        <v>3296231.3200000003</v>
      </c>
      <c r="G36" s="12">
        <v>3588275.33</v>
      </c>
      <c r="H36" s="12">
        <v>1406879.32</v>
      </c>
      <c r="I36" s="12">
        <v>1406879.32</v>
      </c>
      <c r="J36" s="12">
        <v>1406879.32</v>
      </c>
      <c r="K36" s="12">
        <f t="shared" ref="K36:K39" si="8">+F36-H36</f>
        <v>1889352.0000000002</v>
      </c>
    </row>
    <row r="37" spans="1:12" x14ac:dyDescent="0.2">
      <c r="B37" s="33"/>
      <c r="C37" s="30" t="s">
        <v>50</v>
      </c>
      <c r="D37" s="12">
        <v>122000</v>
      </c>
      <c r="E37" s="12">
        <v>707680</v>
      </c>
      <c r="F37" s="12">
        <f t="shared" si="2"/>
        <v>829680</v>
      </c>
      <c r="G37" s="12">
        <v>159680</v>
      </c>
      <c r="H37" s="12">
        <v>0</v>
      </c>
      <c r="I37" s="12">
        <v>0</v>
      </c>
      <c r="J37" s="12">
        <v>0</v>
      </c>
      <c r="K37" s="12">
        <f t="shared" si="8"/>
        <v>829680</v>
      </c>
    </row>
    <row r="38" spans="1:12" x14ac:dyDescent="0.2">
      <c r="B38" s="33"/>
      <c r="C38" s="30" t="s">
        <v>51</v>
      </c>
      <c r="D38" s="12">
        <v>460000</v>
      </c>
      <c r="E38" s="12">
        <v>0</v>
      </c>
      <c r="F38" s="12">
        <f t="shared" si="2"/>
        <v>460000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8"/>
        <v>460000</v>
      </c>
    </row>
    <row r="39" spans="1:12" x14ac:dyDescent="0.2">
      <c r="B39" s="26"/>
      <c r="C39" s="30" t="s">
        <v>52</v>
      </c>
      <c r="D39" s="12">
        <v>89000</v>
      </c>
      <c r="E39" s="12">
        <v>264000</v>
      </c>
      <c r="F39" s="12">
        <f t="shared" si="2"/>
        <v>353000</v>
      </c>
      <c r="G39" s="12">
        <v>20000</v>
      </c>
      <c r="H39" s="12">
        <v>0</v>
      </c>
      <c r="I39" s="12">
        <v>0</v>
      </c>
      <c r="J39" s="12">
        <v>0</v>
      </c>
      <c r="K39" s="12">
        <f t="shared" si="8"/>
        <v>353000</v>
      </c>
    </row>
    <row r="40" spans="1:12" x14ac:dyDescent="0.2">
      <c r="B40" s="34" t="s">
        <v>53</v>
      </c>
      <c r="C40" s="30"/>
      <c r="D40" s="25">
        <f>SUM(D41)</f>
        <v>0</v>
      </c>
      <c r="E40" s="25">
        <f>SUM(E41)</f>
        <v>18235976.640000001</v>
      </c>
      <c r="F40" s="25">
        <f>+D40+E40</f>
        <v>18235976.640000001</v>
      </c>
      <c r="G40" s="25">
        <f t="shared" ref="G40:J40" si="9">SUM(G41)</f>
        <v>0</v>
      </c>
      <c r="H40" s="25">
        <f t="shared" si="9"/>
        <v>0</v>
      </c>
      <c r="I40" s="25">
        <f t="shared" si="9"/>
        <v>0</v>
      </c>
      <c r="J40" s="25">
        <f t="shared" si="9"/>
        <v>0</v>
      </c>
      <c r="K40" s="25">
        <f>+F40-H40</f>
        <v>18235976.640000001</v>
      </c>
    </row>
    <row r="41" spans="1:12" x14ac:dyDescent="0.2">
      <c r="B41" s="26"/>
      <c r="C41" s="30" t="s">
        <v>54</v>
      </c>
      <c r="D41" s="12">
        <v>0</v>
      </c>
      <c r="E41" s="12">
        <v>18235976.640000001</v>
      </c>
      <c r="F41" s="12">
        <f t="shared" ref="F41" si="10">+D41+E41</f>
        <v>18235976.640000001</v>
      </c>
      <c r="G41" s="12">
        <v>0</v>
      </c>
      <c r="H41" s="12">
        <v>0</v>
      </c>
      <c r="I41" s="12">
        <v>0</v>
      </c>
      <c r="J41" s="12">
        <v>0</v>
      </c>
      <c r="K41" s="12">
        <f t="shared" ref="K41" si="11">+F41-H41</f>
        <v>18235976.640000001</v>
      </c>
    </row>
    <row r="42" spans="1:12" s="8" customFormat="1" x14ac:dyDescent="0.2">
      <c r="A42" s="7"/>
      <c r="B42" s="35"/>
      <c r="C42" s="36" t="s">
        <v>18</v>
      </c>
      <c r="D42" s="37">
        <f t="shared" ref="D42:K42" si="12">+D10+D16+D24+D33+D35+D40</f>
        <v>92389237.170000002</v>
      </c>
      <c r="E42" s="37">
        <f t="shared" si="12"/>
        <v>34341008.789999999</v>
      </c>
      <c r="F42" s="37">
        <f t="shared" si="12"/>
        <v>126730245.95999999</v>
      </c>
      <c r="G42" s="37">
        <f t="shared" si="12"/>
        <v>50509192.219999991</v>
      </c>
      <c r="H42" s="37">
        <f t="shared" si="12"/>
        <v>41978668.780000001</v>
      </c>
      <c r="I42" s="37">
        <f t="shared" si="12"/>
        <v>41978668.780000001</v>
      </c>
      <c r="J42" s="37">
        <f t="shared" si="12"/>
        <v>41978668.780000001</v>
      </c>
      <c r="K42" s="37">
        <f t="shared" si="12"/>
        <v>84751577.179999992</v>
      </c>
      <c r="L42" s="7"/>
    </row>
    <row r="44" spans="1:12" x14ac:dyDescent="0.2">
      <c r="B44" s="9" t="s">
        <v>3</v>
      </c>
      <c r="F44" s="13"/>
      <c r="G44" s="13"/>
      <c r="H44" s="13"/>
      <c r="I44" s="13"/>
      <c r="J44" s="13"/>
      <c r="K44" s="13"/>
    </row>
    <row r="53" spans="3:11" x14ac:dyDescent="0.2">
      <c r="D53" s="13" t="str">
        <f>IF(D43=[1]CAdmon!D41," ","ERROR")</f>
        <v xml:space="preserve"> </v>
      </c>
      <c r="E53" s="13" t="str">
        <f>IF(E43=[1]CAdmon!E41," ","ERROR")</f>
        <v xml:space="preserve"> </v>
      </c>
      <c r="F53" s="13" t="str">
        <f>IF(F43=[1]CAdmon!F41," ","ERROR")</f>
        <v xml:space="preserve"> </v>
      </c>
      <c r="G53" s="13"/>
      <c r="H53" s="13" t="str">
        <f>IF(H43=[1]CAdmon!H41," ","ERROR")</f>
        <v xml:space="preserve"> </v>
      </c>
      <c r="I53" s="13"/>
      <c r="J53" s="13" t="str">
        <f>IF(J43=[1]CAdmon!J41," ","ERROR")</f>
        <v xml:space="preserve"> </v>
      </c>
      <c r="K53" s="13" t="str">
        <f>IF(K43=[1]CAdmon!K41," ","ERROR")</f>
        <v xml:space="preserve"> </v>
      </c>
    </row>
    <row r="54" spans="3:11" x14ac:dyDescent="0.2">
      <c r="C54" s="14"/>
      <c r="G54" s="14"/>
      <c r="H54" s="14"/>
      <c r="I54" s="14"/>
      <c r="J54" s="15"/>
    </row>
    <row r="55" spans="3:11" x14ac:dyDescent="0.2">
      <c r="C55" s="5" t="s">
        <v>4</v>
      </c>
      <c r="F55" s="10"/>
      <c r="G55" s="20" t="s">
        <v>5</v>
      </c>
      <c r="H55" s="20"/>
      <c r="I55" s="20"/>
      <c r="J55" s="10"/>
      <c r="K55" s="10"/>
    </row>
    <row r="56" spans="3:11" x14ac:dyDescent="0.2">
      <c r="C56" s="16" t="s">
        <v>6</v>
      </c>
      <c r="F56" s="10"/>
      <c r="G56" s="21" t="s">
        <v>7</v>
      </c>
      <c r="H56" s="21"/>
      <c r="I56" s="21"/>
      <c r="J56" s="11"/>
      <c r="K56" s="11"/>
    </row>
  </sheetData>
  <mergeCells count="12">
    <mergeCell ref="B33:C33"/>
    <mergeCell ref="G55:I55"/>
    <mergeCell ref="G56:I56"/>
    <mergeCell ref="B10:C10"/>
    <mergeCell ref="B16:C16"/>
    <mergeCell ref="B24:C24"/>
    <mergeCell ref="B1:K1"/>
    <mergeCell ref="B2:K2"/>
    <mergeCell ref="B3:K3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2018-08-09T22:21:08Z</dcterms:modified>
</cp:coreProperties>
</file>