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Hoja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K53" i="1" l="1"/>
  <c r="J53" i="1"/>
  <c r="H53" i="1"/>
  <c r="F53" i="1"/>
  <c r="E53" i="1"/>
  <c r="D53" i="1"/>
  <c r="K41" i="1"/>
  <c r="F41" i="1"/>
  <c r="J40" i="1"/>
  <c r="I40" i="1"/>
  <c r="H40" i="1"/>
  <c r="G40" i="1"/>
  <c r="E40" i="1"/>
  <c r="D40" i="1"/>
  <c r="F40" i="1" s="1"/>
  <c r="K40" i="1" s="1"/>
  <c r="K39" i="1"/>
  <c r="F39" i="1"/>
  <c r="K38" i="1"/>
  <c r="F38" i="1"/>
  <c r="K37" i="1"/>
  <c r="F37" i="1"/>
  <c r="K36" i="1"/>
  <c r="F36" i="1"/>
  <c r="J35" i="1"/>
  <c r="I35" i="1"/>
  <c r="H35" i="1"/>
  <c r="G35" i="1"/>
  <c r="E35" i="1"/>
  <c r="D35" i="1"/>
  <c r="F35" i="1" s="1"/>
  <c r="K35" i="1" s="1"/>
  <c r="K34" i="1"/>
  <c r="F34" i="1"/>
  <c r="J33" i="1"/>
  <c r="I33" i="1"/>
  <c r="H33" i="1"/>
  <c r="G33" i="1"/>
  <c r="E33" i="1"/>
  <c r="D33" i="1"/>
  <c r="F33" i="1" s="1"/>
  <c r="K33" i="1" s="1"/>
  <c r="K32" i="1"/>
  <c r="F32" i="1"/>
  <c r="K31" i="1"/>
  <c r="F31" i="1"/>
  <c r="K30" i="1"/>
  <c r="F30" i="1"/>
  <c r="K29" i="1"/>
  <c r="F29" i="1"/>
  <c r="K28" i="1"/>
  <c r="F28" i="1"/>
  <c r="K27" i="1"/>
  <c r="F27" i="1"/>
  <c r="K26" i="1"/>
  <c r="F26" i="1"/>
  <c r="K25" i="1"/>
  <c r="F25" i="1"/>
  <c r="J24" i="1"/>
  <c r="I24" i="1"/>
  <c r="H24" i="1"/>
  <c r="G24" i="1"/>
  <c r="E24" i="1"/>
  <c r="D24" i="1"/>
  <c r="F24" i="1" s="1"/>
  <c r="K24" i="1" s="1"/>
  <c r="K23" i="1"/>
  <c r="F23" i="1"/>
  <c r="K22" i="1"/>
  <c r="F22" i="1"/>
  <c r="K21" i="1"/>
  <c r="F21" i="1"/>
  <c r="K20" i="1"/>
  <c r="F20" i="1"/>
  <c r="K19" i="1"/>
  <c r="F19" i="1"/>
  <c r="K18" i="1"/>
  <c r="F18" i="1"/>
  <c r="K17" i="1"/>
  <c r="F17" i="1"/>
  <c r="J16" i="1"/>
  <c r="I16" i="1"/>
  <c r="H16" i="1"/>
  <c r="G16" i="1"/>
  <c r="E16" i="1"/>
  <c r="D16" i="1"/>
  <c r="F16" i="1" s="1"/>
  <c r="K16" i="1" s="1"/>
  <c r="K15" i="1"/>
  <c r="F15" i="1"/>
  <c r="K14" i="1"/>
  <c r="F14" i="1"/>
  <c r="K13" i="1"/>
  <c r="F13" i="1"/>
  <c r="K12" i="1"/>
  <c r="F12" i="1"/>
  <c r="K11" i="1"/>
  <c r="F11" i="1"/>
  <c r="J10" i="1"/>
  <c r="J42" i="1" s="1"/>
  <c r="I10" i="1"/>
  <c r="I42" i="1" s="1"/>
  <c r="H10" i="1"/>
  <c r="H42" i="1" s="1"/>
  <c r="G10" i="1"/>
  <c r="G42" i="1" s="1"/>
  <c r="E10" i="1"/>
  <c r="E42" i="1" s="1"/>
  <c r="D10" i="1"/>
  <c r="D42" i="1" s="1"/>
  <c r="F10" i="1" l="1"/>
  <c r="K10" i="1" l="1"/>
  <c r="K42" i="1" s="1"/>
  <c r="F42" i="1"/>
</calcChain>
</file>

<file path=xl/comments1.xml><?xml version="1.0" encoding="utf-8"?>
<comments xmlns="http://schemas.openxmlformats.org/spreadsheetml/2006/main">
  <authors>
    <author>Autor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<sst xmlns="http://schemas.openxmlformats.org/spreadsheetml/2006/main" count="55" uniqueCount="55">
  <si>
    <t>ESTADO ANALÍTICO DEL EJERCICIO DEL PRESUPUESTO DE EGRESOS</t>
  </si>
  <si>
    <t>CLASIFICACIÓN POR OBJETO DEL GASTO (CAPÍTULO Y CONCEPTO)</t>
  </si>
  <si>
    <t>Del 1 de Enero al 30 de Junio de 2017</t>
  </si>
  <si>
    <t>Ente Público:</t>
  </si>
  <si>
    <t>CENTRO DE EVALUACIÓN Y CONTROL DE CONFIANZA DEL ESTADO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</si>
  <si>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</si>
  <si>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</si>
  <si>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</si>
  <si>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</si>
  <si>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</si>
  <si>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</si>
  <si>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</si>
  <si>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</si>
  <si>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</si>
  <si>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</si>
  <si>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</si>
  <si>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8 = ( 3 - 5 )</t>
  </si>
  <si>
    <t>Servicios Personales</t>
  </si>
  <si>
    <t>Remuneraciones al Personal de Carácter Permanente</t>
  </si>
  <si>
    <t>Remunneraciones Adicionales y Especiales</t>
  </si>
  <si>
    <t>Seguridad Social</t>
  </si>
  <si>
    <t>Otras Prestaciones Sociales y Economicas</t>
  </si>
  <si>
    <t>Pago de Estimulos a Servidores Publicos</t>
  </si>
  <si>
    <t>Materiales y Suministros</t>
  </si>
  <si>
    <t>Materiales de Administracion, Emision de Documento</t>
  </si>
  <si>
    <t>Alimentos y Utensilios</t>
  </si>
  <si>
    <t>Materiales y Artículos de Construcción y Reparación</t>
  </si>
  <si>
    <t>Productos Químicos, Farmaceúticos y de Laboratorio</t>
  </si>
  <si>
    <t>Combustibles, Lubricantes y Aditivos</t>
  </si>
  <si>
    <t>Vestuario, Blancos y Prendas de Proteccion y Artículos</t>
  </si>
  <si>
    <t>Herramientas, Refacciones y Accesorios menores</t>
  </si>
  <si>
    <t>Servicios Generales</t>
  </si>
  <si>
    <t>Servicios Básicos</t>
  </si>
  <si>
    <t>Servicios de Arrendamientos</t>
  </si>
  <si>
    <t>Servicios, Profesionales, Científicos, Técnicos y</t>
  </si>
  <si>
    <t>Servicios Financieros, Bancarios y Comerciales</t>
  </si>
  <si>
    <t>Servicio de Instalacíon, Reparación, Matenimiento</t>
  </si>
  <si>
    <t>Servicio de Traslado y Viáticos</t>
  </si>
  <si>
    <t>Servicios Oficiales</t>
  </si>
  <si>
    <t>Otros Servicios Generales</t>
  </si>
  <si>
    <t>Transferencias, Asignaciones, Subsidios y Otras Ayudas</t>
  </si>
  <si>
    <t>Pensiones y jubilaciones</t>
  </si>
  <si>
    <t xml:space="preserve">Bienes Muebles, Inmuebles e Intangibles </t>
  </si>
  <si>
    <t>Mobiliario y equipo de administracion</t>
  </si>
  <si>
    <t>Mobiliario y equipo adicional y recreativo</t>
  </si>
  <si>
    <t>Maquinaria, Otros equipos y herramientas</t>
  </si>
  <si>
    <t>Activos Intangibles</t>
  </si>
  <si>
    <t>Provisiones para contingencias y otras erogaciones</t>
  </si>
  <si>
    <t>Inversiones financieras y otras provisiones</t>
  </si>
  <si>
    <t>Total del Gasto</t>
  </si>
  <si>
    <t>Bajo protesta de decir verdad declaramos que los Estados Financieros y sus Notas son razonablemente correctos y responsabilidad del emisor</t>
  </si>
  <si>
    <t>Lic. José Gustavo Saldívar Bautista</t>
  </si>
  <si>
    <t>C.P. Carlos Pineda Gómez</t>
  </si>
  <si>
    <t>Director General</t>
  </si>
  <si>
    <t>Coordinador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</si>
</sst>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43" fontId="2" fillId="2" borderId="4" xfId="1" applyFont="1" applyFill="1" applyBorder="1" applyAlignment="1">
      <alignment horizontal="right" vertical="center" wrapText="1"/>
    </xf>
    <xf numFmtId="43" fontId="2" fillId="2" borderId="4" xfId="1" applyFont="1" applyFill="1" applyBorder="1" applyAlignment="1">
      <alignment horizontal="right" vertical="top" wrapText="1"/>
    </xf>
    <xf numFmtId="4" fontId="0" fillId="0" borderId="0" xfId="0" applyNumberFormat="1"/>
    <xf numFmtId="0" fontId="6" fillId="2" borderId="0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/>
    </xf>
    <xf numFmtId="0" fontId="5" fillId="2" borderId="0" xfId="0" applyFont="1" applyFill="1"/>
    <xf numFmtId="0" fontId="5" fillId="2" borderId="5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43" fontId="5" fillId="2" borderId="2" xfId="1" applyFont="1" applyFill="1" applyBorder="1" applyAlignment="1">
      <alignment vertical="center" wrapText="1"/>
    </xf>
    <xf numFmtId="0" fontId="5" fillId="0" borderId="0" xfId="0" applyFont="1"/>
    <xf numFmtId="0" fontId="7" fillId="2" borderId="0" xfId="0" applyFont="1" applyFill="1"/>
    <xf numFmtId="0" fontId="8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" fillId="2" borderId="7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9" fillId="2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/>
    <xf numFmtId="0" fontId="4" fillId="2" borderId="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 vertical="top" wrapText="1"/>
      <protection locked="0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69\Carpetas\Gestion\INFORMACI&#211;N%20FINANCIERA%20LGCG%20y%20LDF\Inf.%20CD%20circular%20038-2017%20SP\ANUAL\2017\2DO.%20TRIMESTRE\Formatos%20Fros%20y%20Pptales%20%20Juni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BMu"/>
      <sheetName val="BIn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abSelected="1" workbookViewId="0"/>
  </sheetViews>
  <sheetFormatPr baseColWidth="10" defaultRowHeight="12.75" x14ac:dyDescent="0.2"/>
  <cols>
    <col min="1" max="1" width="2.42578125" style="1" customWidth="1"/>
    <col min="2" max="2" width="4.5703125" style="2" customWidth="1"/>
    <col min="3" max="3" width="57.28515625" style="2" customWidth="1"/>
    <col min="4" max="11" width="19.7109375" style="2" customWidth="1"/>
    <col min="12" max="12" width="3.7109375" style="1" customWidth="1"/>
    <col min="13" max="16384" width="11.42578125" style="2"/>
  </cols>
  <sheetData>
    <row r="1" spans="2:11" ht="14.25" customHeight="1" x14ac:dyDescent="0.2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</row>
    <row r="2" spans="2:11" ht="14.25" customHeight="1" x14ac:dyDescent="0.2">
      <c r="B2" s="35" t="s">
        <v>1</v>
      </c>
      <c r="C2" s="35"/>
      <c r="D2" s="35"/>
      <c r="E2" s="35"/>
      <c r="F2" s="35"/>
      <c r="G2" s="35"/>
      <c r="H2" s="35"/>
      <c r="I2" s="35"/>
      <c r="J2" s="35"/>
      <c r="K2" s="35"/>
    </row>
    <row r="3" spans="2:11" ht="14.25" customHeight="1" x14ac:dyDescent="0.2">
      <c r="B3" s="35" t="s">
        <v>2</v>
      </c>
      <c r="C3" s="35"/>
      <c r="D3" s="35"/>
      <c r="E3" s="35"/>
      <c r="F3" s="35"/>
      <c r="G3" s="35"/>
      <c r="H3" s="35"/>
      <c r="I3" s="35"/>
      <c r="J3" s="35"/>
      <c r="K3" s="35"/>
    </row>
    <row r="4" spans="2:11" s="1" customFormat="1" ht="6.75" customHeight="1" x14ac:dyDescent="0.2"/>
    <row r="5" spans="2:11" s="1" customFormat="1" ht="18" customHeight="1" x14ac:dyDescent="0.2">
      <c r="C5" s="3" t="s">
        <v>3</v>
      </c>
      <c r="D5" s="4" t="s">
        <v>4</v>
      </c>
      <c r="E5" s="4"/>
      <c r="F5" s="4"/>
      <c r="G5" s="4"/>
      <c r="H5" s="5"/>
      <c r="I5" s="5"/>
      <c r="J5" s="5"/>
    </row>
    <row r="6" spans="2:11" s="1" customFormat="1" ht="6.75" customHeight="1" x14ac:dyDescent="0.2"/>
    <row r="7" spans="2:11" x14ac:dyDescent="0.2">
      <c r="B7" s="36" t="s">
        <v>5</v>
      </c>
      <c r="C7" s="36"/>
      <c r="D7" s="37" t="s">
        <v>6</v>
      </c>
      <c r="E7" s="37"/>
      <c r="F7" s="37"/>
      <c r="G7" s="37"/>
      <c r="H7" s="37"/>
      <c r="I7" s="37"/>
      <c r="J7" s="37"/>
      <c r="K7" s="37" t="s">
        <v>7</v>
      </c>
    </row>
    <row r="8" spans="2:11" ht="25.5" x14ac:dyDescent="0.2">
      <c r="B8" s="36"/>
      <c r="C8" s="36"/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37"/>
    </row>
    <row r="9" spans="2:11" ht="11.25" customHeight="1" x14ac:dyDescent="0.2">
      <c r="B9" s="36"/>
      <c r="C9" s="36"/>
      <c r="D9" s="6">
        <v>1</v>
      </c>
      <c r="E9" s="6">
        <v>2</v>
      </c>
      <c r="F9" s="6" t="s">
        <v>15</v>
      </c>
      <c r="G9" s="6">
        <v>4</v>
      </c>
      <c r="H9" s="6">
        <v>5</v>
      </c>
      <c r="I9" s="6">
        <v>6</v>
      </c>
      <c r="J9" s="6">
        <v>7</v>
      </c>
      <c r="K9" s="6" t="s">
        <v>16</v>
      </c>
    </row>
    <row r="10" spans="2:11" x14ac:dyDescent="0.2">
      <c r="B10" s="31" t="s">
        <v>17</v>
      </c>
      <c r="C10" s="32"/>
      <c r="D10" s="7">
        <f>SUM(D11:D15)</f>
        <v>74882546.129999995</v>
      </c>
      <c r="E10" s="7">
        <f>SUM(E11:E15)</f>
        <v>3100502.64</v>
      </c>
      <c r="F10" s="7">
        <f>+D10+E10</f>
        <v>77983048.769999996</v>
      </c>
      <c r="G10" s="7">
        <f t="shared" ref="G10:J10" si="0">SUM(G11:G15)</f>
        <v>34831271.890000001</v>
      </c>
      <c r="H10" s="7">
        <f t="shared" si="0"/>
        <v>27768542.489999998</v>
      </c>
      <c r="I10" s="7">
        <f t="shared" si="0"/>
        <v>27768542.489999998</v>
      </c>
      <c r="J10" s="7">
        <f t="shared" si="0"/>
        <v>27768542.489999998</v>
      </c>
      <c r="K10" s="7">
        <f t="shared" ref="K10:K34" si="1">+F10-H10</f>
        <v>50214506.280000001</v>
      </c>
    </row>
    <row r="11" spans="2:11" x14ac:dyDescent="0.2">
      <c r="B11" s="8"/>
      <c r="C11" s="9" t="s">
        <v>18</v>
      </c>
      <c r="D11" s="10">
        <v>20078880</v>
      </c>
      <c r="E11" s="10">
        <v>176206.07999999999</v>
      </c>
      <c r="F11" s="11">
        <f>+D11+E11</f>
        <v>20255086.079999998</v>
      </c>
      <c r="G11" s="10">
        <v>9923911.2699999996</v>
      </c>
      <c r="H11" s="10">
        <v>7820384.1799999997</v>
      </c>
      <c r="I11" s="10">
        <v>7820384.1799999997</v>
      </c>
      <c r="J11" s="10">
        <v>7820384.1799999997</v>
      </c>
      <c r="K11" s="11">
        <f>+F11-H11</f>
        <v>12434701.899999999</v>
      </c>
    </row>
    <row r="12" spans="2:11" x14ac:dyDescent="0.2">
      <c r="B12" s="8"/>
      <c r="C12" s="9" t="s">
        <v>19</v>
      </c>
      <c r="D12" s="10">
        <v>28193892</v>
      </c>
      <c r="E12" s="10">
        <v>271883.93</v>
      </c>
      <c r="F12" s="11">
        <f t="shared" ref="F12:F39" si="2">+D12+E12</f>
        <v>28465775.93</v>
      </c>
      <c r="G12" s="10">
        <v>10603875.08</v>
      </c>
      <c r="H12" s="10">
        <v>8134544.0300000003</v>
      </c>
      <c r="I12" s="10">
        <v>8134544.0300000003</v>
      </c>
      <c r="J12" s="10">
        <v>8134544.0300000003</v>
      </c>
      <c r="K12" s="11">
        <f t="shared" ref="K12:K15" si="3">+F12-H12</f>
        <v>20331231.899999999</v>
      </c>
    </row>
    <row r="13" spans="2:11" x14ac:dyDescent="0.2">
      <c r="B13" s="8"/>
      <c r="C13" s="9" t="s">
        <v>20</v>
      </c>
      <c r="D13" s="10">
        <v>6904313.8099999996</v>
      </c>
      <c r="E13" s="10">
        <v>245294.55</v>
      </c>
      <c r="F13" s="11">
        <f t="shared" si="2"/>
        <v>7149608.3599999994</v>
      </c>
      <c r="G13" s="10">
        <v>3250889.09</v>
      </c>
      <c r="H13" s="10">
        <v>2616382.1800000002</v>
      </c>
      <c r="I13" s="10">
        <v>2616382.1800000002</v>
      </c>
      <c r="J13" s="10">
        <v>2616382.1800000002</v>
      </c>
      <c r="K13" s="11">
        <f t="shared" si="3"/>
        <v>4533226.18</v>
      </c>
    </row>
    <row r="14" spans="2:11" x14ac:dyDescent="0.2">
      <c r="B14" s="8"/>
      <c r="C14" s="9" t="s">
        <v>21</v>
      </c>
      <c r="D14" s="10">
        <v>19683708.32</v>
      </c>
      <c r="E14" s="10">
        <v>2406913.17</v>
      </c>
      <c r="F14" s="11">
        <f t="shared" si="2"/>
        <v>22090621.490000002</v>
      </c>
      <c r="G14" s="10">
        <v>11040210.859999999</v>
      </c>
      <c r="H14" s="10">
        <v>9189994.5399999991</v>
      </c>
      <c r="I14" s="10">
        <v>9189994.5399999991</v>
      </c>
      <c r="J14" s="10">
        <v>9189994.5399999991</v>
      </c>
      <c r="K14" s="11">
        <f t="shared" si="3"/>
        <v>12900626.950000003</v>
      </c>
    </row>
    <row r="15" spans="2:11" x14ac:dyDescent="0.2">
      <c r="B15" s="8"/>
      <c r="C15" s="9" t="s">
        <v>22</v>
      </c>
      <c r="D15" s="10">
        <v>21752</v>
      </c>
      <c r="E15" s="10">
        <v>204.91</v>
      </c>
      <c r="F15" s="11">
        <f t="shared" si="2"/>
        <v>21956.91</v>
      </c>
      <c r="G15" s="10">
        <v>12385.59</v>
      </c>
      <c r="H15" s="10">
        <v>7237.56</v>
      </c>
      <c r="I15" s="10">
        <v>7237.56</v>
      </c>
      <c r="J15" s="10">
        <v>7237.56</v>
      </c>
      <c r="K15" s="11">
        <f t="shared" si="3"/>
        <v>14719.349999999999</v>
      </c>
    </row>
    <row r="16" spans="2:11" x14ac:dyDescent="0.2">
      <c r="B16" s="31" t="s">
        <v>23</v>
      </c>
      <c r="C16" s="32"/>
      <c r="D16" s="7">
        <f>SUM(D17:D23)</f>
        <v>3951743.83</v>
      </c>
      <c r="E16" s="7">
        <f>SUM(E17:E23)</f>
        <v>3195818.82</v>
      </c>
      <c r="F16" s="7">
        <f t="shared" si="2"/>
        <v>7147562.6500000004</v>
      </c>
      <c r="G16" s="7">
        <f t="shared" ref="G16:J16" si="4">SUM(G17:G23)</f>
        <v>4658208.8600000003</v>
      </c>
      <c r="H16" s="7">
        <f t="shared" si="4"/>
        <v>1264601.26</v>
      </c>
      <c r="I16" s="7">
        <f t="shared" si="4"/>
        <v>1264601.26</v>
      </c>
      <c r="J16" s="7">
        <f t="shared" si="4"/>
        <v>1264601.26</v>
      </c>
      <c r="K16" s="7">
        <f t="shared" si="1"/>
        <v>5882961.3900000006</v>
      </c>
    </row>
    <row r="17" spans="2:11" x14ac:dyDescent="0.2">
      <c r="B17" s="8"/>
      <c r="C17" s="9" t="s">
        <v>24</v>
      </c>
      <c r="D17" s="10">
        <v>361000</v>
      </c>
      <c r="E17" s="10">
        <v>8410</v>
      </c>
      <c r="F17" s="10">
        <f t="shared" si="2"/>
        <v>369410</v>
      </c>
      <c r="G17" s="10">
        <v>256419.34</v>
      </c>
      <c r="H17" s="10">
        <v>129481.74</v>
      </c>
      <c r="I17" s="10">
        <v>129481.74</v>
      </c>
      <c r="J17" s="10">
        <v>129481.74</v>
      </c>
      <c r="K17" s="10">
        <f t="shared" si="1"/>
        <v>239928.26</v>
      </c>
    </row>
    <row r="18" spans="2:11" x14ac:dyDescent="0.2">
      <c r="B18" s="8"/>
      <c r="C18" s="9" t="s">
        <v>25</v>
      </c>
      <c r="D18" s="10">
        <v>400</v>
      </c>
      <c r="E18" s="10">
        <v>0</v>
      </c>
      <c r="F18" s="10">
        <f t="shared" si="2"/>
        <v>400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1"/>
        <v>400</v>
      </c>
    </row>
    <row r="19" spans="2:11" x14ac:dyDescent="0.2">
      <c r="B19" s="8"/>
      <c r="C19" s="9" t="s">
        <v>26</v>
      </c>
      <c r="D19" s="10">
        <v>15800</v>
      </c>
      <c r="E19" s="10">
        <v>-10800</v>
      </c>
      <c r="F19" s="10">
        <f t="shared" si="2"/>
        <v>5000</v>
      </c>
      <c r="G19" s="10">
        <v>843.85</v>
      </c>
      <c r="H19" s="10">
        <v>843.85</v>
      </c>
      <c r="I19" s="10">
        <v>843.85</v>
      </c>
      <c r="J19" s="10">
        <v>843.85</v>
      </c>
      <c r="K19" s="10">
        <f t="shared" si="1"/>
        <v>4156.1499999999996</v>
      </c>
    </row>
    <row r="20" spans="2:11" ht="15" x14ac:dyDescent="0.25">
      <c r="B20" s="8"/>
      <c r="C20" s="9" t="s">
        <v>27</v>
      </c>
      <c r="D20" s="10">
        <v>2763095.83</v>
      </c>
      <c r="E20" s="12">
        <v>3195818.82</v>
      </c>
      <c r="F20" s="10">
        <f t="shared" si="2"/>
        <v>5958914.6500000004</v>
      </c>
      <c r="G20" s="10">
        <v>4176744.25</v>
      </c>
      <c r="H20" s="10">
        <v>910074.25</v>
      </c>
      <c r="I20" s="10">
        <v>910074.25</v>
      </c>
      <c r="J20" s="10">
        <v>910074.25</v>
      </c>
      <c r="K20" s="10">
        <f t="shared" si="1"/>
        <v>5048840.4000000004</v>
      </c>
    </row>
    <row r="21" spans="2:11" x14ac:dyDescent="0.2">
      <c r="B21" s="8"/>
      <c r="C21" s="9" t="s">
        <v>28</v>
      </c>
      <c r="D21" s="10">
        <v>601800</v>
      </c>
      <c r="E21" s="10">
        <v>0</v>
      </c>
      <c r="F21" s="10">
        <f t="shared" si="2"/>
        <v>601800</v>
      </c>
      <c r="G21" s="10">
        <v>198499.05</v>
      </c>
      <c r="H21" s="10">
        <v>198499.05</v>
      </c>
      <c r="I21" s="10">
        <v>198499.05</v>
      </c>
      <c r="J21" s="10">
        <v>198499.05</v>
      </c>
      <c r="K21" s="10">
        <f t="shared" si="1"/>
        <v>403300.95</v>
      </c>
    </row>
    <row r="22" spans="2:11" x14ac:dyDescent="0.2">
      <c r="B22" s="8"/>
      <c r="C22" s="9" t="s">
        <v>29</v>
      </c>
      <c r="D22" s="10">
        <v>2000</v>
      </c>
      <c r="E22" s="10">
        <v>0</v>
      </c>
      <c r="F22" s="10">
        <f t="shared" si="2"/>
        <v>2000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1"/>
        <v>2000</v>
      </c>
    </row>
    <row r="23" spans="2:11" x14ac:dyDescent="0.2">
      <c r="B23" s="8"/>
      <c r="C23" s="9" t="s">
        <v>30</v>
      </c>
      <c r="D23" s="10">
        <v>207648</v>
      </c>
      <c r="E23" s="10">
        <v>2390</v>
      </c>
      <c r="F23" s="10">
        <f t="shared" si="2"/>
        <v>210038</v>
      </c>
      <c r="G23" s="10">
        <v>25702.37</v>
      </c>
      <c r="H23" s="10">
        <v>25702.37</v>
      </c>
      <c r="I23" s="10">
        <v>25702.37</v>
      </c>
      <c r="J23" s="10">
        <v>25702.37</v>
      </c>
      <c r="K23" s="10">
        <f t="shared" si="1"/>
        <v>184335.63</v>
      </c>
    </row>
    <row r="24" spans="2:11" x14ac:dyDescent="0.2">
      <c r="B24" s="31" t="s">
        <v>31</v>
      </c>
      <c r="C24" s="32"/>
      <c r="D24" s="7">
        <f>SUM(D25:D32)</f>
        <v>10775263</v>
      </c>
      <c r="E24" s="7">
        <f>SUM(E25:E32)</f>
        <v>501357.95000000007</v>
      </c>
      <c r="F24" s="7">
        <f t="shared" si="2"/>
        <v>11276620.949999999</v>
      </c>
      <c r="G24" s="7">
        <f t="shared" ref="G24:J24" si="5">SUM(G25:G32)</f>
        <v>3906725.58</v>
      </c>
      <c r="H24" s="7">
        <f t="shared" si="5"/>
        <v>3604332.31</v>
      </c>
      <c r="I24" s="7">
        <f t="shared" si="5"/>
        <v>3604332.31</v>
      </c>
      <c r="J24" s="7">
        <f t="shared" si="5"/>
        <v>3604332.31</v>
      </c>
      <c r="K24" s="7">
        <f t="shared" si="1"/>
        <v>7672288.6399999987</v>
      </c>
    </row>
    <row r="25" spans="2:11" x14ac:dyDescent="0.2">
      <c r="B25" s="8"/>
      <c r="C25" s="9" t="s">
        <v>32</v>
      </c>
      <c r="D25" s="10">
        <v>1316595.6000000001</v>
      </c>
      <c r="E25" s="10">
        <v>44121</v>
      </c>
      <c r="F25" s="10">
        <f>D25+E25</f>
        <v>1360716.6</v>
      </c>
      <c r="G25" s="10">
        <v>644725.02</v>
      </c>
      <c r="H25" s="10">
        <v>644725.02</v>
      </c>
      <c r="I25" s="10">
        <v>644725.02</v>
      </c>
      <c r="J25" s="10">
        <v>644725.02</v>
      </c>
      <c r="K25" s="10">
        <f t="shared" si="1"/>
        <v>715991.58000000007</v>
      </c>
    </row>
    <row r="26" spans="2:11" x14ac:dyDescent="0.2">
      <c r="B26" s="8"/>
      <c r="C26" s="9" t="s">
        <v>33</v>
      </c>
      <c r="D26" s="10">
        <v>1509784.67</v>
      </c>
      <c r="E26" s="10">
        <v>0</v>
      </c>
      <c r="F26" s="10">
        <f t="shared" ref="F26:F32" si="6">D26+E26</f>
        <v>1509784.67</v>
      </c>
      <c r="G26" s="10">
        <v>41467.120000000003</v>
      </c>
      <c r="H26" s="10">
        <v>41467.120000000003</v>
      </c>
      <c r="I26" s="10">
        <v>41467.120000000003</v>
      </c>
      <c r="J26" s="10">
        <v>41467.120000000003</v>
      </c>
      <c r="K26" s="10">
        <f t="shared" si="1"/>
        <v>1468317.5499999998</v>
      </c>
    </row>
    <row r="27" spans="2:11" x14ac:dyDescent="0.2">
      <c r="B27" s="8"/>
      <c r="C27" s="9" t="s">
        <v>34</v>
      </c>
      <c r="D27" s="10">
        <v>1215000</v>
      </c>
      <c r="E27" s="10">
        <v>155000</v>
      </c>
      <c r="F27" s="10">
        <f t="shared" si="6"/>
        <v>1370000</v>
      </c>
      <c r="G27" s="10">
        <v>530381.38</v>
      </c>
      <c r="H27" s="10">
        <v>530381.38</v>
      </c>
      <c r="I27" s="10">
        <v>530381.38</v>
      </c>
      <c r="J27" s="10">
        <v>530381.38</v>
      </c>
      <c r="K27" s="10">
        <f t="shared" si="1"/>
        <v>839618.62</v>
      </c>
    </row>
    <row r="28" spans="2:11" x14ac:dyDescent="0.2">
      <c r="B28" s="8"/>
      <c r="C28" s="9" t="s">
        <v>35</v>
      </c>
      <c r="D28" s="10">
        <v>120000</v>
      </c>
      <c r="E28" s="10">
        <v>69017.02</v>
      </c>
      <c r="F28" s="10">
        <f t="shared" si="6"/>
        <v>189017.02000000002</v>
      </c>
      <c r="G28" s="10">
        <v>189017.02</v>
      </c>
      <c r="H28" s="10">
        <v>189017.02</v>
      </c>
      <c r="I28" s="10">
        <v>189017.02</v>
      </c>
      <c r="J28" s="10">
        <v>189017.02</v>
      </c>
      <c r="K28" s="10">
        <f t="shared" si="1"/>
        <v>0</v>
      </c>
    </row>
    <row r="29" spans="2:11" x14ac:dyDescent="0.2">
      <c r="B29" s="8"/>
      <c r="C29" s="9" t="s">
        <v>36</v>
      </c>
      <c r="D29" s="10">
        <v>4266593.28</v>
      </c>
      <c r="E29" s="10">
        <v>197782.66</v>
      </c>
      <c r="F29" s="10">
        <f t="shared" si="6"/>
        <v>4464375.9400000004</v>
      </c>
      <c r="G29" s="10">
        <v>1454179.25</v>
      </c>
      <c r="H29" s="10">
        <v>1264179.25</v>
      </c>
      <c r="I29" s="10">
        <v>1264179.25</v>
      </c>
      <c r="J29" s="10">
        <v>1264179.25</v>
      </c>
      <c r="K29" s="10">
        <f t="shared" si="1"/>
        <v>3200196.6900000004</v>
      </c>
    </row>
    <row r="30" spans="2:11" x14ac:dyDescent="0.2">
      <c r="B30" s="8"/>
      <c r="C30" s="9" t="s">
        <v>37</v>
      </c>
      <c r="D30" s="10">
        <v>552026.44999999995</v>
      </c>
      <c r="E30" s="10">
        <v>0</v>
      </c>
      <c r="F30" s="10">
        <f t="shared" si="6"/>
        <v>552026.44999999995</v>
      </c>
      <c r="G30" s="10">
        <v>156163.5</v>
      </c>
      <c r="H30" s="10">
        <v>156163.5</v>
      </c>
      <c r="I30" s="10">
        <v>156163.5</v>
      </c>
      <c r="J30" s="10">
        <v>156163.5</v>
      </c>
      <c r="K30" s="10">
        <f t="shared" si="1"/>
        <v>395862.94999999995</v>
      </c>
    </row>
    <row r="31" spans="2:11" x14ac:dyDescent="0.2">
      <c r="B31" s="8"/>
      <c r="C31" s="9" t="s">
        <v>38</v>
      </c>
      <c r="D31" s="10">
        <v>500000</v>
      </c>
      <c r="E31" s="10">
        <v>0</v>
      </c>
      <c r="F31" s="10">
        <f t="shared" si="6"/>
        <v>500000</v>
      </c>
      <c r="G31" s="10">
        <v>325405.45</v>
      </c>
      <c r="H31" s="10">
        <v>325405.45</v>
      </c>
      <c r="I31" s="10">
        <v>325405.45</v>
      </c>
      <c r="J31" s="10">
        <v>325405.45</v>
      </c>
      <c r="K31" s="10">
        <f t="shared" si="1"/>
        <v>174594.55</v>
      </c>
    </row>
    <row r="32" spans="2:11" x14ac:dyDescent="0.2">
      <c r="B32" s="8"/>
      <c r="C32" s="9" t="s">
        <v>39</v>
      </c>
      <c r="D32" s="10">
        <v>1295263</v>
      </c>
      <c r="E32" s="10">
        <v>35437.269999999997</v>
      </c>
      <c r="F32" s="10">
        <f t="shared" si="6"/>
        <v>1330700.27</v>
      </c>
      <c r="G32" s="10">
        <v>565386.84</v>
      </c>
      <c r="H32" s="10">
        <v>452993.57</v>
      </c>
      <c r="I32" s="10">
        <v>452993.57</v>
      </c>
      <c r="J32" s="10">
        <v>452993.57</v>
      </c>
      <c r="K32" s="10">
        <f t="shared" si="1"/>
        <v>877706.7</v>
      </c>
    </row>
    <row r="33" spans="1:12" x14ac:dyDescent="0.2">
      <c r="B33" s="31" t="s">
        <v>40</v>
      </c>
      <c r="C33" s="32"/>
      <c r="D33" s="7">
        <f>SUM(D34:D34)</f>
        <v>0</v>
      </c>
      <c r="E33" s="7">
        <f>SUM(E34:E34)</f>
        <v>30000</v>
      </c>
      <c r="F33" s="7">
        <f t="shared" si="2"/>
        <v>30000</v>
      </c>
      <c r="G33" s="7">
        <f t="shared" ref="G33:J33" si="7">SUM(G34:G34)</f>
        <v>16134.8</v>
      </c>
      <c r="H33" s="7">
        <f t="shared" si="7"/>
        <v>16134.8</v>
      </c>
      <c r="I33" s="7">
        <f t="shared" si="7"/>
        <v>16134.8</v>
      </c>
      <c r="J33" s="7">
        <f t="shared" si="7"/>
        <v>16134.8</v>
      </c>
      <c r="K33" s="7">
        <f t="shared" si="1"/>
        <v>13865.2</v>
      </c>
    </row>
    <row r="34" spans="1:12" x14ac:dyDescent="0.2">
      <c r="B34" s="8"/>
      <c r="C34" s="13" t="s">
        <v>41</v>
      </c>
      <c r="D34" s="10">
        <v>0</v>
      </c>
      <c r="E34" s="10">
        <v>30000</v>
      </c>
      <c r="F34" s="10">
        <f t="shared" si="2"/>
        <v>30000</v>
      </c>
      <c r="G34" s="10">
        <v>16134.8</v>
      </c>
      <c r="H34" s="10">
        <v>16134.8</v>
      </c>
      <c r="I34" s="10">
        <v>16134.8</v>
      </c>
      <c r="J34" s="10">
        <v>16134.8</v>
      </c>
      <c r="K34" s="10">
        <f t="shared" si="1"/>
        <v>13865.2</v>
      </c>
    </row>
    <row r="35" spans="1:12" ht="12.75" customHeight="1" x14ac:dyDescent="0.2">
      <c r="B35" s="14" t="s">
        <v>42</v>
      </c>
      <c r="C35" s="15"/>
      <c r="D35" s="7">
        <f>SUM(D36:D39)</f>
        <v>20000</v>
      </c>
      <c r="E35" s="7">
        <f>SUM(E36:E39)</f>
        <v>4674108.8100000005</v>
      </c>
      <c r="F35" s="7">
        <f>+D35+E35</f>
        <v>4694108.8100000005</v>
      </c>
      <c r="G35" s="7">
        <f>SUM(G36:G39)</f>
        <v>2113548.81</v>
      </c>
      <c r="H35" s="7">
        <f t="shared" ref="H35:J35" si="8">SUM(H36:H39)</f>
        <v>1513548.81</v>
      </c>
      <c r="I35" s="7">
        <f t="shared" si="8"/>
        <v>1513548.81</v>
      </c>
      <c r="J35" s="7">
        <f t="shared" si="8"/>
        <v>1513548.81</v>
      </c>
      <c r="K35" s="7">
        <f>+F35-H35</f>
        <v>3180560.0000000005</v>
      </c>
    </row>
    <row r="36" spans="1:12" x14ac:dyDescent="0.2">
      <c r="B36" s="16"/>
      <c r="C36" s="13" t="s">
        <v>43</v>
      </c>
      <c r="D36" s="10">
        <v>0</v>
      </c>
      <c r="E36" s="10">
        <v>4050000</v>
      </c>
      <c r="F36" s="10">
        <f t="shared" si="2"/>
        <v>4050000</v>
      </c>
      <c r="G36" s="10">
        <v>1489440</v>
      </c>
      <c r="H36" s="10">
        <v>1489440</v>
      </c>
      <c r="I36" s="10">
        <v>1489440</v>
      </c>
      <c r="J36" s="10">
        <v>1489440</v>
      </c>
      <c r="K36" s="10">
        <f t="shared" ref="K36:K39" si="9">+F36-H36</f>
        <v>2560560</v>
      </c>
    </row>
    <row r="37" spans="1:12" x14ac:dyDescent="0.2">
      <c r="B37" s="16"/>
      <c r="C37" s="13" t="s">
        <v>44</v>
      </c>
      <c r="D37" s="10">
        <v>20000</v>
      </c>
      <c r="E37" s="10">
        <v>0</v>
      </c>
      <c r="F37" s="10">
        <f t="shared" si="2"/>
        <v>20000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9"/>
        <v>20000</v>
      </c>
    </row>
    <row r="38" spans="1:12" x14ac:dyDescent="0.2">
      <c r="B38" s="8"/>
      <c r="C38" s="13" t="s">
        <v>45</v>
      </c>
      <c r="D38" s="10">
        <v>0</v>
      </c>
      <c r="E38" s="10">
        <v>24108.81</v>
      </c>
      <c r="F38" s="10">
        <f t="shared" si="2"/>
        <v>24108.81</v>
      </c>
      <c r="G38" s="10">
        <v>24108.81</v>
      </c>
      <c r="H38" s="10">
        <v>24108.81</v>
      </c>
      <c r="I38" s="10">
        <v>24108.81</v>
      </c>
      <c r="J38" s="10">
        <v>24108.81</v>
      </c>
      <c r="K38" s="10">
        <f t="shared" si="9"/>
        <v>0</v>
      </c>
    </row>
    <row r="39" spans="1:12" x14ac:dyDescent="0.2">
      <c r="B39" s="8"/>
      <c r="C39" s="13" t="s">
        <v>46</v>
      </c>
      <c r="D39" s="10">
        <v>0</v>
      </c>
      <c r="E39" s="10">
        <v>600000</v>
      </c>
      <c r="F39" s="10">
        <f t="shared" si="2"/>
        <v>600000</v>
      </c>
      <c r="G39" s="10">
        <v>600000</v>
      </c>
      <c r="H39" s="10">
        <v>0</v>
      </c>
      <c r="I39" s="10">
        <v>0</v>
      </c>
      <c r="J39" s="10">
        <v>0</v>
      </c>
      <c r="K39" s="10">
        <f t="shared" si="9"/>
        <v>600000</v>
      </c>
    </row>
    <row r="40" spans="1:12" x14ac:dyDescent="0.2">
      <c r="B40" s="17" t="s">
        <v>47</v>
      </c>
      <c r="C40" s="13"/>
      <c r="D40" s="7">
        <f>SUM(D41)</f>
        <v>0</v>
      </c>
      <c r="E40" s="7">
        <f>SUM(E41)</f>
        <v>13676298.359999999</v>
      </c>
      <c r="F40" s="7">
        <f>+D40+E40</f>
        <v>13676298.359999999</v>
      </c>
      <c r="G40" s="7">
        <f t="shared" ref="G40:J40" si="10">SUM(G41)</f>
        <v>0</v>
      </c>
      <c r="H40" s="7">
        <f t="shared" si="10"/>
        <v>0</v>
      </c>
      <c r="I40" s="7">
        <f t="shared" si="10"/>
        <v>0</v>
      </c>
      <c r="J40" s="7">
        <f t="shared" si="10"/>
        <v>0</v>
      </c>
      <c r="K40" s="7">
        <f>+F40-H40</f>
        <v>13676298.359999999</v>
      </c>
    </row>
    <row r="41" spans="1:12" x14ac:dyDescent="0.2">
      <c r="B41" s="8"/>
      <c r="C41" s="13" t="s">
        <v>48</v>
      </c>
      <c r="D41" s="10">
        <v>0</v>
      </c>
      <c r="E41" s="10">
        <v>13676298.359999999</v>
      </c>
      <c r="F41" s="10">
        <f t="shared" ref="F41" si="11">+D41+E41</f>
        <v>13676298.359999999</v>
      </c>
      <c r="G41" s="10">
        <v>0</v>
      </c>
      <c r="H41" s="10">
        <v>0</v>
      </c>
      <c r="I41" s="10">
        <v>0</v>
      </c>
      <c r="J41" s="10">
        <v>0</v>
      </c>
      <c r="K41" s="10">
        <f t="shared" ref="K41" si="12">+F41-H41</f>
        <v>13676298.359999999</v>
      </c>
    </row>
    <row r="42" spans="1:12" s="22" customFormat="1" x14ac:dyDescent="0.2">
      <c r="A42" s="18"/>
      <c r="B42" s="19"/>
      <c r="C42" s="20" t="s">
        <v>49</v>
      </c>
      <c r="D42" s="21">
        <f>+D10+D16+D24+D33+D35+D40</f>
        <v>89629552.959999993</v>
      </c>
      <c r="E42" s="21">
        <f>+E10+E16+E24+E33+E35+E40</f>
        <v>25178086.579999998</v>
      </c>
      <c r="F42" s="21">
        <f t="shared" ref="F42:K42" si="13">+F10+F16+F24+F33+F35+F40</f>
        <v>114807639.54000001</v>
      </c>
      <c r="G42" s="21">
        <f>+G10+G16+G24+G33+G35+G40</f>
        <v>45525889.939999998</v>
      </c>
      <c r="H42" s="21">
        <f t="shared" si="13"/>
        <v>34167159.670000002</v>
      </c>
      <c r="I42" s="21">
        <f t="shared" si="13"/>
        <v>34167159.670000002</v>
      </c>
      <c r="J42" s="21">
        <f t="shared" si="13"/>
        <v>34167159.670000002</v>
      </c>
      <c r="K42" s="21">
        <f t="shared" si="13"/>
        <v>80640479.870000005</v>
      </c>
      <c r="L42" s="18"/>
    </row>
    <row r="44" spans="1:12" x14ac:dyDescent="0.2">
      <c r="B44" s="23" t="s">
        <v>50</v>
      </c>
      <c r="F44" s="24"/>
      <c r="G44" s="24"/>
      <c r="H44" s="24"/>
      <c r="I44" s="24"/>
      <c r="J44" s="24"/>
      <c r="K44" s="24"/>
    </row>
    <row r="53" spans="3:11" x14ac:dyDescent="0.2">
      <c r="D53" s="24" t="str">
        <f>IF(D43=[1]CAdmon!D41," ","ERROR")</f>
        <v xml:space="preserve"> </v>
      </c>
      <c r="E53" s="24" t="str">
        <f>IF(E43=[1]CAdmon!E41," ","ERROR")</f>
        <v xml:space="preserve"> </v>
      </c>
      <c r="F53" s="24" t="str">
        <f>IF(F43=[1]CAdmon!F41," ","ERROR")</f>
        <v xml:space="preserve"> </v>
      </c>
      <c r="G53" s="24"/>
      <c r="H53" s="24" t="str">
        <f>IF(H43=[1]CAdmon!H41," ","ERROR")</f>
        <v xml:space="preserve"> </v>
      </c>
      <c r="I53" s="24"/>
      <c r="J53" s="24" t="str">
        <f>IF(J43=[1]CAdmon!J41," ","ERROR")</f>
        <v xml:space="preserve"> </v>
      </c>
      <c r="K53" s="24" t="str">
        <f>IF(K43=[1]CAdmon!K41," ","ERROR")</f>
        <v xml:space="preserve"> </v>
      </c>
    </row>
    <row r="54" spans="3:11" x14ac:dyDescent="0.2">
      <c r="C54" s="25"/>
      <c r="G54" s="25"/>
      <c r="H54" s="25"/>
      <c r="I54" s="25"/>
      <c r="J54" s="26"/>
    </row>
    <row r="55" spans="3:11" x14ac:dyDescent="0.2">
      <c r="C55" s="27" t="s">
        <v>51</v>
      </c>
      <c r="F55" s="28"/>
      <c r="G55" s="33" t="s">
        <v>52</v>
      </c>
      <c r="H55" s="33"/>
      <c r="I55" s="33"/>
      <c r="J55" s="28"/>
      <c r="K55" s="28"/>
    </row>
    <row r="56" spans="3:11" x14ac:dyDescent="0.2">
      <c r="C56" s="29" t="s">
        <v>53</v>
      </c>
      <c r="F56" s="28"/>
      <c r="G56" s="34" t="s">
        <v>54</v>
      </c>
      <c r="H56" s="34"/>
      <c r="I56" s="34"/>
      <c r="J56" s="30"/>
      <c r="K56" s="30"/>
    </row>
  </sheetData>
  <mergeCells count="12">
    <mergeCell ref="G56:I56"/>
    <mergeCell ref="B1:K1"/>
    <mergeCell ref="B2:K2"/>
    <mergeCell ref="B3:K3"/>
    <mergeCell ref="B7:C9"/>
    <mergeCell ref="D7:J7"/>
    <mergeCell ref="K7:K8"/>
    <mergeCell ref="B10:C10"/>
    <mergeCell ref="B16:C16"/>
    <mergeCell ref="B24:C24"/>
    <mergeCell ref="B33:C33"/>
    <mergeCell ref="G55:I55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2017-08-17T16:04:02Z</dcterms:modified>
</cp:coreProperties>
</file>