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ASEG\49_FIBIR_CP_MARZO 26-1.xlsx 2026-04-14 15-48-59\"/>
    </mc:Choice>
  </mc:AlternateContent>
  <bookViews>
    <workbookView xWindow="0" yWindow="0" windowWidth="28800" windowHeight="10500"/>
  </bookViews>
  <sheets>
    <sheet name="VH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VHP!$A$2:$F$38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VHP!$A$1:$F$44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F36" i="1"/>
  <c r="F35" i="1"/>
  <c r="H35" i="1" s="1"/>
  <c r="E34" i="1"/>
  <c r="F34" i="1" s="1"/>
  <c r="H34" i="1" s="1"/>
  <c r="F32" i="1"/>
  <c r="H31" i="1"/>
  <c r="F31" i="1"/>
  <c r="H30" i="1"/>
  <c r="F30" i="1"/>
  <c r="D29" i="1"/>
  <c r="I29" i="1" s="1"/>
  <c r="C29" i="1"/>
  <c r="D28" i="1"/>
  <c r="F28" i="1" s="1"/>
  <c r="J28" i="1" s="1"/>
  <c r="C27" i="1"/>
  <c r="K27" i="1" s="1"/>
  <c r="H25" i="1"/>
  <c r="F25" i="1"/>
  <c r="H24" i="1"/>
  <c r="F24" i="1"/>
  <c r="H23" i="1"/>
  <c r="F23" i="1"/>
  <c r="F22" i="1" s="1"/>
  <c r="B22" i="1"/>
  <c r="F18" i="1"/>
  <c r="F17" i="1"/>
  <c r="F16" i="1"/>
  <c r="H16" i="1" s="1"/>
  <c r="E16" i="1"/>
  <c r="E20" i="1" s="1"/>
  <c r="E38" i="1" s="1"/>
  <c r="E40" i="1" s="1"/>
  <c r="F14" i="1"/>
  <c r="F13" i="1"/>
  <c r="F12" i="1"/>
  <c r="C11" i="1"/>
  <c r="F11" i="1" s="1"/>
  <c r="H10" i="1"/>
  <c r="D10" i="1"/>
  <c r="F10" i="1" s="1"/>
  <c r="F7" i="1"/>
  <c r="F6" i="1"/>
  <c r="F5" i="1"/>
  <c r="B4" i="1"/>
  <c r="F4" i="1" s="1"/>
  <c r="H4" i="1" s="1"/>
  <c r="C9" i="1" l="1"/>
  <c r="C20" i="1" s="1"/>
  <c r="C38" i="1" s="1"/>
  <c r="C40" i="1" s="1"/>
  <c r="H28" i="1"/>
  <c r="F9" i="1"/>
  <c r="H9" i="1" s="1"/>
  <c r="F29" i="1"/>
  <c r="H29" i="1" s="1"/>
  <c r="B20" i="1"/>
  <c r="B38" i="1" s="1"/>
  <c r="F20" i="1"/>
  <c r="H20" i="1" s="1"/>
  <c r="J29" i="1"/>
  <c r="I10" i="1"/>
  <c r="I28" i="1"/>
  <c r="D9" i="1"/>
  <c r="D20" i="1" s="1"/>
  <c r="D27" i="1"/>
  <c r="F27" i="1" s="1"/>
  <c r="D38" i="1" l="1"/>
  <c r="D40" i="1" s="1"/>
  <c r="B40" i="1"/>
  <c r="F38" i="1" l="1"/>
  <c r="H38" i="1" s="1"/>
  <c r="F40" i="1"/>
</calcChain>
</file>

<file path=xl/sharedStrings.xml><?xml version="1.0" encoding="utf-8"?>
<sst xmlns="http://schemas.openxmlformats.org/spreadsheetml/2006/main" count="42" uniqueCount="32">
  <si>
    <t xml:space="preserve">
Fideicomiso de Bordería e Infraestructura Rural para el Estado de Guanajuato  &lt;&lt;FIBIR&gt;&gt;
Estado de Variación en la Hacienda Pública
Del 01 de Enero al 31 de Marzo de 2026                                                                                                                                                                                            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</si>
  <si>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</si>
  <si>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</si>
  <si>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</si>
  <si>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</si>
  <si>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</si>
  <si>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</si>
  <si>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2025</t>
  </si>
  <si>
    <t>Aportaciones</t>
  </si>
  <si>
    <t>Donaciones de Capital</t>
  </si>
  <si>
    <t>Actualización de la Hacienda Pública/Patrimonio</t>
  </si>
  <si>
    <t>Hacienda Pública/Patrimonio Generado Neto de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</si>
  <si>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</si>
  <si>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</si>
  <si>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</si>
  <si>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</si>
  <si>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</si>
  <si>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2025</t>
  </si>
  <si>
    <t>Resultado por Posición Monetaria</t>
  </si>
  <si>
    <t>Resultado por Tenencia de Activos no Monetarios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</si>
  <si>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</si>
  <si>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</si>
  <si>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</si>
  <si>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</si>
  <si>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</si>
  <si>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Bajo protesta de decir verdad declaramos que los Estados Financieros y sus notas, son razonablemente correctos y son responsabilidad del emisor.</t>
  </si>
  <si>
    <t xml:space="preserve">                              Ing. Marisol Suárez Correa                                                                                          </t>
  </si>
  <si>
    <t xml:space="preserve"> Juan Lara Centeno</t>
  </si>
  <si>
    <t xml:space="preserve">Presidenta del Comité Técnico            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</si>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</sst>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_ ;\-0\ "/>
    <numFmt numFmtId="166" formatCode="0.0000000000000_ ;\-0.00000000000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 applyAlignment="1" applyProtection="1">
      <alignment vertical="top"/>
      <protection locked="0"/>
    </xf>
    <xf numFmtId="164" fontId="5" fillId="0" borderId="0" xfId="1" applyFont="1" applyAlignment="1" applyProtection="1">
      <alignment vertical="top"/>
      <protection locked="0"/>
    </xf>
    <xf numFmtId="164" fontId="6" fillId="0" borderId="0" xfId="1" applyFont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3" fillId="2" borderId="4" xfId="2" applyFont="1" applyFill="1" applyBorder="1" applyAlignment="1">
      <alignment horizontal="center" vertical="center" wrapText="1"/>
    </xf>
    <xf numFmtId="165" fontId="3" fillId="2" borderId="4" xfId="3" applyNumberFormat="1" applyFont="1" applyFill="1" applyBorder="1" applyAlignment="1">
      <alignment horizontal="center" vertical="center" wrapText="1"/>
    </xf>
    <xf numFmtId="0" fontId="2" fillId="0" borderId="0" xfId="2" applyAlignment="1" applyProtection="1">
      <alignment vertical="top" wrapText="1"/>
      <protection locked="0"/>
    </xf>
    <xf numFmtId="164" fontId="5" fillId="0" borderId="0" xfId="1" applyFont="1" applyAlignment="1" applyProtection="1">
      <alignment vertical="top" wrapText="1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3" fillId="0" borderId="4" xfId="2" applyFont="1" applyBorder="1" applyAlignment="1">
      <alignment horizontal="center" vertical="center" wrapText="1"/>
    </xf>
    <xf numFmtId="165" fontId="3" fillId="0" borderId="4" xfId="3" applyNumberFormat="1" applyFont="1" applyFill="1" applyBorder="1" applyAlignment="1">
      <alignment horizontal="center" vertical="center" wrapText="1"/>
    </xf>
    <xf numFmtId="166" fontId="3" fillId="0" borderId="4" xfId="3" applyNumberFormat="1" applyFont="1" applyFill="1" applyBorder="1" applyAlignment="1">
      <alignment horizontal="center" vertical="center" wrapText="1"/>
    </xf>
    <xf numFmtId="164" fontId="6" fillId="0" borderId="0" xfId="1" applyFont="1" applyAlignment="1" applyProtection="1">
      <alignment vertical="top" wrapText="1"/>
      <protection locked="0"/>
    </xf>
    <xf numFmtId="0" fontId="3" fillId="0" borderId="4" xfId="2" applyFont="1" applyBorder="1" applyAlignment="1">
      <alignment horizontal="left" vertical="top" wrapText="1" indent="1"/>
    </xf>
    <xf numFmtId="4" fontId="3" fillId="0" borderId="4" xfId="2" applyNumberFormat="1" applyFont="1" applyBorder="1"/>
    <xf numFmtId="4" fontId="3" fillId="3" borderId="4" xfId="2" applyNumberFormat="1" applyFont="1" applyFill="1" applyBorder="1" applyProtection="1">
      <protection locked="0"/>
    </xf>
    <xf numFmtId="4" fontId="3" fillId="0" borderId="4" xfId="2" applyNumberFormat="1" applyFont="1" applyBorder="1" applyProtection="1">
      <protection locked="0"/>
    </xf>
    <xf numFmtId="0" fontId="2" fillId="0" borderId="4" xfId="2" applyBorder="1" applyAlignment="1">
      <alignment horizontal="left" vertical="top" wrapText="1" indent="2"/>
    </xf>
    <xf numFmtId="4" fontId="2" fillId="0" borderId="4" xfId="0" applyNumberFormat="1" applyFont="1" applyBorder="1"/>
    <xf numFmtId="4" fontId="2" fillId="3" borderId="4" xfId="2" applyNumberFormat="1" applyFill="1" applyBorder="1" applyProtection="1">
      <protection locked="0"/>
    </xf>
    <xf numFmtId="4" fontId="2" fillId="0" borderId="4" xfId="2" applyNumberFormat="1" applyBorder="1"/>
    <xf numFmtId="4" fontId="2" fillId="0" borderId="4" xfId="2" applyNumberFormat="1" applyBorder="1" applyProtection="1">
      <protection locked="0"/>
    </xf>
    <xf numFmtId="0" fontId="2" fillId="0" borderId="4" xfId="2" applyBorder="1" applyAlignment="1">
      <alignment horizontal="left" vertical="top" wrapText="1" indent="1"/>
    </xf>
    <xf numFmtId="4" fontId="2" fillId="0" borderId="4" xfId="2" applyNumberFormat="1" applyBorder="1" applyAlignment="1" applyProtection="1">
      <alignment horizontal="right"/>
      <protection locked="0"/>
    </xf>
    <xf numFmtId="0" fontId="3" fillId="0" borderId="4" xfId="2" applyFont="1" applyBorder="1" applyAlignment="1">
      <alignment vertical="top" wrapText="1"/>
    </xf>
    <xf numFmtId="164" fontId="5" fillId="0" borderId="0" xfId="1" applyFont="1" applyProtection="1">
      <protection locked="0"/>
    </xf>
    <xf numFmtId="4" fontId="2" fillId="3" borderId="4" xfId="2" applyNumberFormat="1" applyFill="1" applyBorder="1" applyAlignment="1" applyProtection="1">
      <alignment vertical="top"/>
      <protection locked="0"/>
    </xf>
    <xf numFmtId="4" fontId="2" fillId="0" borderId="4" xfId="2" applyNumberFormat="1" applyBorder="1" applyAlignment="1" applyProtection="1">
      <alignment vertical="top"/>
      <protection locked="0"/>
    </xf>
    <xf numFmtId="4" fontId="3" fillId="0" borderId="4" xfId="2" applyNumberFormat="1" applyFont="1" applyBorder="1" applyAlignment="1">
      <alignment vertical="center"/>
    </xf>
    <xf numFmtId="0" fontId="2" fillId="0" borderId="0" xfId="0" applyFont="1"/>
    <xf numFmtId="4" fontId="2" fillId="0" borderId="0" xfId="2" applyNumberFormat="1" applyAlignment="1" applyProtection="1">
      <alignment vertical="top"/>
      <protection locked="0"/>
    </xf>
    <xf numFmtId="0" fontId="5" fillId="0" borderId="0" xfId="0" applyFont="1"/>
    <xf numFmtId="0" fontId="3" fillId="0" borderId="0" xfId="2" applyFont="1" applyAlignment="1" applyProtection="1">
      <alignment horizontal="right" vertical="top" wrapText="1"/>
      <protection locked="0"/>
    </xf>
    <xf numFmtId="4" fontId="3" fillId="0" borderId="0" xfId="2" applyNumberFormat="1" applyFont="1" applyAlignment="1" applyProtection="1">
      <alignment vertical="top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top" wrapText="1"/>
      <protection locked="0"/>
    </xf>
    <xf numFmtId="164" fontId="5" fillId="4" borderId="0" xfId="1" applyFont="1" applyFill="1" applyAlignment="1" applyProtection="1">
      <alignment vertical="top" wrapText="1"/>
      <protection locked="0"/>
    </xf>
    <xf numFmtId="164" fontId="6" fillId="4" borderId="0" xfId="1" applyFont="1" applyFill="1" applyAlignment="1" applyProtection="1">
      <alignment vertical="top" wrapText="1"/>
      <protection locked="0"/>
    </xf>
    <xf numFmtId="0" fontId="5" fillId="4" borderId="0" xfId="0" applyFont="1" applyFill="1"/>
    <xf numFmtId="0" fontId="2" fillId="4" borderId="0" xfId="0" applyFont="1" applyFill="1" applyAlignment="1" applyProtection="1">
      <alignment horizontal="center" vertical="top" wrapText="1"/>
      <protection locked="0"/>
    </xf>
    <xf numFmtId="0" fontId="2" fillId="4" borderId="0" xfId="0" applyFont="1" applyFill="1" applyAlignment="1" applyProtection="1">
      <alignment vertical="top"/>
      <protection locked="0"/>
    </xf>
    <xf numFmtId="0" fontId="2" fillId="4" borderId="0" xfId="0" applyFont="1" applyFill="1" applyAlignment="1" applyProtection="1">
      <alignment wrapText="1"/>
      <protection locked="0"/>
    </xf>
    <xf numFmtId="164" fontId="5" fillId="4" borderId="0" xfId="1" applyFont="1" applyFill="1" applyAlignment="1" applyProtection="1">
      <alignment wrapText="1"/>
      <protection locked="0"/>
    </xf>
    <xf numFmtId="164" fontId="6" fillId="4" borderId="0" xfId="1" applyFont="1" applyFill="1" applyAlignment="1" applyProtection="1">
      <alignment wrapText="1"/>
      <protection locked="0"/>
    </xf>
    <xf numFmtId="0" fontId="5" fillId="4" borderId="0" xfId="0" applyFont="1" applyFill="1" applyAlignment="1" applyProtection="1">
      <alignment wrapText="1"/>
      <protection locked="0"/>
    </xf>
    <xf numFmtId="0" fontId="2" fillId="0" borderId="5" xfId="2" applyBorder="1" applyAlignment="1" applyProtection="1">
      <alignment vertical="top" wrapText="1"/>
      <protection locked="0"/>
    </xf>
    <xf numFmtId="0" fontId="2" fillId="0" borderId="0" xfId="2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4" fontId="2" fillId="0" borderId="0" xfId="2" applyNumberFormat="1" applyAlignment="1" applyProtection="1">
      <alignment horizontal="center" vertical="top"/>
      <protection locked="0"/>
    </xf>
  </cellXfs>
  <cellStyles count="4">
    <cellStyle name="Millares" xfId="1" builtinId="3"/>
    <cellStyle name="Millares 2 5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ASEG/49_FIBIR_CP_MARZO%202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3_REV"/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IPF"/>
      <sheetName val="Muebles_Contable"/>
      <sheetName val="Inmuebles_Contable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Ingresos"/>
      <sheetName val="Egresos"/>
    </sheetNames>
    <sheetDataSet>
      <sheetData sheetId="0"/>
      <sheetData sheetId="1">
        <row r="66">
          <cell r="B66">
            <v>-302220.12</v>
          </cell>
          <cell r="C66">
            <v>-5400470.3399999999</v>
          </cell>
        </row>
      </sheetData>
      <sheetData sheetId="2">
        <row r="30">
          <cell r="E30">
            <v>74497745.829999998</v>
          </cell>
          <cell r="F30">
            <v>74497745.829999998</v>
          </cell>
        </row>
        <row r="35">
          <cell r="F35">
            <v>-65870133.679999992</v>
          </cell>
        </row>
        <row r="36">
          <cell r="E36">
            <v>-302220.12</v>
          </cell>
          <cell r="F36">
            <v>-5400470.3399999999</v>
          </cell>
        </row>
        <row r="37">
          <cell r="E37">
            <v>-65870133.68</v>
          </cell>
          <cell r="F37">
            <v>-60469663.339999996</v>
          </cell>
        </row>
        <row r="42">
          <cell r="E42">
            <v>0</v>
          </cell>
          <cell r="F42">
            <v>0</v>
          </cell>
        </row>
        <row r="46">
          <cell r="E46">
            <v>8325392.0300000012</v>
          </cell>
          <cell r="F46">
            <v>8627612.150000006</v>
          </cell>
        </row>
      </sheetData>
      <sheetData sheetId="3"/>
      <sheetData sheetId="4"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52">
          <cell r="C52">
            <v>5400470.3400000036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6" tint="-0.499984740745262"/>
    <pageSetUpPr fitToPage="1"/>
  </sheetPr>
  <dimension ref="A1:N49"/>
  <sheetViews>
    <sheetView showGridLines="0" tabSelected="1" topLeftCell="A17" zoomScaleNormal="100" workbookViewId="0">
      <selection activeCell="A52" sqref="A52"/>
    </sheetView>
  </sheetViews>
  <sheetFormatPr baseColWidth="10" defaultColWidth="12" defaultRowHeight="12.75" x14ac:dyDescent="0.2"/>
  <cols>
    <col min="1" max="1" width="66.83203125" style="7" customWidth="1"/>
    <col min="2" max="2" width="29.33203125" style="31" bestFit="1" customWidth="1"/>
    <col min="3" max="3" width="30" style="31" bestFit="1" customWidth="1"/>
    <col min="4" max="4" width="53.6640625" style="31" bestFit="1" customWidth="1"/>
    <col min="5" max="5" width="21.33203125" style="31" bestFit="1" customWidth="1"/>
    <col min="6" max="6" width="29.1640625" style="31" customWidth="1"/>
    <col min="7" max="7" width="1.5" style="1" customWidth="1"/>
    <col min="8" max="8" width="12.6640625" style="2" bestFit="1" customWidth="1"/>
    <col min="9" max="10" width="12.1640625" style="2" bestFit="1" customWidth="1"/>
    <col min="11" max="11" width="16.33203125" style="2" bestFit="1" customWidth="1"/>
    <col min="12" max="12" width="14.83203125" style="3" bestFit="1" customWidth="1"/>
    <col min="13" max="13" width="15" style="3" customWidth="1"/>
    <col min="14" max="14" width="12" style="4"/>
    <col min="15" max="16384" width="12" style="1"/>
  </cols>
  <sheetData>
    <row r="1" spans="1:14" ht="75.75" customHeight="1" x14ac:dyDescent="0.2">
      <c r="A1" s="48" t="s">
        <v>0</v>
      </c>
      <c r="B1" s="49"/>
      <c r="C1" s="49"/>
      <c r="D1" s="49"/>
      <c r="E1" s="49"/>
      <c r="F1" s="50"/>
    </row>
    <row r="2" spans="1:14" s="7" customFormat="1" ht="93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H2" s="8"/>
      <c r="I2" s="8"/>
      <c r="J2" s="8"/>
      <c r="K2" s="2"/>
      <c r="L2" s="3"/>
      <c r="M2" s="3"/>
      <c r="N2" s="9"/>
    </row>
    <row r="3" spans="1:14" s="7" customFormat="1" ht="9" customHeight="1" x14ac:dyDescent="0.2">
      <c r="A3" s="10"/>
      <c r="B3" s="11"/>
      <c r="C3" s="11"/>
      <c r="D3" s="11"/>
      <c r="E3" s="11"/>
      <c r="F3" s="12"/>
      <c r="H3" s="8"/>
      <c r="I3" s="8"/>
      <c r="J3" s="8"/>
      <c r="K3" s="8"/>
      <c r="L3" s="13"/>
      <c r="M3" s="13"/>
      <c r="N3" s="9"/>
    </row>
    <row r="4" spans="1:14" x14ac:dyDescent="0.2">
      <c r="A4" s="14" t="s">
        <v>7</v>
      </c>
      <c r="B4" s="15">
        <f>+B5+B6+B7</f>
        <v>74497745.829999998</v>
      </c>
      <c r="C4" s="16"/>
      <c r="D4" s="16"/>
      <c r="E4" s="16"/>
      <c r="F4" s="17">
        <f>+B4</f>
        <v>74497745.829999998</v>
      </c>
      <c r="H4" s="2">
        <f>F4-'[8]312_ESF'!F30</f>
        <v>0</v>
      </c>
    </row>
    <row r="5" spans="1:14" x14ac:dyDescent="0.2">
      <c r="A5" s="18" t="s">
        <v>8</v>
      </c>
      <c r="B5" s="19">
        <v>74497745.829999998</v>
      </c>
      <c r="C5" s="20"/>
      <c r="D5" s="20"/>
      <c r="E5" s="20"/>
      <c r="F5" s="21">
        <f>+B5</f>
        <v>74497745.829999998</v>
      </c>
    </row>
    <row r="6" spans="1:14" x14ac:dyDescent="0.2">
      <c r="A6" s="18" t="s">
        <v>9</v>
      </c>
      <c r="B6" s="19">
        <v>0</v>
      </c>
      <c r="C6" s="20"/>
      <c r="D6" s="20"/>
      <c r="E6" s="20"/>
      <c r="F6" s="21">
        <f>+B6</f>
        <v>0</v>
      </c>
    </row>
    <row r="7" spans="1:14" x14ac:dyDescent="0.2">
      <c r="A7" s="18" t="s">
        <v>10</v>
      </c>
      <c r="B7" s="22">
        <v>0</v>
      </c>
      <c r="C7" s="20"/>
      <c r="D7" s="20"/>
      <c r="E7" s="20"/>
      <c r="F7" s="21">
        <f>+B7</f>
        <v>0</v>
      </c>
    </row>
    <row r="8" spans="1:14" ht="9" customHeight="1" x14ac:dyDescent="0.2">
      <c r="A8" s="23"/>
      <c r="B8" s="22"/>
      <c r="C8" s="22"/>
      <c r="D8" s="22"/>
      <c r="E8" s="22"/>
      <c r="F8" s="22"/>
    </row>
    <row r="9" spans="1:14" x14ac:dyDescent="0.2">
      <c r="A9" s="14" t="s">
        <v>11</v>
      </c>
      <c r="B9" s="16"/>
      <c r="C9" s="15">
        <f>+C11+C12+C13+C14</f>
        <v>-60469663.339999996</v>
      </c>
      <c r="D9" s="15">
        <f>+D10</f>
        <v>-5400470.3399999999</v>
      </c>
      <c r="E9" s="16"/>
      <c r="F9" s="17">
        <f>+F10+F11+F12+F13+F14</f>
        <v>-65870133.679999992</v>
      </c>
      <c r="H9" s="2">
        <f>F9-'[8]312_ESF'!F35</f>
        <v>0</v>
      </c>
    </row>
    <row r="10" spans="1:14" x14ac:dyDescent="0.2">
      <c r="A10" s="18" t="s">
        <v>12</v>
      </c>
      <c r="B10" s="20"/>
      <c r="C10" s="20"/>
      <c r="D10" s="19">
        <f>'[8]311_ACT'!C66</f>
        <v>-5400470.3399999999</v>
      </c>
      <c r="E10" s="20"/>
      <c r="F10" s="21">
        <f>+D10</f>
        <v>-5400470.3399999999</v>
      </c>
      <c r="H10" s="2">
        <f>D10-'[8]311_ACT'!C66</f>
        <v>0</v>
      </c>
      <c r="I10" s="2">
        <f>D10-'[8]312_ESF'!F36</f>
        <v>0</v>
      </c>
    </row>
    <row r="11" spans="1:14" x14ac:dyDescent="0.2">
      <c r="A11" s="18" t="s">
        <v>13</v>
      </c>
      <c r="B11" s="20"/>
      <c r="C11" s="22">
        <f>'[8]312_ESF'!F37</f>
        <v>-60469663.339999996</v>
      </c>
      <c r="D11" s="20"/>
      <c r="E11" s="20"/>
      <c r="F11" s="21">
        <f>+C11</f>
        <v>-60469663.339999996</v>
      </c>
    </row>
    <row r="12" spans="1:14" x14ac:dyDescent="0.2">
      <c r="A12" s="18" t="s">
        <v>14</v>
      </c>
      <c r="B12" s="20"/>
      <c r="C12" s="22">
        <v>0</v>
      </c>
      <c r="D12" s="20"/>
      <c r="E12" s="20"/>
      <c r="F12" s="21">
        <f>+C12</f>
        <v>0</v>
      </c>
    </row>
    <row r="13" spans="1:14" x14ac:dyDescent="0.2">
      <c r="A13" s="18" t="s">
        <v>15</v>
      </c>
      <c r="B13" s="20"/>
      <c r="C13" s="22">
        <v>0</v>
      </c>
      <c r="D13" s="20"/>
      <c r="E13" s="20"/>
      <c r="F13" s="21">
        <f>+C13</f>
        <v>0</v>
      </c>
    </row>
    <row r="14" spans="1:14" x14ac:dyDescent="0.2">
      <c r="A14" s="18" t="s">
        <v>16</v>
      </c>
      <c r="B14" s="20"/>
      <c r="C14" s="22">
        <v>0</v>
      </c>
      <c r="D14" s="20"/>
      <c r="E14" s="20"/>
      <c r="F14" s="21">
        <f>+C14</f>
        <v>0</v>
      </c>
    </row>
    <row r="15" spans="1:14" ht="9" customHeight="1" x14ac:dyDescent="0.2">
      <c r="A15" s="23"/>
      <c r="B15" s="22"/>
      <c r="C15" s="22"/>
      <c r="D15" s="22"/>
      <c r="E15" s="22"/>
      <c r="F15" s="22"/>
    </row>
    <row r="16" spans="1:14" ht="27" customHeight="1" x14ac:dyDescent="0.2">
      <c r="A16" s="14" t="s">
        <v>17</v>
      </c>
      <c r="B16" s="16"/>
      <c r="C16" s="16"/>
      <c r="D16" s="16"/>
      <c r="E16" s="17">
        <f>+E17+E18</f>
        <v>0</v>
      </c>
      <c r="F16" s="15">
        <f>+F17+F18</f>
        <v>0</v>
      </c>
      <c r="H16" s="2">
        <f>F16-'[8]312_ESF'!F42</f>
        <v>0</v>
      </c>
    </row>
    <row r="17" spans="1:11" x14ac:dyDescent="0.2">
      <c r="A17" s="18" t="s">
        <v>18</v>
      </c>
      <c r="B17" s="20"/>
      <c r="C17" s="20"/>
      <c r="D17" s="20"/>
      <c r="E17" s="24">
        <v>0</v>
      </c>
      <c r="F17" s="21">
        <f>+E17</f>
        <v>0</v>
      </c>
    </row>
    <row r="18" spans="1:11" x14ac:dyDescent="0.2">
      <c r="A18" s="18" t="s">
        <v>19</v>
      </c>
      <c r="B18" s="20"/>
      <c r="C18" s="20"/>
      <c r="D18" s="20"/>
      <c r="E18" s="24">
        <v>0</v>
      </c>
      <c r="F18" s="21">
        <f>+E18</f>
        <v>0</v>
      </c>
    </row>
    <row r="19" spans="1:11" ht="9" customHeight="1" x14ac:dyDescent="0.2">
      <c r="A19" s="23"/>
      <c r="B19" s="22"/>
      <c r="C19" s="22"/>
      <c r="D19" s="22"/>
      <c r="E19" s="22"/>
      <c r="F19" s="22"/>
    </row>
    <row r="20" spans="1:11" ht="14.25" customHeight="1" x14ac:dyDescent="0.2">
      <c r="A20" s="14" t="s">
        <v>20</v>
      </c>
      <c r="B20" s="15">
        <f>+B4</f>
        <v>74497745.829999998</v>
      </c>
      <c r="C20" s="15">
        <f>+C9</f>
        <v>-60469663.339999996</v>
      </c>
      <c r="D20" s="15">
        <f>+D9</f>
        <v>-5400470.3399999999</v>
      </c>
      <c r="E20" s="15">
        <f>+E16</f>
        <v>0</v>
      </c>
      <c r="F20" s="17">
        <f>+F16+F9+F4</f>
        <v>8627612.150000006</v>
      </c>
      <c r="H20" s="2">
        <f>F20-'[8]312_ESF'!F46</f>
        <v>0</v>
      </c>
    </row>
    <row r="21" spans="1:11" ht="9" customHeight="1" x14ac:dyDescent="0.2">
      <c r="A21" s="25"/>
      <c r="B21" s="17"/>
      <c r="C21" s="17"/>
      <c r="D21" s="17"/>
      <c r="E21" s="17"/>
      <c r="F21" s="17"/>
    </row>
    <row r="22" spans="1:11" ht="29.25" customHeight="1" x14ac:dyDescent="0.2">
      <c r="A22" s="14" t="s">
        <v>21</v>
      </c>
      <c r="B22" s="17">
        <f>+B23+B24+B25</f>
        <v>0</v>
      </c>
      <c r="C22" s="20"/>
      <c r="D22" s="20"/>
      <c r="E22" s="16"/>
      <c r="F22" s="17">
        <f>+F23+F24+F25</f>
        <v>0</v>
      </c>
    </row>
    <row r="23" spans="1:11" x14ac:dyDescent="0.2">
      <c r="A23" s="18" t="s">
        <v>8</v>
      </c>
      <c r="B23" s="22">
        <v>0</v>
      </c>
      <c r="C23" s="20"/>
      <c r="D23" s="20"/>
      <c r="E23" s="20"/>
      <c r="F23" s="22">
        <f>+B23</f>
        <v>0</v>
      </c>
      <c r="H23" s="2">
        <f>B23-'[8]314_CSF'!B46</f>
        <v>0</v>
      </c>
    </row>
    <row r="24" spans="1:11" x14ac:dyDescent="0.2">
      <c r="A24" s="18" t="s">
        <v>9</v>
      </c>
      <c r="B24" s="22">
        <v>0</v>
      </c>
      <c r="C24" s="20"/>
      <c r="D24" s="20"/>
      <c r="E24" s="20"/>
      <c r="F24" s="22">
        <f>+B24</f>
        <v>0</v>
      </c>
      <c r="H24" s="2">
        <f>B24-'[8]314_CSF'!B47</f>
        <v>0</v>
      </c>
    </row>
    <row r="25" spans="1:11" x14ac:dyDescent="0.2">
      <c r="A25" s="18" t="s">
        <v>10</v>
      </c>
      <c r="B25" s="22">
        <v>0</v>
      </c>
      <c r="C25" s="20"/>
      <c r="D25" s="20"/>
      <c r="E25" s="20"/>
      <c r="F25" s="22">
        <f>+B25</f>
        <v>0</v>
      </c>
      <c r="H25" s="2">
        <f>B25-'[8]314_CSF'!B48</f>
        <v>0</v>
      </c>
    </row>
    <row r="26" spans="1:11" ht="9" customHeight="1" x14ac:dyDescent="0.2">
      <c r="A26" s="23"/>
      <c r="B26" s="22"/>
      <c r="C26" s="22"/>
      <c r="D26" s="22"/>
      <c r="E26" s="22"/>
      <c r="F26" s="22"/>
    </row>
    <row r="27" spans="1:11" ht="27.75" customHeight="1" x14ac:dyDescent="0.2">
      <c r="A27" s="14" t="s">
        <v>22</v>
      </c>
      <c r="B27" s="16"/>
      <c r="C27" s="15">
        <f>+C28+C29+C30+C31+C32</f>
        <v>-5400470.3399999999</v>
      </c>
      <c r="D27" s="15">
        <f>+D28+D29+D30+D31+D32</f>
        <v>5098250.22</v>
      </c>
      <c r="E27" s="16"/>
      <c r="F27" s="15">
        <f>+C27+D27</f>
        <v>-302220.12000000011</v>
      </c>
      <c r="K27" s="26">
        <f>+C27-'[8]314_CSF'!C52</f>
        <v>-10800940.680000003</v>
      </c>
    </row>
    <row r="28" spans="1:11" x14ac:dyDescent="0.2">
      <c r="A28" s="18" t="s">
        <v>12</v>
      </c>
      <c r="B28" s="20"/>
      <c r="C28" s="20">
        <v>0</v>
      </c>
      <c r="D28" s="22">
        <f>'[8]312_ESF'!E36</f>
        <v>-302220.12</v>
      </c>
      <c r="E28" s="20"/>
      <c r="F28" s="21">
        <f>+D28</f>
        <v>-302220.12</v>
      </c>
      <c r="H28" s="2">
        <f>D28-'[8]311_ACT'!B66</f>
        <v>0</v>
      </c>
      <c r="I28" s="2">
        <f>D28-'[8]311_ACT'!B66</f>
        <v>0</v>
      </c>
      <c r="J28" s="2">
        <f>F28-'[8]312_ESF'!E36</f>
        <v>0</v>
      </c>
    </row>
    <row r="29" spans="1:11" x14ac:dyDescent="0.2">
      <c r="A29" s="18" t="s">
        <v>13</v>
      </c>
      <c r="B29" s="20"/>
      <c r="C29" s="22">
        <f>+'[8]312_ESF'!F36</f>
        <v>-5400470.3399999999</v>
      </c>
      <c r="D29" s="22">
        <f>-'[8]312_ESF'!F36</f>
        <v>5400470.3399999999</v>
      </c>
      <c r="E29" s="20"/>
      <c r="F29" s="21">
        <f>+C29+D29</f>
        <v>0</v>
      </c>
      <c r="H29" s="2">
        <f>F29-'[8]314_CSF'!B53</f>
        <v>0</v>
      </c>
      <c r="I29" s="2">
        <f>D29+'[8]311_ACT'!C66</f>
        <v>0</v>
      </c>
      <c r="J29" s="2">
        <f>D29+'[8]312_ESF'!F36</f>
        <v>0</v>
      </c>
    </row>
    <row r="30" spans="1:11" x14ac:dyDescent="0.2">
      <c r="A30" s="18" t="s">
        <v>14</v>
      </c>
      <c r="B30" s="20"/>
      <c r="C30" s="27"/>
      <c r="D30" s="28">
        <v>0</v>
      </c>
      <c r="E30" s="27"/>
      <c r="F30" s="21">
        <f>+D30</f>
        <v>0</v>
      </c>
      <c r="H30" s="2">
        <f>F30-'[8]314_CSF'!B54</f>
        <v>0</v>
      </c>
    </row>
    <row r="31" spans="1:11" x14ac:dyDescent="0.2">
      <c r="A31" s="18" t="s">
        <v>15</v>
      </c>
      <c r="B31" s="20"/>
      <c r="C31" s="27"/>
      <c r="D31" s="28">
        <v>0</v>
      </c>
      <c r="E31" s="27"/>
      <c r="F31" s="21">
        <f>+D31</f>
        <v>0</v>
      </c>
      <c r="H31" s="2">
        <f>F31-'[8]314_CSF'!B55</f>
        <v>0</v>
      </c>
    </row>
    <row r="32" spans="1:11" x14ac:dyDescent="0.2">
      <c r="A32" s="18" t="s">
        <v>16</v>
      </c>
      <c r="B32" s="20"/>
      <c r="C32" s="27"/>
      <c r="D32" s="28">
        <v>0</v>
      </c>
      <c r="E32" s="27"/>
      <c r="F32" s="21">
        <f>+D32</f>
        <v>0</v>
      </c>
    </row>
    <row r="33" spans="1:14" ht="9" customHeight="1" x14ac:dyDescent="0.2">
      <c r="A33" s="23"/>
      <c r="B33" s="22"/>
      <c r="C33" s="28"/>
      <c r="D33" s="28"/>
      <c r="E33" s="28"/>
      <c r="F33" s="22"/>
    </row>
    <row r="34" spans="1:14" ht="30" customHeight="1" x14ac:dyDescent="0.2">
      <c r="A34" s="14" t="s">
        <v>23</v>
      </c>
      <c r="B34" s="16"/>
      <c r="C34" s="16"/>
      <c r="D34" s="16"/>
      <c r="E34" s="15">
        <f>+E35+E36</f>
        <v>0</v>
      </c>
      <c r="F34" s="17">
        <f>+E34</f>
        <v>0</v>
      </c>
      <c r="H34" s="2">
        <f>F34-'[8]314_CSF'!E57</f>
        <v>0</v>
      </c>
    </row>
    <row r="35" spans="1:14" x14ac:dyDescent="0.2">
      <c r="A35" s="18" t="s">
        <v>18</v>
      </c>
      <c r="B35" s="20"/>
      <c r="C35" s="20"/>
      <c r="D35" s="20"/>
      <c r="E35" s="22">
        <v>0</v>
      </c>
      <c r="F35" s="22">
        <f>+E35</f>
        <v>0</v>
      </c>
      <c r="H35" s="2">
        <f>F35-'[8]314_CSF'!E58</f>
        <v>0</v>
      </c>
    </row>
    <row r="36" spans="1:14" x14ac:dyDescent="0.2">
      <c r="A36" s="18" t="s">
        <v>19</v>
      </c>
      <c r="B36" s="20"/>
      <c r="C36" s="20"/>
      <c r="D36" s="20"/>
      <c r="E36" s="22">
        <v>0</v>
      </c>
      <c r="F36" s="22">
        <f>+E36</f>
        <v>0</v>
      </c>
      <c r="H36" s="2">
        <f>F36-'[8]314_CSF'!E59</f>
        <v>0</v>
      </c>
    </row>
    <row r="37" spans="1:14" ht="9" customHeight="1" x14ac:dyDescent="0.2">
      <c r="A37" s="23"/>
      <c r="B37" s="22"/>
      <c r="C37" s="28"/>
      <c r="D37" s="28"/>
      <c r="E37" s="22"/>
      <c r="F37" s="22"/>
    </row>
    <row r="38" spans="1:14" x14ac:dyDescent="0.2">
      <c r="A38" s="14" t="s">
        <v>24</v>
      </c>
      <c r="B38" s="29">
        <f>+B20+B22</f>
        <v>74497745.829999998</v>
      </c>
      <c r="C38" s="29">
        <f>+C20+C27</f>
        <v>-65870133.679999992</v>
      </c>
      <c r="D38" s="29">
        <f>+D20+D27</f>
        <v>-302220.12000000011</v>
      </c>
      <c r="E38" s="29">
        <f>+E20+E34</f>
        <v>0</v>
      </c>
      <c r="F38" s="29">
        <f>+B38+C38+D38+E38</f>
        <v>8325392.0300000058</v>
      </c>
      <c r="H38" s="2">
        <f>+'[8]312_ESF'!E46-VHP!F38</f>
        <v>0</v>
      </c>
    </row>
    <row r="39" spans="1:14" x14ac:dyDescent="0.2">
      <c r="A39" s="30" t="s">
        <v>25</v>
      </c>
    </row>
    <row r="40" spans="1:14" x14ac:dyDescent="0.2">
      <c r="A40" s="32"/>
      <c r="B40" s="2">
        <f>+B38-'[8]312_ESF'!E30</f>
        <v>0</v>
      </c>
      <c r="C40" s="2">
        <f>+C38-'[8]312_ESF'!E37</f>
        <v>0</v>
      </c>
      <c r="D40" s="2">
        <f>+D38-'[8]312_ESF'!E36</f>
        <v>0</v>
      </c>
      <c r="E40" s="2">
        <f>+E38-'[8]312_ESF'!E42</f>
        <v>0</v>
      </c>
      <c r="F40" s="2">
        <f>+F38-'[8]312_ESF'!E46</f>
        <v>0</v>
      </c>
      <c r="G40" s="4"/>
    </row>
    <row r="41" spans="1:14" x14ac:dyDescent="0.2">
      <c r="A41" s="32"/>
      <c r="B41" s="2"/>
      <c r="C41" s="2"/>
      <c r="D41" s="2"/>
      <c r="E41" s="2"/>
      <c r="F41" s="2"/>
      <c r="G41" s="4"/>
    </row>
    <row r="42" spans="1:14" ht="19.5" customHeight="1" x14ac:dyDescent="0.2">
      <c r="A42" s="33"/>
      <c r="B42" s="34"/>
    </row>
    <row r="43" spans="1:14" x14ac:dyDescent="0.2">
      <c r="A43" s="35" t="s">
        <v>26</v>
      </c>
      <c r="B43" s="7"/>
      <c r="D43" s="51" t="s">
        <v>27</v>
      </c>
      <c r="E43" s="51"/>
      <c r="F43" s="36"/>
      <c r="G43" s="36"/>
      <c r="H43" s="37"/>
      <c r="I43" s="37"/>
      <c r="J43" s="37"/>
      <c r="K43" s="37"/>
      <c r="L43" s="38"/>
      <c r="M43" s="38"/>
      <c r="N43" s="39"/>
    </row>
    <row r="44" spans="1:14" ht="25.5" customHeight="1" x14ac:dyDescent="0.2">
      <c r="A44" s="40" t="s">
        <v>28</v>
      </c>
      <c r="B44" s="36"/>
      <c r="C44" s="36"/>
      <c r="D44" s="41" t="s">
        <v>29</v>
      </c>
      <c r="E44" s="36"/>
      <c r="F44" s="36"/>
      <c r="G44" s="42"/>
      <c r="H44" s="43"/>
      <c r="I44" s="43"/>
      <c r="J44" s="43"/>
      <c r="K44" s="43"/>
      <c r="L44" s="44"/>
      <c r="M44" s="44"/>
      <c r="N44" s="45"/>
    </row>
    <row r="47" spans="1:14" hidden="1" x14ac:dyDescent="0.2">
      <c r="A47" s="46"/>
    </row>
    <row r="48" spans="1:14" hidden="1" x14ac:dyDescent="0.2">
      <c r="A48" s="47" t="s">
        <v>30</v>
      </c>
    </row>
    <row r="49" spans="1:1" hidden="1" x14ac:dyDescent="0.2">
      <c r="A49" s="47" t="s">
        <v>31</v>
      </c>
    </row>
  </sheetData>
  <sheetProtection formatCells="0" formatColumns="0" formatRows="0" autoFilter="0"/>
  <mergeCells count="2">
    <mergeCell ref="A1:F1"/>
    <mergeCell ref="D43:E43"/>
  </mergeCells>
  <printOptions horizontalCentered="1"/>
  <pageMargins left="0.78740157480314965" right="0.59055118110236227" top="0.78740157480314965" bottom="0.78740157480314965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2026-04-14T21:49:43Z</dcterms:created>
  <dcterms:modified xsi:type="dcterms:W3CDTF">2026-04-15T16:48:30Z</dcterms:modified>
</cp:coreProperties>
</file>