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Notas a los Edos Financieros" sheetId="1" r:id="rId1"/>
    <sheet name="ACT" sheetId="2" r:id="rId2"/>
    <sheet name="ESF" sheetId="3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1" hidden="1">ACT!$A$93:$C$212</definedName>
    <definedName name="A">[2]ECABR!#REF!</definedName>
    <definedName name="A_impresión_IM">[2]ECABR!#REF!</definedName>
    <definedName name="abc">[3]TOTAL!#REF!</definedName>
    <definedName name="_xlnm.Extract">[4]EGRESOS!#REF!</definedName>
    <definedName name="B">[4]EGRESOS!#REF!</definedName>
    <definedName name="balanza_mes">'[5]Ene-16'!$A$1:$H$200</definedName>
    <definedName name="BASE">#REF!</definedName>
    <definedName name="_xlnm.Database">[6]REPORTO!#REF!</definedName>
    <definedName name="cba">[3]TOTAL!#REF!</definedName>
    <definedName name="ELOY">#REF!</definedName>
    <definedName name="Fecha">#REF!</definedName>
    <definedName name="HF">[7]T1705HF!$B$20:$B$20</definedName>
    <definedName name="ju">[6]REPORTO!#REF!</definedName>
    <definedName name="mao">[2]ECABR!#REF!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8" l="1"/>
  <c r="E55" i="8"/>
  <c r="E54" i="8"/>
  <c r="E52" i="8"/>
  <c r="E45" i="8"/>
  <c r="E44" i="8"/>
  <c r="E43" i="8"/>
  <c r="F42" i="8"/>
  <c r="E42" i="8"/>
  <c r="F35" i="8"/>
  <c r="F34" i="8"/>
  <c r="A3" i="8"/>
  <c r="H2" i="8"/>
  <c r="H1" i="8"/>
  <c r="A1" i="8"/>
  <c r="C32" i="7"/>
  <c r="C31" i="7"/>
  <c r="C8" i="7"/>
  <c r="C6" i="7"/>
  <c r="C40" i="7" s="1"/>
  <c r="D40" i="7" s="1"/>
  <c r="C16" i="6"/>
  <c r="C8" i="6"/>
  <c r="C6" i="6"/>
  <c r="C21" i="6" s="1"/>
  <c r="A3" i="6"/>
  <c r="D124" i="5"/>
  <c r="C124" i="5"/>
  <c r="D101" i="5"/>
  <c r="C101" i="5"/>
  <c r="D96" i="5"/>
  <c r="C96" i="5"/>
  <c r="D93" i="5"/>
  <c r="C93" i="5"/>
  <c r="D63" i="5"/>
  <c r="D62" i="5"/>
  <c r="D49" i="5" s="1"/>
  <c r="D136" i="5" s="1"/>
  <c r="D48" i="5"/>
  <c r="C48" i="5"/>
  <c r="C136" i="5" s="1"/>
  <c r="E136" i="5" s="1"/>
  <c r="C44" i="5"/>
  <c r="D29" i="5"/>
  <c r="D44" i="5" s="1"/>
  <c r="C29" i="5"/>
  <c r="D16" i="5"/>
  <c r="C16" i="5"/>
  <c r="C12" i="5"/>
  <c r="E2" i="5"/>
  <c r="E1" i="5"/>
  <c r="C16" i="4"/>
  <c r="C15" i="4"/>
  <c r="C11" i="4"/>
  <c r="C10" i="4"/>
  <c r="C9" i="4"/>
  <c r="A3" i="4"/>
  <c r="E2" i="4"/>
  <c r="E1" i="4"/>
  <c r="A1" i="4"/>
  <c r="D117" i="3"/>
  <c r="D110" i="3"/>
  <c r="C110" i="3"/>
  <c r="E70" i="3"/>
  <c r="E64" i="3" s="1"/>
  <c r="D64" i="3"/>
  <c r="C68" i="5" s="1"/>
  <c r="C63" i="5" s="1"/>
  <c r="C62" i="5" s="1"/>
  <c r="C49" i="5" s="1"/>
  <c r="C64" i="3"/>
  <c r="G14" i="3"/>
  <c r="F14" i="3"/>
  <c r="A3" i="3"/>
  <c r="A3" i="7" s="1"/>
  <c r="H2" i="3"/>
  <c r="H1" i="3"/>
  <c r="A1" i="3"/>
  <c r="A1" i="6" s="1"/>
  <c r="D212" i="2"/>
  <c r="D211" i="2"/>
  <c r="D209" i="2"/>
  <c r="D208" i="2"/>
  <c r="D207" i="2"/>
  <c r="D206" i="2"/>
  <c r="D205" i="2"/>
  <c r="D204" i="2"/>
  <c r="D203" i="2"/>
  <c r="D202" i="2"/>
  <c r="D201" i="2"/>
  <c r="D199" i="2"/>
  <c r="D198" i="2"/>
  <c r="D197" i="2"/>
  <c r="D196" i="2"/>
  <c r="D195" i="2"/>
  <c r="D193" i="2"/>
  <c r="D192" i="2"/>
  <c r="C187" i="2"/>
  <c r="C182" i="2" s="1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5" i="2"/>
  <c r="D164" i="2"/>
  <c r="D163" i="2"/>
  <c r="D162" i="2"/>
  <c r="D161" i="2"/>
  <c r="D160" i="2"/>
  <c r="D159" i="2"/>
  <c r="D158" i="2"/>
  <c r="D157" i="2"/>
  <c r="D155" i="2"/>
  <c r="D154" i="2"/>
  <c r="D152" i="2"/>
  <c r="D151" i="2"/>
  <c r="D150" i="2"/>
  <c r="D149" i="2"/>
  <c r="D148" i="2"/>
  <c r="D146" i="2"/>
  <c r="D144" i="2"/>
  <c r="D143" i="2"/>
  <c r="D142" i="2"/>
  <c r="D141" i="2"/>
  <c r="D140" i="2"/>
  <c r="D139" i="2"/>
  <c r="D138" i="2"/>
  <c r="D137" i="2"/>
  <c r="D136" i="2"/>
  <c r="D135" i="2"/>
  <c r="D134" i="2"/>
  <c r="D132" i="2"/>
  <c r="D131" i="2"/>
  <c r="D130" i="2"/>
  <c r="C130" i="2"/>
  <c r="D133" i="2" s="1"/>
  <c r="D129" i="2"/>
  <c r="D128" i="2"/>
  <c r="D127" i="2"/>
  <c r="D126" i="2"/>
  <c r="D125" i="2"/>
  <c r="D124" i="2"/>
  <c r="C123" i="2"/>
  <c r="D153" i="2" s="1"/>
  <c r="C113" i="2"/>
  <c r="D119" i="2" s="1"/>
  <c r="D111" i="2"/>
  <c r="D109" i="2"/>
  <c r="D107" i="2"/>
  <c r="D105" i="2"/>
  <c r="D103" i="2"/>
  <c r="C103" i="2"/>
  <c r="D112" i="2" s="1"/>
  <c r="D102" i="2"/>
  <c r="D101" i="2"/>
  <c r="D100" i="2"/>
  <c r="D99" i="2"/>
  <c r="D98" i="2"/>
  <c r="D97" i="2"/>
  <c r="D96" i="2"/>
  <c r="C95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7" i="2"/>
  <c r="D65" i="2"/>
  <c r="C65" i="2"/>
  <c r="D64" i="2"/>
  <c r="C64" i="2"/>
  <c r="D68" i="2" s="1"/>
  <c r="D63" i="2"/>
  <c r="D62" i="2"/>
  <c r="D61" i="2"/>
  <c r="D60" i="2"/>
  <c r="D59" i="2"/>
  <c r="C57" i="2"/>
  <c r="C51" i="2"/>
  <c r="D51" i="2" s="1"/>
  <c r="C48" i="2"/>
  <c r="D55" i="2" s="1"/>
  <c r="D47" i="2"/>
  <c r="D46" i="2"/>
  <c r="D45" i="2"/>
  <c r="D44" i="2"/>
  <c r="D43" i="2"/>
  <c r="D42" i="2"/>
  <c r="D41" i="2"/>
  <c r="D40" i="2"/>
  <c r="D38" i="2"/>
  <c r="D37" i="2"/>
  <c r="D35" i="2"/>
  <c r="D34" i="2"/>
  <c r="D33" i="2"/>
  <c r="D32" i="2"/>
  <c r="D31" i="2"/>
  <c r="D29" i="2"/>
  <c r="D28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E3" i="2"/>
  <c r="H3" i="3" s="1"/>
  <c r="E3" i="4" s="1"/>
  <c r="E3" i="5" s="1"/>
  <c r="H3" i="8" s="1"/>
  <c r="A3" i="2"/>
  <c r="E2" i="2"/>
  <c r="E1" i="2"/>
  <c r="A1" i="2"/>
  <c r="D194" i="2" l="1"/>
  <c r="D190" i="2"/>
  <c r="D183" i="2"/>
  <c r="C181" i="2"/>
  <c r="D189" i="2"/>
  <c r="D186" i="2"/>
  <c r="D182" i="2"/>
  <c r="D200" i="2"/>
  <c r="D188" i="2"/>
  <c r="D185" i="2"/>
  <c r="D191" i="2"/>
  <c r="D187" i="2"/>
  <c r="D184" i="2"/>
  <c r="D54" i="2"/>
  <c r="D49" i="2"/>
  <c r="D52" i="2"/>
  <c r="D56" i="2"/>
  <c r="D116" i="2"/>
  <c r="D120" i="2"/>
  <c r="A1" i="7"/>
  <c r="D50" i="2"/>
  <c r="D53" i="2"/>
  <c r="D66" i="2"/>
  <c r="D106" i="2"/>
  <c r="D110" i="2"/>
  <c r="D113" i="2"/>
  <c r="D117" i="2"/>
  <c r="D121" i="2"/>
  <c r="D147" i="2"/>
  <c r="A3" i="5"/>
  <c r="D114" i="2"/>
  <c r="D118" i="2"/>
  <c r="D122" i="2"/>
  <c r="A1" i="5"/>
  <c r="C10" i="2"/>
  <c r="D48" i="2" s="1"/>
  <c r="D104" i="2"/>
  <c r="D108" i="2"/>
  <c r="D115" i="2"/>
  <c r="D145" i="2"/>
  <c r="D58" i="2" l="1"/>
  <c r="D39" i="2"/>
  <c r="D27" i="2"/>
  <c r="D11" i="2"/>
  <c r="C9" i="2"/>
  <c r="D30" i="2"/>
  <c r="D10" i="2"/>
  <c r="D36" i="2"/>
  <c r="D9" i="2"/>
  <c r="C94" i="2"/>
  <c r="D94" i="2"/>
  <c r="D210" i="2" l="1"/>
  <c r="D156" i="2"/>
  <c r="D166" i="2"/>
  <c r="D123" i="2"/>
  <c r="D95" i="2"/>
  <c r="D181" i="2"/>
  <c r="D69" i="2"/>
  <c r="D57" i="2"/>
</calcChain>
</file>

<file path=xl/sharedStrings.xml><?xml version="1.0" encoding="utf-8"?>
<sst xmlns="http://schemas.openxmlformats.org/spreadsheetml/2006/main" count="887" uniqueCount="597">
  <si>
    <t>Fideicomiso de Bordería e Infraestructura Rural para el Estado de Guanajuato  &lt;&lt;FIBIR&gt;&gt;</t>
  </si>
  <si>
    <t>Ejercicio:</t>
  </si>
  <si>
    <t>Notas de Desglose y Memoria</t>
  </si>
  <si>
    <t>Periodicidad:</t>
  </si>
  <si>
    <t>Trimestral</t>
  </si>
  <si>
    <t>Del 01 de Enero al 30  de Junio de 2026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</si>
  <si>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</si>
  <si>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</si>
  <si>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</si>
  <si>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</si>
  <si>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</si>
  <si>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</si>
  <si>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</si>
  <si>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</si>
  <si>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</si>
  <si>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</si>
  <si>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</si>
  <si>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</si>
  <si>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</si>
  <si>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</si>
  <si>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</si>
  <si>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</si>
  <si>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</si>
  <si>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</si>
  <si>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</si>
  <si>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</si>
  <si>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</si>
  <si>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</si>
  <si>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</si>
  <si>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</si>
  <si>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</si>
  <si>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</si>
  <si>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</si>
  <si>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</si>
  <si>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</si>
  <si>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</si>
  <si>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</si>
  <si>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</si>
  <si>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</si>
  <si>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</si>
  <si>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</si>
  <si>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</si>
  <si>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</si>
  <si>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</si>
  <si>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</si>
  <si>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</si>
  <si>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</si>
  <si>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</si>
  <si>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</si>
  <si>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</si>
  <si>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</si>
  <si>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</si>
  <si>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</si>
  <si>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</si>
  <si>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</si>
  <si>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</si>
  <si>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</si>
  <si>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</si>
  <si>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</si>
  <si>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</si>
  <si>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</si>
  <si>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</si>
  <si>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</si>
  <si>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</si>
  <si>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</si>
  <si>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</si>
  <si>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</si>
  <si>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</si>
  <si>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</si>
  <si>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 xml:space="preserve">Ing. Marisol Suárez Correa                           </t>
  </si>
  <si>
    <t>Juan Lara Centeno</t>
  </si>
  <si>
    <t>Presidenta del Comité Técnico</t>
  </si>
  <si>
    <t>Dirección de Control y Seguimiento de Fideicomisos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</si>
  <si>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</si>
  <si>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</si>
  <si>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</si>
  <si>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</si>
  <si>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</si>
  <si>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</si>
  <si>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</si>
  <si>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</si>
  <si>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</si>
  <si>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</si>
  <si>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</si>
  <si>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</si>
  <si>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</si>
  <si>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</si>
  <si>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</si>
  <si>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</si>
  <si>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</si>
  <si>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</si>
  <si>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</si>
  <si>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</si>
  <si>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</si>
  <si>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</si>
  <si>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</si>
  <si>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</si>
  <si>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</si>
  <si>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</si>
  <si>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</si>
  <si>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</si>
  <si>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</si>
  <si>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</si>
  <si>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</si>
  <si>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</si>
  <si>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</si>
  <si>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</si>
  <si>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</si>
  <si>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</si>
  <si>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</si>
  <si>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</si>
  <si>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</si>
  <si>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</si>
  <si>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</si>
  <si>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</si>
  <si>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</si>
  <si>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</si>
  <si>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</si>
  <si>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</si>
  <si>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</si>
  <si>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</si>
  <si>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</si>
  <si>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</si>
  <si>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</si>
  <si>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</si>
  <si>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</si>
  <si>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</si>
  <si>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</si>
  <si>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</si>
  <si>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</si>
  <si>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</si>
  <si>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</si>
  <si>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</si>
  <si>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</si>
  <si>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</si>
  <si>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</si>
  <si>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</si>
  <si>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</si>
  <si>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</si>
  <si>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</si>
  <si>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</si>
  <si>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</si>
  <si>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</si>
  <si>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</si>
  <si>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</si>
  <si>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</si>
  <si>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</si>
  <si>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</si>
  <si>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</si>
  <si>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</si>
  <si>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</si>
  <si>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</si>
  <si>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</si>
  <si>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</si>
  <si>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</si>
  <si>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</si>
  <si>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</si>
  <si>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</si>
  <si>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</si>
  <si>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</si>
  <si>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</si>
  <si>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</si>
  <si>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</si>
  <si>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</si>
  <si>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</si>
  <si>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</si>
  <si>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</si>
  <si>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</si>
  <si>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</si>
  <si>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</si>
  <si>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</si>
  <si>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</si>
  <si>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</si>
  <si>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</si>
  <si>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</si>
  <si>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</si>
  <si>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</si>
  <si>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</si>
  <si>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</si>
  <si>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</si>
  <si>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</si>
  <si>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</si>
  <si>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</si>
  <si>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</si>
  <si>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</si>
  <si>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</si>
  <si>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</si>
  <si>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</si>
  <si>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</si>
  <si>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</si>
  <si>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</si>
  <si>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</si>
  <si>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</si>
  <si>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</si>
  <si>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</si>
  <si>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</si>
  <si>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</si>
  <si>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</si>
  <si>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</si>
  <si>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</si>
  <si>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</si>
  <si>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</si>
  <si>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</si>
  <si>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</si>
  <si>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</si>
  <si>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</si>
  <si>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</si>
  <si>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</si>
  <si>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</si>
  <si>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</si>
  <si>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</si>
  <si>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</si>
  <si>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</si>
  <si>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</si>
  <si>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</si>
  <si>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</si>
  <si>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</si>
  <si>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</si>
  <si>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</si>
  <si>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</si>
  <si>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</si>
  <si>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</si>
  <si>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</si>
  <si>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</si>
  <si>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</si>
  <si>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</si>
  <si>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</si>
  <si>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</si>
  <si>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</si>
  <si>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</si>
  <si>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</si>
  <si>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</si>
  <si>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</si>
  <si>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</si>
  <si>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</si>
  <si>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</si>
  <si>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</si>
  <si>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</si>
  <si>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</si>
  <si>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</si>
  <si>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</si>
  <si>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</si>
  <si>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</si>
  <si>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</si>
  <si>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</si>
  <si>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</si>
  <si>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</si>
  <si>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</si>
  <si>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</si>
  <si>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</si>
  <si>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</si>
  <si>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</si>
  <si>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</si>
  <si>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</si>
  <si>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</si>
  <si>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</si>
  <si>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</si>
  <si>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</si>
  <si>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</si>
  <si>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</si>
  <si>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</si>
  <si>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</si>
  <si>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</si>
  <si>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</si>
  <si>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</si>
  <si>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</si>
  <si>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</si>
  <si>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</si>
  <si>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</si>
  <si>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</si>
  <si>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</si>
  <si>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</si>
  <si>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</si>
  <si>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</si>
  <si>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</si>
  <si>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</si>
  <si>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</si>
  <si>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</si>
  <si>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</si>
  <si>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</si>
  <si>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SIN INFORMACION QUE REVELAR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</si>
  <si>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</si>
  <si>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</si>
  <si>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</si>
  <si>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</si>
  <si>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</si>
  <si>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</si>
  <si>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</si>
  <si>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</si>
  <si>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</si>
  <si>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</si>
  <si>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</si>
  <si>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</si>
  <si>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</si>
  <si>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</si>
  <si>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</si>
  <si>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</si>
  <si>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</si>
  <si>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</si>
  <si>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</si>
  <si>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</si>
  <si>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</si>
  <si>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</si>
  <si>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</si>
  <si>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</si>
  <si>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</si>
  <si>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</si>
  <si>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</si>
  <si>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</si>
  <si>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</si>
  <si>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</si>
  <si>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</si>
  <si>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</si>
  <si>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</si>
  <si>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</si>
  <si>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</si>
  <si>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</si>
  <si>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</si>
  <si>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</si>
  <si>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</si>
  <si>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</si>
  <si>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</si>
  <si>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</si>
  <si>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</si>
  <si>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</si>
  <si>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</si>
  <si>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</si>
  <si>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</si>
  <si>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</si>
  <si>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</si>
  <si>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</si>
  <si>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</si>
  <si>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</si>
  <si>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</si>
  <si>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LINEA RECTA</t>
  </si>
  <si>
    <t>33.3% ANUAL</t>
  </si>
  <si>
    <t>GUIA DE VIDA UTIL ESTIMADA Y PORCENTAJES DE DEPRECIACION  PUBLICADAS EN EL DOF EL 15 DE AGOSTO DE 2012</t>
  </si>
  <si>
    <t>BUEN ESTADO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</si>
  <si>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</si>
  <si>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</si>
  <si>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</si>
  <si>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</si>
  <si>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</si>
  <si>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10% ANUAL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</si>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</sst>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00000000000"/>
    <numFmt numFmtId="165" formatCode="_-[$$-440A]* #,##0.00_-;\-[$$-440A]* #,##0.00_-;_-[$$-440A]* &quot;-&quot;??_-;_-@_-"/>
    <numFmt numFmtId="166" formatCode="#,##0.00_ ;\-#,##0.00\ "/>
    <numFmt numFmtId="167" formatCode="#,##0.000000000"/>
    <numFmt numFmtId="168" formatCode="#,##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8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9" fillId="0" borderId="0"/>
  </cellStyleXfs>
  <cellXfs count="191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3" fillId="0" borderId="2" xfId="2" applyFont="1" applyBorder="1"/>
    <xf numFmtId="0" fontId="2" fillId="2" borderId="2" xfId="2" applyFont="1" applyFill="1" applyBorder="1" applyAlignment="1">
      <alignment horizontal="right" vertical="center"/>
    </xf>
    <xf numFmtId="0" fontId="2" fillId="2" borderId="3" xfId="2" applyFont="1" applyFill="1" applyBorder="1" applyAlignment="1">
      <alignment horizontal="left" vertical="center"/>
    </xf>
    <xf numFmtId="0" fontId="4" fillId="0" borderId="0" xfId="2" applyFont="1"/>
    <xf numFmtId="0" fontId="2" fillId="2" borderId="4" xfId="2" applyFont="1" applyFill="1" applyBorder="1" applyAlignment="1">
      <alignment horizontal="center" vertical="center"/>
    </xf>
    <xf numFmtId="0" fontId="3" fillId="0" borderId="0" xfId="2" applyFont="1"/>
    <xf numFmtId="0" fontId="2" fillId="2" borderId="0" xfId="2" applyFont="1" applyFill="1" applyAlignment="1">
      <alignment horizontal="right" vertical="center"/>
    </xf>
    <xf numFmtId="0" fontId="2" fillId="2" borderId="5" xfId="2" applyFont="1" applyFill="1" applyBorder="1" applyAlignment="1">
      <alignment vertical="center"/>
    </xf>
    <xf numFmtId="0" fontId="2" fillId="2" borderId="5" xfId="2" applyFont="1" applyFill="1" applyBorder="1" applyAlignment="1">
      <alignment horizontal="left" vertical="center"/>
    </xf>
    <xf numFmtId="0" fontId="2" fillId="2" borderId="6" xfId="2" applyFont="1" applyFill="1" applyBorder="1" applyAlignment="1">
      <alignment horizontal="center" vertical="center"/>
    </xf>
    <xf numFmtId="0" fontId="3" fillId="0" borderId="7" xfId="2" applyFont="1" applyBorder="1"/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/>
    </xf>
    <xf numFmtId="0" fontId="5" fillId="0" borderId="0" xfId="2" applyFont="1"/>
    <xf numFmtId="0" fontId="2" fillId="0" borderId="11" xfId="2" applyFont="1" applyBorder="1" applyAlignment="1">
      <alignment horizontal="center"/>
    </xf>
    <xf numFmtId="0" fontId="5" fillId="0" borderId="12" xfId="2" applyFont="1" applyBorder="1"/>
    <xf numFmtId="0" fontId="2" fillId="0" borderId="13" xfId="2" applyFont="1" applyBorder="1" applyAlignment="1">
      <alignment horizontal="center"/>
    </xf>
    <xf numFmtId="0" fontId="2" fillId="0" borderId="14" xfId="2" applyFont="1" applyBorder="1" applyAlignment="1">
      <alignment horizontal="center"/>
    </xf>
    <xf numFmtId="0" fontId="2" fillId="0" borderId="14" xfId="2" applyFont="1" applyBorder="1" applyAlignment="1">
      <alignment horizontal="left"/>
    </xf>
    <xf numFmtId="0" fontId="6" fillId="0" borderId="13" xfId="2" applyFont="1" applyBorder="1" applyAlignment="1">
      <alignment horizontal="center"/>
    </xf>
    <xf numFmtId="0" fontId="5" fillId="0" borderId="14" xfId="2" applyFont="1" applyBorder="1"/>
    <xf numFmtId="0" fontId="6" fillId="0" borderId="14" xfId="2" applyFont="1" applyBorder="1"/>
    <xf numFmtId="0" fontId="7" fillId="0" borderId="14" xfId="2" applyFont="1" applyBorder="1" applyAlignment="1">
      <alignment horizontal="left"/>
    </xf>
    <xf numFmtId="0" fontId="2" fillId="0" borderId="15" xfId="2" applyFont="1" applyBorder="1" applyAlignment="1">
      <alignment horizontal="center"/>
    </xf>
    <xf numFmtId="0" fontId="5" fillId="0" borderId="16" xfId="2" applyFont="1" applyBorder="1"/>
    <xf numFmtId="0" fontId="5" fillId="0" borderId="0" xfId="2" applyFont="1" applyAlignment="1">
      <alignment horizontal="left" vertical="top" wrapText="1"/>
    </xf>
    <xf numFmtId="0" fontId="4" fillId="0" borderId="0" xfId="2" applyFont="1"/>
    <xf numFmtId="0" fontId="5" fillId="0" borderId="0" xfId="3" applyFont="1" applyAlignment="1" applyProtection="1">
      <alignment horizontal="center" vertical="top" wrapText="1"/>
      <protection locked="0"/>
    </xf>
    <xf numFmtId="0" fontId="9" fillId="0" borderId="0" xfId="4" applyFont="1" applyProtection="1">
      <protection locked="0"/>
    </xf>
    <xf numFmtId="0" fontId="5" fillId="0" borderId="0" xfId="3" applyFont="1" applyAlignment="1" applyProtection="1">
      <alignment horizontal="center"/>
      <protection locked="0"/>
    </xf>
    <xf numFmtId="0" fontId="10" fillId="2" borderId="0" xfId="4" applyFont="1" applyFill="1" applyAlignment="1">
      <alignment horizontal="center" vertical="center"/>
    </xf>
    <xf numFmtId="0" fontId="3" fillId="0" borderId="0" xfId="4" applyFont="1"/>
    <xf numFmtId="10" fontId="10" fillId="2" borderId="0" xfId="4" applyNumberFormat="1" applyFont="1" applyFill="1" applyAlignment="1">
      <alignment horizontal="right" vertical="center"/>
    </xf>
    <xf numFmtId="0" fontId="11" fillId="2" borderId="0" xfId="4" applyFont="1" applyFill="1" applyAlignment="1">
      <alignment horizontal="left" vertical="center"/>
    </xf>
    <xf numFmtId="0" fontId="12" fillId="0" borderId="0" xfId="4" applyFont="1"/>
    <xf numFmtId="0" fontId="10" fillId="2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4" fillId="4" borderId="0" xfId="4" applyFont="1" applyFill="1" applyAlignment="1">
      <alignment horizontal="center" vertical="center"/>
    </xf>
    <xf numFmtId="0" fontId="15" fillId="0" borderId="0" xfId="4" applyFont="1"/>
    <xf numFmtId="10" fontId="15" fillId="0" borderId="0" xfId="4" applyNumberFormat="1" applyFont="1"/>
    <xf numFmtId="0" fontId="16" fillId="0" borderId="0" xfId="4" applyFont="1"/>
    <xf numFmtId="0" fontId="14" fillId="4" borderId="0" xfId="4" applyFont="1" applyFill="1" applyAlignment="1">
      <alignment horizontal="center"/>
    </xf>
    <xf numFmtId="0" fontId="17" fillId="5" borderId="0" xfId="4" applyFont="1" applyFill="1"/>
    <xf numFmtId="0" fontId="17" fillId="5" borderId="0" xfId="4" applyFont="1" applyFill="1" applyAlignment="1">
      <alignment horizontal="center"/>
    </xf>
    <xf numFmtId="10" fontId="17" fillId="5" borderId="0" xfId="4" applyNumberFormat="1" applyFont="1" applyFill="1" applyAlignment="1">
      <alignment horizont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horizontal="left"/>
    </xf>
    <xf numFmtId="3" fontId="2" fillId="0" borderId="0" xfId="4" applyNumberFormat="1" applyFont="1"/>
    <xf numFmtId="10" fontId="5" fillId="0" borderId="0" xfId="4" applyNumberFormat="1" applyFont="1" applyAlignment="1">
      <alignment horizontal="center"/>
    </xf>
    <xf numFmtId="0" fontId="5" fillId="0" borderId="0" xfId="4" applyFont="1" applyAlignment="1">
      <alignment horizontal="center" vertical="center"/>
    </xf>
    <xf numFmtId="0" fontId="5" fillId="0" borderId="0" xfId="4" applyFont="1"/>
    <xf numFmtId="3" fontId="5" fillId="0" borderId="0" xfId="4" applyNumberFormat="1" applyFont="1"/>
    <xf numFmtId="0" fontId="5" fillId="0" borderId="0" xfId="4" applyFont="1" applyAlignment="1">
      <alignment wrapText="1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3" fontId="15" fillId="0" borderId="0" xfId="4" applyNumberFormat="1" applyFont="1"/>
    <xf numFmtId="3" fontId="17" fillId="5" borderId="0" xfId="4" applyNumberFormat="1" applyFont="1" applyFill="1" applyAlignment="1">
      <alignment horizontal="center"/>
    </xf>
    <xf numFmtId="0" fontId="4" fillId="0" borderId="0" xfId="4" applyFont="1"/>
    <xf numFmtId="0" fontId="16" fillId="0" borderId="0" xfId="4" applyFont="1" applyProtection="1">
      <protection locked="0"/>
    </xf>
    <xf numFmtId="0" fontId="2" fillId="2" borderId="0" xfId="4" applyFont="1" applyFill="1" applyAlignment="1">
      <alignment horizontal="center" vertical="center"/>
    </xf>
    <xf numFmtId="0" fontId="10" fillId="2" borderId="0" xfId="4" applyFont="1" applyFill="1" applyAlignment="1">
      <alignment horizontal="right" vertical="center"/>
    </xf>
    <xf numFmtId="0" fontId="2" fillId="2" borderId="0" xfId="4" applyFont="1" applyFill="1" applyAlignment="1">
      <alignment horizontal="left" vertical="center"/>
    </xf>
    <xf numFmtId="0" fontId="15" fillId="0" borderId="0" xfId="4" applyFont="1" applyAlignment="1">
      <alignment horizontal="center"/>
    </xf>
    <xf numFmtId="43" fontId="4" fillId="0" borderId="0" xfId="1" applyFont="1"/>
    <xf numFmtId="3" fontId="15" fillId="0" borderId="0" xfId="4" applyNumberFormat="1" applyFont="1" applyAlignment="1">
      <alignment horizontal="center"/>
    </xf>
    <xf numFmtId="3" fontId="15" fillId="6" borderId="0" xfId="4" applyNumberFormat="1" applyFont="1" applyFill="1"/>
    <xf numFmtId="164" fontId="15" fillId="0" borderId="0" xfId="4" applyNumberFormat="1" applyFont="1"/>
    <xf numFmtId="0" fontId="15" fillId="0" borderId="0" xfId="4" applyFont="1" applyAlignment="1">
      <alignment vertical="center"/>
    </xf>
    <xf numFmtId="0" fontId="15" fillId="0" borderId="0" xfId="4" applyFont="1" applyAlignment="1">
      <alignment wrapText="1"/>
    </xf>
    <xf numFmtId="0" fontId="15" fillId="0" borderId="0" xfId="4" applyFont="1" applyAlignment="1">
      <alignment horizontal="center" wrapText="1"/>
    </xf>
    <xf numFmtId="4" fontId="15" fillId="6" borderId="0" xfId="4" applyNumberFormat="1" applyFont="1" applyFill="1"/>
    <xf numFmtId="0" fontId="14" fillId="4" borderId="0" xfId="3" applyFont="1" applyFill="1" applyAlignment="1">
      <alignment horizontal="center" vertical="center"/>
    </xf>
    <xf numFmtId="0" fontId="17" fillId="7" borderId="0" xfId="4" applyFont="1" applyFill="1"/>
    <xf numFmtId="4" fontId="15" fillId="0" borderId="0" xfId="4" applyNumberFormat="1" applyFont="1"/>
    <xf numFmtId="0" fontId="14" fillId="4" borderId="0" xfId="4" applyFont="1" applyFill="1" applyAlignment="1">
      <alignment horizontal="center" vertical="center"/>
    </xf>
    <xf numFmtId="0" fontId="14" fillId="4" borderId="0" xfId="4" applyFont="1" applyFill="1"/>
    <xf numFmtId="3" fontId="17" fillId="5" borderId="0" xfId="4" applyNumberFormat="1" applyFont="1" applyFill="1"/>
    <xf numFmtId="0" fontId="5" fillId="0" borderId="0" xfId="3" applyFont="1" applyAlignment="1" applyProtection="1">
      <alignment horizontal="center" vertical="center"/>
      <protection locked="0"/>
    </xf>
    <xf numFmtId="0" fontId="2" fillId="2" borderId="0" xfId="4" applyFont="1" applyFill="1" applyAlignment="1">
      <alignment horizontal="center" vertical="center"/>
    </xf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3" fontId="10" fillId="0" borderId="0" xfId="4" applyNumberFormat="1" applyFont="1"/>
    <xf numFmtId="0" fontId="10" fillId="0" borderId="0" xfId="4" applyFont="1"/>
    <xf numFmtId="0" fontId="19" fillId="0" borderId="0" xfId="5" applyFont="1" applyAlignment="1">
      <alignment horizontal="center"/>
    </xf>
    <xf numFmtId="0" fontId="19" fillId="0" borderId="0" xfId="5" applyFont="1"/>
    <xf numFmtId="3" fontId="19" fillId="0" borderId="0" xfId="5" applyNumberFormat="1" applyFont="1"/>
    <xf numFmtId="0" fontId="20" fillId="0" borderId="0" xfId="5" applyFont="1" applyAlignment="1">
      <alignment horizontal="center"/>
    </xf>
    <xf numFmtId="0" fontId="20" fillId="0" borderId="0" xfId="5" applyFont="1"/>
    <xf numFmtId="3" fontId="19" fillId="0" borderId="0" xfId="6" applyNumberFormat="1" applyFont="1" applyFill="1"/>
    <xf numFmtId="3" fontId="19" fillId="0" borderId="0" xfId="7" applyNumberFormat="1" applyFont="1"/>
    <xf numFmtId="3" fontId="20" fillId="0" borderId="0" xfId="7" applyNumberFormat="1" applyFont="1"/>
    <xf numFmtId="3" fontId="20" fillId="0" borderId="0" xfId="6" applyNumberFormat="1" applyFont="1" applyFill="1"/>
    <xf numFmtId="3" fontId="20" fillId="0" borderId="0" xfId="5" applyNumberFormat="1" applyFont="1"/>
    <xf numFmtId="0" fontId="2" fillId="0" borderId="0" xfId="4" applyFont="1"/>
    <xf numFmtId="0" fontId="15" fillId="0" borderId="0" xfId="4" applyFont="1" applyAlignment="1">
      <alignment horizontal="left"/>
    </xf>
    <xf numFmtId="3" fontId="19" fillId="0" borderId="0" xfId="8" applyNumberFormat="1" applyFont="1" applyFill="1"/>
    <xf numFmtId="3" fontId="20" fillId="0" borderId="0" xfId="8" applyNumberFormat="1" applyFont="1" applyFill="1"/>
    <xf numFmtId="3" fontId="19" fillId="0" borderId="0" xfId="9" applyNumberFormat="1" applyFont="1"/>
    <xf numFmtId="3" fontId="20" fillId="0" borderId="0" xfId="9" applyNumberFormat="1" applyFont="1"/>
    <xf numFmtId="3" fontId="21" fillId="0" borderId="0" xfId="7" applyNumberFormat="1" applyFont="1"/>
    <xf numFmtId="3" fontId="8" fillId="0" borderId="0" xfId="7" applyNumberFormat="1" applyFont="1"/>
    <xf numFmtId="43" fontId="22" fillId="0" borderId="0" xfId="1" applyFont="1"/>
    <xf numFmtId="3" fontId="8" fillId="0" borderId="0" xfId="9" applyNumberFormat="1" applyFont="1" applyAlignment="1" applyProtection="1">
      <alignment vertical="top"/>
      <protection locked="0"/>
    </xf>
    <xf numFmtId="0" fontId="23" fillId="0" borderId="0" xfId="4" applyFont="1"/>
    <xf numFmtId="43" fontId="12" fillId="0" borderId="0" xfId="1" applyFont="1"/>
    <xf numFmtId="43" fontId="23" fillId="0" borderId="0" xfId="1" applyFont="1"/>
    <xf numFmtId="0" fontId="24" fillId="0" borderId="0" xfId="5" applyFont="1" applyAlignment="1">
      <alignment horizontal="center"/>
    </xf>
    <xf numFmtId="0" fontId="24" fillId="0" borderId="0" xfId="5" applyFont="1"/>
    <xf numFmtId="0" fontId="10" fillId="0" borderId="0" xfId="4" quotePrefix="1" applyFont="1" applyAlignment="1">
      <alignment horizontal="left"/>
    </xf>
    <xf numFmtId="166" fontId="23" fillId="0" borderId="0" xfId="1" applyNumberFormat="1" applyFont="1"/>
    <xf numFmtId="0" fontId="22" fillId="0" borderId="0" xfId="4" applyFont="1"/>
    <xf numFmtId="3" fontId="4" fillId="0" borderId="0" xfId="4" applyNumberFormat="1" applyFont="1"/>
    <xf numFmtId="167" fontId="4" fillId="0" borderId="0" xfId="4" applyNumberFormat="1" applyFont="1"/>
    <xf numFmtId="0" fontId="2" fillId="2" borderId="1" xfId="4" applyFont="1" applyFill="1" applyBorder="1" applyAlignment="1">
      <alignment horizontal="center" vertical="center"/>
    </xf>
    <xf numFmtId="0" fontId="3" fillId="0" borderId="2" xfId="4" applyFont="1" applyBorder="1"/>
    <xf numFmtId="0" fontId="3" fillId="0" borderId="3" xfId="4" applyFont="1" applyBorder="1"/>
    <xf numFmtId="0" fontId="2" fillId="2" borderId="4" xfId="4" applyFont="1" applyFill="1" applyBorder="1" applyAlignment="1">
      <alignment horizontal="center" vertical="center"/>
    </xf>
    <xf numFmtId="0" fontId="3" fillId="0" borderId="5" xfId="4" applyFont="1" applyBorder="1"/>
    <xf numFmtId="0" fontId="2" fillId="2" borderId="6" xfId="4" applyFont="1" applyFill="1" applyBorder="1" applyAlignment="1">
      <alignment horizontal="center" vertical="center"/>
    </xf>
    <xf numFmtId="0" fontId="3" fillId="0" borderId="7" xfId="4" applyFont="1" applyBorder="1"/>
    <xf numFmtId="0" fontId="3" fillId="0" borderId="8" xfId="4" applyFont="1" applyBorder="1"/>
    <xf numFmtId="0" fontId="2" fillId="2" borderId="17" xfId="4" applyFont="1" applyFill="1" applyBorder="1" applyAlignment="1">
      <alignment horizontal="center" vertical="center"/>
    </xf>
    <xf numFmtId="0" fontId="3" fillId="0" borderId="18" xfId="4" applyFont="1" applyBorder="1"/>
    <xf numFmtId="0" fontId="2" fillId="2" borderId="19" xfId="4" applyFont="1" applyFill="1" applyBorder="1" applyAlignment="1">
      <alignment horizontal="center" vertical="center"/>
    </xf>
    <xf numFmtId="0" fontId="10" fillId="2" borderId="17" xfId="4" applyFont="1" applyFill="1" applyBorder="1" applyAlignment="1">
      <alignment vertical="center"/>
    </xf>
    <xf numFmtId="3" fontId="10" fillId="2" borderId="19" xfId="4" applyNumberFormat="1" applyFont="1" applyFill="1" applyBorder="1" applyAlignment="1">
      <alignment horizontal="right" vertical="center" wrapText="1"/>
    </xf>
    <xf numFmtId="0" fontId="10" fillId="0" borderId="20" xfId="4" applyFont="1" applyBorder="1" applyAlignment="1">
      <alignment vertical="center"/>
    </xf>
    <xf numFmtId="3" fontId="10" fillId="0" borderId="20" xfId="4" applyNumberFormat="1" applyFont="1" applyBorder="1" applyAlignment="1">
      <alignment horizontal="right" vertical="center"/>
    </xf>
    <xf numFmtId="0" fontId="10" fillId="0" borderId="17" xfId="4" applyFont="1" applyBorder="1" applyAlignment="1">
      <alignment vertical="center"/>
    </xf>
    <xf numFmtId="3" fontId="10" fillId="0" borderId="19" xfId="4" applyNumberFormat="1" applyFont="1" applyBorder="1" applyAlignment="1">
      <alignment horizontal="right" vertical="center" wrapText="1"/>
    </xf>
    <xf numFmtId="0" fontId="5" fillId="0" borderId="17" xfId="4" applyFont="1" applyBorder="1" applyAlignment="1">
      <alignment vertical="center"/>
    </xf>
    <xf numFmtId="0" fontId="5" fillId="0" borderId="20" xfId="4" applyFont="1" applyBorder="1" applyAlignment="1">
      <alignment horizontal="left" vertical="center"/>
    </xf>
    <xf numFmtId="3" fontId="15" fillId="0" borderId="19" xfId="4" applyNumberFormat="1" applyFont="1" applyBorder="1" applyAlignment="1">
      <alignment horizontal="right" vertical="center" wrapText="1"/>
    </xf>
    <xf numFmtId="0" fontId="5" fillId="0" borderId="17" xfId="4" applyFont="1" applyBorder="1"/>
    <xf numFmtId="0" fontId="15" fillId="0" borderId="18" xfId="4" applyFont="1" applyBorder="1" applyAlignment="1">
      <alignment horizontal="left" vertical="center" wrapText="1"/>
    </xf>
    <xf numFmtId="0" fontId="15" fillId="0" borderId="17" xfId="4" applyFont="1" applyBorder="1" applyAlignment="1">
      <alignment horizontal="left" vertical="center"/>
    </xf>
    <xf numFmtId="0" fontId="15" fillId="0" borderId="20" xfId="4" applyFont="1" applyBorder="1" applyAlignment="1">
      <alignment horizontal="left" vertical="center"/>
    </xf>
    <xf numFmtId="0" fontId="15" fillId="0" borderId="20" xfId="4" applyFont="1" applyBorder="1" applyAlignment="1">
      <alignment horizontal="left" vertical="center" wrapText="1"/>
    </xf>
    <xf numFmtId="3" fontId="15" fillId="0" borderId="20" xfId="4" applyNumberFormat="1" applyFont="1" applyBorder="1" applyAlignment="1">
      <alignment horizontal="right" vertical="center" wrapText="1"/>
    </xf>
    <xf numFmtId="0" fontId="5" fillId="0" borderId="17" xfId="4" applyFont="1" applyBorder="1" applyAlignment="1">
      <alignment horizontal="left" vertical="center"/>
    </xf>
    <xf numFmtId="0" fontId="5" fillId="0" borderId="17" xfId="4" applyFont="1" applyBorder="1" applyAlignment="1">
      <alignment horizontal="left"/>
    </xf>
    <xf numFmtId="3" fontId="15" fillId="0" borderId="19" xfId="4" applyNumberFormat="1" applyFont="1" applyBorder="1" applyAlignment="1">
      <alignment horizontal="right" vertical="center"/>
    </xf>
    <xf numFmtId="4" fontId="15" fillId="0" borderId="2" xfId="4" applyNumberFormat="1" applyFont="1" applyBorder="1" applyAlignment="1">
      <alignment horizontal="right" vertical="center"/>
    </xf>
    <xf numFmtId="0" fontId="10" fillId="2" borderId="19" xfId="4" applyFont="1" applyFill="1" applyBorder="1" applyAlignment="1">
      <alignment vertical="center"/>
    </xf>
    <xf numFmtId="0" fontId="2" fillId="2" borderId="1" xfId="4" applyFont="1" applyFill="1" applyBorder="1" applyAlignment="1">
      <alignment horizontal="center" vertical="center" wrapText="1"/>
    </xf>
    <xf numFmtId="0" fontId="2" fillId="2" borderId="4" xfId="4" applyFont="1" applyFill="1" applyBorder="1" applyAlignment="1">
      <alignment horizontal="center" vertical="center" wrapText="1"/>
    </xf>
    <xf numFmtId="0" fontId="10" fillId="2" borderId="6" xfId="4" applyFont="1" applyFill="1" applyBorder="1" applyAlignment="1">
      <alignment vertical="center"/>
    </xf>
    <xf numFmtId="3" fontId="10" fillId="2" borderId="19" xfId="4" applyNumberFormat="1" applyFont="1" applyFill="1" applyBorder="1" applyAlignment="1">
      <alignment horizontal="right" vertical="center"/>
    </xf>
    <xf numFmtId="0" fontId="5" fillId="0" borderId="20" xfId="4" applyFont="1" applyBorder="1"/>
    <xf numFmtId="0" fontId="10" fillId="0" borderId="18" xfId="4" applyFont="1" applyBorder="1" applyAlignment="1">
      <alignment vertical="center"/>
    </xf>
    <xf numFmtId="49" fontId="2" fillId="0" borderId="17" xfId="4" applyNumberFormat="1" applyFont="1" applyBorder="1" applyAlignment="1">
      <alignment vertical="center"/>
    </xf>
    <xf numFmtId="0" fontId="5" fillId="0" borderId="18" xfId="4" applyFont="1" applyBorder="1" applyAlignment="1">
      <alignment horizontal="left" vertical="center"/>
    </xf>
    <xf numFmtId="3" fontId="5" fillId="0" borderId="19" xfId="4" applyNumberFormat="1" applyFont="1" applyBorder="1" applyAlignment="1">
      <alignment horizontal="right" vertical="center" wrapText="1"/>
    </xf>
    <xf numFmtId="49" fontId="5" fillId="0" borderId="17" xfId="4" applyNumberFormat="1" applyFont="1" applyBorder="1"/>
    <xf numFmtId="0" fontId="5" fillId="0" borderId="18" xfId="4" applyFont="1" applyBorder="1" applyAlignment="1">
      <alignment horizontal="left" vertical="center" wrapText="1"/>
    </xf>
    <xf numFmtId="0" fontId="5" fillId="0" borderId="20" xfId="4" applyFont="1" applyBorder="1" applyAlignment="1">
      <alignment vertical="center"/>
    </xf>
    <xf numFmtId="3" fontId="5" fillId="0" borderId="20" xfId="4" applyNumberFormat="1" applyFont="1" applyBorder="1" applyAlignment="1">
      <alignment horizontal="right" vertical="center"/>
    </xf>
    <xf numFmtId="0" fontId="2" fillId="0" borderId="17" xfId="4" applyFont="1" applyBorder="1" applyAlignment="1">
      <alignment vertical="center"/>
    </xf>
    <xf numFmtId="0" fontId="2" fillId="0" borderId="18" xfId="4" applyFont="1" applyBorder="1" applyAlignment="1">
      <alignment vertical="center"/>
    </xf>
    <xf numFmtId="3" fontId="2" fillId="0" borderId="19" xfId="4" applyNumberFormat="1" applyFont="1" applyBorder="1" applyAlignment="1">
      <alignment horizontal="right" vertical="center" wrapText="1"/>
    </xf>
    <xf numFmtId="3" fontId="5" fillId="0" borderId="19" xfId="4" applyNumberFormat="1" applyFont="1" applyBorder="1" applyAlignment="1">
      <alignment horizontal="right" vertical="center"/>
    </xf>
    <xf numFmtId="0" fontId="15" fillId="0" borderId="20" xfId="4" applyFont="1" applyBorder="1" applyAlignment="1">
      <alignment vertical="center"/>
    </xf>
    <xf numFmtId="3" fontId="15" fillId="0" borderId="20" xfId="4" applyNumberFormat="1" applyFont="1" applyBorder="1" applyAlignment="1">
      <alignment horizontal="right" vertical="center"/>
    </xf>
    <xf numFmtId="0" fontId="10" fillId="3" borderId="17" xfId="4" applyFont="1" applyFill="1" applyBorder="1" applyAlignment="1">
      <alignment vertical="center"/>
    </xf>
    <xf numFmtId="168" fontId="22" fillId="0" borderId="0" xfId="4" applyNumberFormat="1" applyFont="1"/>
    <xf numFmtId="0" fontId="17" fillId="5" borderId="0" xfId="4" applyFont="1" applyFill="1" applyAlignment="1">
      <alignment horizontal="center" vertical="center"/>
    </xf>
    <xf numFmtId="0" fontId="17" fillId="5" borderId="0" xfId="4" applyFont="1" applyFill="1" applyAlignment="1">
      <alignment horizontal="center" vertical="center" wrapText="1"/>
    </xf>
    <xf numFmtId="0" fontId="10" fillId="8" borderId="21" xfId="4" applyFont="1" applyFill="1" applyBorder="1" applyAlignment="1">
      <alignment horizontal="center" vertical="center" wrapText="1"/>
    </xf>
    <xf numFmtId="0" fontId="3" fillId="0" borderId="22" xfId="4" applyFont="1" applyBorder="1"/>
    <xf numFmtId="0" fontId="10" fillId="8" borderId="23" xfId="4" applyFont="1" applyFill="1" applyBorder="1" applyAlignment="1">
      <alignment horizontal="center" vertical="center" wrapText="1"/>
    </xf>
    <xf numFmtId="0" fontId="10" fillId="8" borderId="24" xfId="4" applyFont="1" applyFill="1" applyBorder="1" applyAlignment="1">
      <alignment horizontal="center" vertical="center" wrapText="1"/>
    </xf>
    <xf numFmtId="0" fontId="5" fillId="0" borderId="23" xfId="4" applyFont="1" applyBorder="1" applyAlignment="1">
      <alignment horizontal="left" vertical="center" wrapText="1"/>
    </xf>
    <xf numFmtId="3" fontId="5" fillId="0" borderId="24" xfId="4" applyNumberFormat="1" applyFont="1" applyBorder="1" applyAlignment="1">
      <alignment horizontal="right" vertical="center" wrapText="1"/>
    </xf>
    <xf numFmtId="0" fontId="25" fillId="0" borderId="0" xfId="4" applyFont="1"/>
    <xf numFmtId="43" fontId="16" fillId="0" borderId="0" xfId="1" applyFont="1"/>
    <xf numFmtId="3" fontId="12" fillId="0" borderId="0" xfId="4" applyNumberFormat="1" applyFont="1"/>
    <xf numFmtId="4" fontId="25" fillId="0" borderId="0" xfId="3" applyNumberFormat="1" applyFont="1" applyAlignment="1">
      <alignment horizontal="right" vertical="top"/>
    </xf>
    <xf numFmtId="3" fontId="25" fillId="0" borderId="0" xfId="4" applyNumberFormat="1" applyFont="1"/>
    <xf numFmtId="4" fontId="25" fillId="0" borderId="0" xfId="4" applyNumberFormat="1" applyFont="1"/>
    <xf numFmtId="0" fontId="5" fillId="0" borderId="25" xfId="4" applyFont="1" applyBorder="1" applyAlignment="1">
      <alignment horizontal="left" vertical="center" wrapText="1"/>
    </xf>
    <xf numFmtId="3" fontId="5" fillId="0" borderId="24" xfId="4" applyNumberFormat="1" applyFont="1" applyBorder="1" applyAlignment="1">
      <alignment vertical="center" wrapText="1"/>
    </xf>
    <xf numFmtId="3" fontId="22" fillId="0" borderId="0" xfId="4" applyNumberFormat="1" applyFont="1"/>
    <xf numFmtId="4" fontId="22" fillId="0" borderId="0" xfId="4" applyNumberFormat="1" applyFont="1"/>
    <xf numFmtId="3" fontId="5" fillId="0" borderId="26" xfId="4" applyNumberFormat="1" applyFont="1" applyBorder="1" applyAlignment="1">
      <alignment vertical="center" wrapText="1"/>
    </xf>
    <xf numFmtId="0" fontId="16" fillId="0" borderId="0" xfId="3" applyFont="1"/>
  </cellXfs>
  <cellStyles count="10">
    <cellStyle name="Millares" xfId="1" builtinId="3"/>
    <cellStyle name="Millares 11" xfId="8"/>
    <cellStyle name="Millares 3 14" xfId="6"/>
    <cellStyle name="Normal" xfId="0" builtinId="0"/>
    <cellStyle name="Normal 2 3 4" xfId="5"/>
    <cellStyle name="Normal 2 3 5 2" xfId="4"/>
    <cellStyle name="Normal 2 31" xfId="9"/>
    <cellStyle name="Normal 2 4 3" xfId="3"/>
    <cellStyle name="Normal 26" xfId="7"/>
    <cellStyle name="Normal 2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3990975</xdr:colOff>
      <xdr:row>27</xdr:row>
      <xdr:rowOff>28575</xdr:rowOff>
    </xdr:from>
    <xdr:to>
      <xdr:col>3</xdr:col>
      <xdr:colOff>76200</xdr:colOff>
      <xdr:row>28</xdr:row>
      <xdr:rowOff>114300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DB67E7D-EC9C-77C4-7548-79CC24529AF0}"/>
            </a:ext>
          </a:extLst>
        </xdr:cNvPr>
        <xdr:cNvSpPr/>
      </xdr:nvSpPr>
      <xdr:spPr>
        <a:xfrm>
          <a:off x="4657725" y="4400550"/>
          <a:ext cx="2876550" cy="247650"/>
        </a:xfrm>
        <a:prstGeom prst="rect">
          <a:avLst/>
        </a:prstGeom>
        <a:noFill/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>
              <a:ln>
                <a:noFill/>
              </a:ln>
              <a:solidFill>
                <a:sysClr val="windowText" lastClr="000000"/>
              </a:solidFill>
            </a:rPr>
            <a:t>SIN</a:t>
          </a:r>
          <a:r>
            <a:rPr lang="es-MX" sz="1100" baseline="0">
              <a:ln>
                <a:noFill/>
              </a:ln>
              <a:solidFill>
                <a:sysClr val="windowText" lastClr="000000"/>
              </a:solidFill>
            </a:rPr>
            <a:t> INFORMACIÓN QUE REVELAR</a:t>
          </a:r>
          <a:endParaRPr lang="es-MX" sz="110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5">
          <cell r="E5">
            <v>1731</v>
          </cell>
          <cell r="F5">
            <v>11661.05</v>
          </cell>
        </row>
        <row r="31">
          <cell r="E31">
            <v>74497745.829999998</v>
          </cell>
        </row>
        <row r="32">
          <cell r="E32">
            <v>0</v>
          </cell>
        </row>
        <row r="33">
          <cell r="E33">
            <v>0</v>
          </cell>
        </row>
        <row r="36">
          <cell r="E36">
            <v>7842623.4699999988</v>
          </cell>
          <cell r="F36">
            <v>-5400470.3399999999</v>
          </cell>
        </row>
        <row r="37">
          <cell r="E37">
            <v>-65870133.68</v>
          </cell>
        </row>
      </sheetData>
      <sheetData sheetId="2">
        <row r="11">
          <cell r="B11">
            <v>192547.43</v>
          </cell>
        </row>
        <row r="15">
          <cell r="B15">
            <v>10079100.039999999</v>
          </cell>
        </row>
        <row r="24">
          <cell r="B24">
            <v>10271647.469999999</v>
          </cell>
        </row>
        <row r="56">
          <cell r="B56">
            <v>555504.9</v>
          </cell>
        </row>
      </sheetData>
      <sheetData sheetId="3"/>
      <sheetData sheetId="4"/>
      <sheetData sheetId="5">
        <row r="33">
          <cell r="B33">
            <v>8399859.3699999992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5">
          <cell r="C15">
            <v>13988318.51</v>
          </cell>
          <cell r="D15">
            <v>14438318.51</v>
          </cell>
          <cell r="E15">
            <v>10271647.469999999</v>
          </cell>
          <cell r="F15">
            <v>10271647.469999999</v>
          </cell>
        </row>
      </sheetData>
      <sheetData sheetId="19">
        <row r="76">
          <cell r="C76">
            <v>13988318.51</v>
          </cell>
          <cell r="E76">
            <v>1873519.1</v>
          </cell>
          <cell r="F76">
            <v>1871788.1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9"/>
  <sheetViews>
    <sheetView tabSelected="1" workbookViewId="0">
      <selection activeCell="A11" sqref="A11"/>
    </sheetView>
  </sheetViews>
  <sheetFormatPr baseColWidth="10" defaultColWidth="14.42578125" defaultRowHeight="15" customHeight="1" x14ac:dyDescent="0.2"/>
  <cols>
    <col min="1" max="1" width="42.42578125" style="5" customWidth="1"/>
    <col min="2" max="2" width="99.28515625" style="5" customWidth="1"/>
    <col min="3" max="26" width="12.85546875" style="5" customWidth="1"/>
    <col min="27" max="16384" width="14.42578125" style="5"/>
  </cols>
  <sheetData>
    <row r="1" spans="1:4" ht="11.25" customHeight="1" x14ac:dyDescent="0.2">
      <c r="A1" s="1" t="s">
        <v>0</v>
      </c>
      <c r="B1" s="2"/>
      <c r="C1" s="3" t="s">
        <v>1</v>
      </c>
      <c r="D1" s="4">
        <v>2026</v>
      </c>
    </row>
    <row r="2" spans="1:4" ht="12.75" x14ac:dyDescent="0.2">
      <c r="A2" s="6" t="s">
        <v>2</v>
      </c>
      <c r="B2" s="7"/>
      <c r="C2" s="8" t="s">
        <v>3</v>
      </c>
      <c r="D2" s="9" t="s">
        <v>4</v>
      </c>
    </row>
    <row r="3" spans="1:4" ht="12.75" x14ac:dyDescent="0.2">
      <c r="A3" s="6" t="s">
        <v>5</v>
      </c>
      <c r="B3" s="7"/>
      <c r="C3" s="8" t="s">
        <v>6</v>
      </c>
      <c r="D3" s="10">
        <v>2</v>
      </c>
    </row>
    <row r="4" spans="1:4" ht="11.25" customHeight="1" x14ac:dyDescent="0.2">
      <c r="A4" s="11" t="s">
        <v>7</v>
      </c>
      <c r="B4" s="12"/>
      <c r="C4" s="13"/>
      <c r="D4" s="14"/>
    </row>
    <row r="5" spans="1:4" ht="15" customHeight="1" x14ac:dyDescent="0.2">
      <c r="A5" s="15" t="s">
        <v>8</v>
      </c>
      <c r="B5" s="16" t="s">
        <v>9</v>
      </c>
      <c r="C5" s="17"/>
      <c r="D5" s="17"/>
    </row>
    <row r="6" spans="1:4" ht="9.75" customHeight="1" x14ac:dyDescent="0.2">
      <c r="A6" s="18"/>
      <c r="B6" s="19"/>
      <c r="C6" s="17"/>
      <c r="D6" s="17"/>
    </row>
    <row r="7" spans="1:4" ht="12.75" x14ac:dyDescent="0.2">
      <c r="A7" s="20"/>
      <c r="B7" s="21" t="s">
        <v>10</v>
      </c>
      <c r="C7" s="17"/>
      <c r="D7" s="17"/>
    </row>
    <row r="8" spans="1:4" ht="12.75" x14ac:dyDescent="0.2">
      <c r="A8" s="20"/>
      <c r="B8" s="21"/>
      <c r="C8" s="17"/>
      <c r="D8" s="17"/>
    </row>
    <row r="9" spans="1:4" ht="12.75" x14ac:dyDescent="0.2">
      <c r="A9" s="20"/>
      <c r="B9" s="22" t="s">
        <v>11</v>
      </c>
      <c r="C9" s="17"/>
      <c r="D9" s="17"/>
    </row>
    <row r="10" spans="1:4" ht="12.75" x14ac:dyDescent="0.2">
      <c r="A10" s="23" t="s">
        <v>12</v>
      </c>
      <c r="B10" s="24" t="s">
        <v>13</v>
      </c>
      <c r="C10" s="17"/>
      <c r="D10" s="17"/>
    </row>
    <row r="11" spans="1:4" ht="12.75" x14ac:dyDescent="0.2">
      <c r="A11" s="23" t="s">
        <v>14</v>
      </c>
      <c r="B11" s="24" t="s">
        <v>15</v>
      </c>
      <c r="C11" s="17"/>
      <c r="D11" s="17"/>
    </row>
    <row r="12" spans="1:4" ht="12.75" x14ac:dyDescent="0.2">
      <c r="A12" s="23" t="s">
        <v>16</v>
      </c>
      <c r="B12" s="24" t="s">
        <v>17</v>
      </c>
      <c r="C12" s="17"/>
      <c r="D12" s="17"/>
    </row>
    <row r="13" spans="1:4" ht="12.75" x14ac:dyDescent="0.2">
      <c r="A13" s="23" t="s">
        <v>18</v>
      </c>
      <c r="B13" s="24" t="s">
        <v>19</v>
      </c>
      <c r="C13" s="17"/>
      <c r="D13" s="17"/>
    </row>
    <row r="14" spans="1:4" ht="12.75" x14ac:dyDescent="0.2">
      <c r="A14" s="23" t="s">
        <v>20</v>
      </c>
      <c r="B14" s="24" t="s">
        <v>21</v>
      </c>
      <c r="C14" s="17"/>
      <c r="D14" s="17"/>
    </row>
    <row r="15" spans="1:4" ht="12.75" x14ac:dyDescent="0.2">
      <c r="A15" s="23" t="s">
        <v>22</v>
      </c>
      <c r="B15" s="24" t="s">
        <v>23</v>
      </c>
      <c r="C15" s="17"/>
      <c r="D15" s="17"/>
    </row>
    <row r="16" spans="1:4" ht="12.75" x14ac:dyDescent="0.2">
      <c r="A16" s="23" t="s">
        <v>24</v>
      </c>
      <c r="B16" s="24" t="s">
        <v>25</v>
      </c>
      <c r="C16" s="17"/>
      <c r="D16" s="17"/>
    </row>
    <row r="17" spans="1:2" ht="12.75" x14ac:dyDescent="0.2">
      <c r="A17" s="23" t="s">
        <v>26</v>
      </c>
      <c r="B17" s="24" t="s">
        <v>27</v>
      </c>
    </row>
    <row r="18" spans="1:2" ht="12.75" x14ac:dyDescent="0.2">
      <c r="A18" s="23" t="s">
        <v>28</v>
      </c>
      <c r="B18" s="24" t="s">
        <v>29</v>
      </c>
    </row>
    <row r="19" spans="1:2" ht="12.75" x14ac:dyDescent="0.2">
      <c r="A19" s="23" t="s">
        <v>30</v>
      </c>
      <c r="B19" s="24" t="s">
        <v>31</v>
      </c>
    </row>
    <row r="20" spans="1:2" ht="12.75" x14ac:dyDescent="0.2">
      <c r="A20" s="23" t="s">
        <v>32</v>
      </c>
      <c r="B20" s="24" t="s">
        <v>33</v>
      </c>
    </row>
    <row r="21" spans="1:2" ht="12.75" x14ac:dyDescent="0.2">
      <c r="A21" s="23" t="s">
        <v>34</v>
      </c>
      <c r="B21" s="24" t="s">
        <v>35</v>
      </c>
    </row>
    <row r="22" spans="1:2" ht="12.75" x14ac:dyDescent="0.2">
      <c r="A22" s="23" t="s">
        <v>36</v>
      </c>
      <c r="B22" s="24" t="s">
        <v>37</v>
      </c>
    </row>
    <row r="23" spans="1:2" ht="12.75" x14ac:dyDescent="0.2">
      <c r="A23" s="23" t="s">
        <v>38</v>
      </c>
      <c r="B23" s="24" t="s">
        <v>39</v>
      </c>
    </row>
    <row r="24" spans="1:2" ht="12.75" x14ac:dyDescent="0.2">
      <c r="A24" s="23" t="s">
        <v>40</v>
      </c>
      <c r="B24" s="24" t="s">
        <v>41</v>
      </c>
    </row>
    <row r="25" spans="1:2" ht="12.75" x14ac:dyDescent="0.2">
      <c r="A25" s="23" t="s">
        <v>42</v>
      </c>
      <c r="B25" s="24" t="s">
        <v>43</v>
      </c>
    </row>
    <row r="26" spans="1:2" ht="12.75" x14ac:dyDescent="0.2">
      <c r="A26" s="23" t="s">
        <v>44</v>
      </c>
      <c r="B26" s="24" t="s">
        <v>45</v>
      </c>
    </row>
    <row r="27" spans="1:2" ht="12.75" x14ac:dyDescent="0.2">
      <c r="A27" s="23" t="s">
        <v>46</v>
      </c>
      <c r="B27" s="24" t="s">
        <v>47</v>
      </c>
    </row>
    <row r="28" spans="1:2" ht="12.75" x14ac:dyDescent="0.2">
      <c r="A28" s="23" t="s">
        <v>48</v>
      </c>
      <c r="B28" s="24" t="s">
        <v>49</v>
      </c>
    </row>
    <row r="29" spans="1:2" ht="12.75" x14ac:dyDescent="0.2">
      <c r="A29" s="23" t="s">
        <v>50</v>
      </c>
      <c r="B29" s="24" t="s">
        <v>51</v>
      </c>
    </row>
    <row r="30" spans="1:2" ht="12.75" x14ac:dyDescent="0.2">
      <c r="A30" s="23" t="s">
        <v>52</v>
      </c>
      <c r="B30" s="24" t="s">
        <v>53</v>
      </c>
    </row>
    <row r="31" spans="1:2" ht="12.75" x14ac:dyDescent="0.2">
      <c r="A31" s="23" t="s">
        <v>54</v>
      </c>
      <c r="B31" s="24" t="s">
        <v>55</v>
      </c>
    </row>
    <row r="32" spans="1:2" ht="12.75" x14ac:dyDescent="0.2">
      <c r="A32" s="23" t="s">
        <v>56</v>
      </c>
      <c r="B32" s="24" t="s">
        <v>57</v>
      </c>
    </row>
    <row r="33" spans="1:4" ht="12.75" x14ac:dyDescent="0.2">
      <c r="A33" s="23"/>
      <c r="B33" s="24"/>
    </row>
    <row r="34" spans="1:4" ht="12.75" x14ac:dyDescent="0.2">
      <c r="A34" s="23"/>
      <c r="B34" s="24"/>
    </row>
    <row r="35" spans="1:4" ht="12.75" x14ac:dyDescent="0.2">
      <c r="A35" s="23" t="s">
        <v>58</v>
      </c>
      <c r="B35" s="25" t="s">
        <v>59</v>
      </c>
    </row>
    <row r="36" spans="1:4" ht="12.75" x14ac:dyDescent="0.2">
      <c r="A36" s="23" t="s">
        <v>60</v>
      </c>
      <c r="B36" s="25" t="s">
        <v>61</v>
      </c>
    </row>
    <row r="37" spans="1:4" ht="12.75" x14ac:dyDescent="0.2">
      <c r="A37" s="20"/>
      <c r="B37" s="24"/>
    </row>
    <row r="38" spans="1:4" ht="12.75" x14ac:dyDescent="0.2">
      <c r="A38" s="20"/>
      <c r="B38" s="21" t="s">
        <v>62</v>
      </c>
    </row>
    <row r="39" spans="1:4" ht="12.75" x14ac:dyDescent="0.2">
      <c r="A39" s="20" t="s">
        <v>63</v>
      </c>
      <c r="B39" s="25" t="s">
        <v>64</v>
      </c>
    </row>
    <row r="40" spans="1:4" ht="12.75" x14ac:dyDescent="0.2">
      <c r="A40" s="20"/>
      <c r="B40" s="25" t="s">
        <v>65</v>
      </c>
    </row>
    <row r="41" spans="1:4" ht="12.75" x14ac:dyDescent="0.2">
      <c r="A41" s="20"/>
      <c r="B41" s="26" t="s">
        <v>66</v>
      </c>
    </row>
    <row r="42" spans="1:4" ht="12.75" x14ac:dyDescent="0.2">
      <c r="A42" s="20"/>
      <c r="B42" s="26" t="s">
        <v>67</v>
      </c>
    </row>
    <row r="43" spans="1:4" ht="13.5" thickBot="1" x14ac:dyDescent="0.25">
      <c r="A43" s="27"/>
      <c r="B43" s="28"/>
    </row>
    <row r="44" spans="1:4" ht="12.75" x14ac:dyDescent="0.2">
      <c r="A44" s="17"/>
      <c r="B44" s="17"/>
    </row>
    <row r="45" spans="1:4" ht="32.25" customHeight="1" x14ac:dyDescent="0.2">
      <c r="A45" s="29" t="s">
        <v>68</v>
      </c>
      <c r="B45" s="30"/>
    </row>
    <row r="48" spans="1:4" s="32" customFormat="1" ht="16.5" customHeight="1" x14ac:dyDescent="0.2">
      <c r="A48" s="31" t="s">
        <v>69</v>
      </c>
      <c r="B48" s="31" t="s">
        <v>70</v>
      </c>
      <c r="D48" s="31"/>
    </row>
    <row r="49" spans="1:4" s="32" customFormat="1" ht="12.75" x14ac:dyDescent="0.2">
      <c r="A49" s="33" t="s">
        <v>71</v>
      </c>
      <c r="B49" s="33" t="s">
        <v>72</v>
      </c>
      <c r="D49" s="33"/>
    </row>
  </sheetData>
  <mergeCells count="5">
    <mergeCell ref="A1:B1"/>
    <mergeCell ref="A2:B2"/>
    <mergeCell ref="A3:B3"/>
    <mergeCell ref="A4:B4"/>
    <mergeCell ref="A45:B45"/>
  </mergeCells>
  <dataValidations count="2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9"/>
  <sheetViews>
    <sheetView workbookViewId="0">
      <selection activeCell="A11" sqref="A11"/>
    </sheetView>
  </sheetViews>
  <sheetFormatPr baseColWidth="10" defaultColWidth="14.42578125" defaultRowHeight="15" customHeight="1" x14ac:dyDescent="0.2"/>
  <cols>
    <col min="1" max="1" width="10" style="63" customWidth="1"/>
    <col min="2" max="2" width="88.7109375" style="63" customWidth="1"/>
    <col min="3" max="3" width="45.42578125" style="63" bestFit="1" customWidth="1"/>
    <col min="4" max="4" width="34.140625" style="63" customWidth="1"/>
    <col min="5" max="5" width="14" style="38" customWidth="1"/>
    <col min="6" max="9" width="9.140625" style="38" customWidth="1"/>
    <col min="10" max="26" width="9.140625" style="63" customWidth="1"/>
    <col min="27" max="16384" width="14.42578125" style="63"/>
  </cols>
  <sheetData>
    <row r="1" spans="1:5" ht="12.75" x14ac:dyDescent="0.2">
      <c r="A1" s="34" t="str">
        <f>ESF!A1</f>
        <v>Fideicomiso de Bordería e Infraestructura Rural para el Estado de Guanajuato  &lt;&lt;FIBIR&gt;&gt;</v>
      </c>
      <c r="B1" s="35"/>
      <c r="C1" s="35"/>
      <c r="D1" s="36" t="s">
        <v>1</v>
      </c>
      <c r="E1" s="37">
        <f>'Notas a los Edos Financieros'!D1</f>
        <v>2026</v>
      </c>
    </row>
    <row r="2" spans="1:5" ht="12.75" x14ac:dyDescent="0.2">
      <c r="A2" s="34" t="s">
        <v>73</v>
      </c>
      <c r="B2" s="35"/>
      <c r="C2" s="35"/>
      <c r="D2" s="36" t="s">
        <v>3</v>
      </c>
      <c r="E2" s="37" t="str">
        <f>'Notas a los Edos Financieros'!D2</f>
        <v>Trimestral</v>
      </c>
    </row>
    <row r="3" spans="1:5" ht="12.75" x14ac:dyDescent="0.2">
      <c r="A3" s="34" t="str">
        <f>ESF!A3</f>
        <v>Del 01 de Enero al 30  de Junio de 2026</v>
      </c>
      <c r="B3" s="35"/>
      <c r="C3" s="35"/>
      <c r="D3" s="36" t="s">
        <v>6</v>
      </c>
      <c r="E3" s="37">
        <f>+'Notas a los Edos Financieros'!D3</f>
        <v>2</v>
      </c>
    </row>
    <row r="4" spans="1:5" ht="12.75" x14ac:dyDescent="0.2">
      <c r="A4" s="34" t="s">
        <v>7</v>
      </c>
      <c r="B4" s="35"/>
      <c r="C4" s="35"/>
      <c r="D4" s="39"/>
      <c r="E4" s="40"/>
    </row>
    <row r="5" spans="1:5" ht="9.75" customHeight="1" x14ac:dyDescent="0.2">
      <c r="A5" s="41" t="s">
        <v>74</v>
      </c>
      <c r="B5" s="41"/>
      <c r="C5" s="41"/>
      <c r="D5" s="41"/>
      <c r="E5" s="41"/>
    </row>
    <row r="6" spans="1:5" ht="9.75" customHeight="1" x14ac:dyDescent="0.2">
      <c r="A6" s="42"/>
      <c r="B6" s="42"/>
      <c r="C6" s="42"/>
      <c r="D6" s="43"/>
      <c r="E6" s="44"/>
    </row>
    <row r="7" spans="1:5" ht="12.75" x14ac:dyDescent="0.2">
      <c r="A7" s="45" t="s">
        <v>75</v>
      </c>
      <c r="B7" s="45"/>
      <c r="C7" s="45"/>
      <c r="D7" s="45"/>
      <c r="E7" s="45"/>
    </row>
    <row r="8" spans="1:5" ht="12.75" x14ac:dyDescent="0.2">
      <c r="A8" s="46" t="s">
        <v>76</v>
      </c>
      <c r="B8" s="46" t="s">
        <v>77</v>
      </c>
      <c r="C8" s="47" t="s">
        <v>78</v>
      </c>
      <c r="D8" s="48" t="s">
        <v>79</v>
      </c>
      <c r="E8" s="47" t="s">
        <v>80</v>
      </c>
    </row>
    <row r="9" spans="1:5" ht="12.75" x14ac:dyDescent="0.2">
      <c r="A9" s="49">
        <v>4000</v>
      </c>
      <c r="B9" s="50" t="s">
        <v>13</v>
      </c>
      <c r="C9" s="51">
        <f>+C10+C57+C69</f>
        <v>10271647.469999999</v>
      </c>
      <c r="D9" s="52">
        <f>(C10+C57)/C9</f>
        <v>1</v>
      </c>
      <c r="E9" s="44"/>
    </row>
    <row r="10" spans="1:5" ht="12.75" x14ac:dyDescent="0.2">
      <c r="A10" s="49">
        <v>4100</v>
      </c>
      <c r="B10" s="50" t="s">
        <v>81</v>
      </c>
      <c r="C10" s="51">
        <f>+C11+C21+C27+C30+C36+C39+C48</f>
        <v>192547.43</v>
      </c>
      <c r="D10" s="52">
        <f>+C10/C9</f>
        <v>1.8745525541288853E-2</v>
      </c>
      <c r="E10" s="44"/>
    </row>
    <row r="11" spans="1:5" ht="11.25" customHeight="1" x14ac:dyDescent="0.2">
      <c r="A11" s="49">
        <v>4110</v>
      </c>
      <c r="B11" s="50" t="s">
        <v>82</v>
      </c>
      <c r="C11" s="51">
        <v>0</v>
      </c>
      <c r="D11" s="52">
        <f>+C11/C10</f>
        <v>0</v>
      </c>
      <c r="E11" s="44"/>
    </row>
    <row r="12" spans="1:5" ht="12.75" x14ac:dyDescent="0.2">
      <c r="A12" s="53">
        <v>4111</v>
      </c>
      <c r="B12" s="54" t="s">
        <v>83</v>
      </c>
      <c r="C12" s="55">
        <v>0</v>
      </c>
      <c r="D12" s="52" t="str">
        <f>IFERROR(C12/$C$11,"0.00%")</f>
        <v>0.00%</v>
      </c>
      <c r="E12" s="44"/>
    </row>
    <row r="13" spans="1:5" ht="12.75" x14ac:dyDescent="0.2">
      <c r="A13" s="53">
        <v>4112</v>
      </c>
      <c r="B13" s="54" t="s">
        <v>84</v>
      </c>
      <c r="C13" s="55">
        <v>0</v>
      </c>
      <c r="D13" s="52" t="str">
        <f t="shared" ref="D13:D21" si="0">IFERROR(C13/$C$11,"0.00%")</f>
        <v>0.00%</v>
      </c>
      <c r="E13" s="44"/>
    </row>
    <row r="14" spans="1:5" ht="12.75" x14ac:dyDescent="0.2">
      <c r="A14" s="53">
        <v>4113</v>
      </c>
      <c r="B14" s="54" t="s">
        <v>85</v>
      </c>
      <c r="C14" s="55">
        <v>0</v>
      </c>
      <c r="D14" s="52" t="str">
        <f t="shared" si="0"/>
        <v>0.00%</v>
      </c>
      <c r="E14" s="44"/>
    </row>
    <row r="15" spans="1:5" ht="12.75" x14ac:dyDescent="0.2">
      <c r="A15" s="53">
        <v>4114</v>
      </c>
      <c r="B15" s="54" t="s">
        <v>86</v>
      </c>
      <c r="C15" s="55">
        <v>0</v>
      </c>
      <c r="D15" s="52" t="str">
        <f t="shared" si="0"/>
        <v>0.00%</v>
      </c>
      <c r="E15" s="44"/>
    </row>
    <row r="16" spans="1:5" ht="12.75" x14ac:dyDescent="0.2">
      <c r="A16" s="53">
        <v>4115</v>
      </c>
      <c r="B16" s="54" t="s">
        <v>87</v>
      </c>
      <c r="C16" s="55">
        <v>0</v>
      </c>
      <c r="D16" s="52" t="str">
        <f t="shared" si="0"/>
        <v>0.00%</v>
      </c>
      <c r="E16" s="44"/>
    </row>
    <row r="17" spans="1:5" ht="12.75" x14ac:dyDescent="0.2">
      <c r="A17" s="53">
        <v>4116</v>
      </c>
      <c r="B17" s="54" t="s">
        <v>88</v>
      </c>
      <c r="C17" s="55">
        <v>0</v>
      </c>
      <c r="D17" s="52" t="str">
        <f t="shared" si="0"/>
        <v>0.00%</v>
      </c>
      <c r="E17" s="44"/>
    </row>
    <row r="18" spans="1:5" ht="12.75" x14ac:dyDescent="0.2">
      <c r="A18" s="53">
        <v>4117</v>
      </c>
      <c r="B18" s="54" t="s">
        <v>89</v>
      </c>
      <c r="C18" s="55">
        <v>0</v>
      </c>
      <c r="D18" s="52" t="str">
        <f t="shared" si="0"/>
        <v>0.00%</v>
      </c>
      <c r="E18" s="44"/>
    </row>
    <row r="19" spans="1:5" ht="25.5" x14ac:dyDescent="0.2">
      <c r="A19" s="53">
        <v>4118</v>
      </c>
      <c r="B19" s="56" t="s">
        <v>90</v>
      </c>
      <c r="C19" s="55">
        <v>0</v>
      </c>
      <c r="D19" s="52" t="str">
        <f t="shared" si="0"/>
        <v>0.00%</v>
      </c>
      <c r="E19" s="44"/>
    </row>
    <row r="20" spans="1:5" ht="12.75" x14ac:dyDescent="0.2">
      <c r="A20" s="53">
        <v>4119</v>
      </c>
      <c r="B20" s="54" t="s">
        <v>91</v>
      </c>
      <c r="C20" s="55">
        <v>0</v>
      </c>
      <c r="D20" s="52" t="str">
        <f t="shared" si="0"/>
        <v>0.00%</v>
      </c>
      <c r="E20" s="44"/>
    </row>
    <row r="21" spans="1:5" ht="12.75" x14ac:dyDescent="0.2">
      <c r="A21" s="49">
        <v>4120</v>
      </c>
      <c r="B21" s="50" t="s">
        <v>92</v>
      </c>
      <c r="C21" s="51">
        <v>0</v>
      </c>
      <c r="D21" s="52" t="str">
        <f t="shared" si="0"/>
        <v>0.00%</v>
      </c>
      <c r="E21" s="44"/>
    </row>
    <row r="22" spans="1:5" ht="12.75" x14ac:dyDescent="0.2">
      <c r="A22" s="53">
        <v>4121</v>
      </c>
      <c r="B22" s="54" t="s">
        <v>93</v>
      </c>
      <c r="C22" s="55">
        <v>0</v>
      </c>
      <c r="D22" s="52" t="str">
        <f>IFERROR(C22/$C$21,"0.00%")</f>
        <v>0.00%</v>
      </c>
      <c r="E22" s="44"/>
    </row>
    <row r="23" spans="1:5" ht="12.75" x14ac:dyDescent="0.2">
      <c r="A23" s="53">
        <v>4122</v>
      </c>
      <c r="B23" s="54" t="s">
        <v>94</v>
      </c>
      <c r="C23" s="55">
        <v>0</v>
      </c>
      <c r="D23" s="52" t="str">
        <f>IFERROR(C23/$C$21,"0.00%")</f>
        <v>0.00%</v>
      </c>
      <c r="E23" s="44"/>
    </row>
    <row r="24" spans="1:5" ht="12.75" x14ac:dyDescent="0.2">
      <c r="A24" s="53">
        <v>4123</v>
      </c>
      <c r="B24" s="54" t="s">
        <v>95</v>
      </c>
      <c r="C24" s="55">
        <v>0</v>
      </c>
      <c r="D24" s="52" t="str">
        <f>IFERROR(C24/$C$21,"0.00%")</f>
        <v>0.00%</v>
      </c>
      <c r="E24" s="44"/>
    </row>
    <row r="25" spans="1:5" ht="12.75" x14ac:dyDescent="0.2">
      <c r="A25" s="53">
        <v>4124</v>
      </c>
      <c r="B25" s="54" t="s">
        <v>96</v>
      </c>
      <c r="C25" s="55">
        <v>0</v>
      </c>
      <c r="D25" s="52" t="str">
        <f>IFERROR(C25/$C$21,"0.00%")</f>
        <v>0.00%</v>
      </c>
      <c r="E25" s="44"/>
    </row>
    <row r="26" spans="1:5" ht="12.75" x14ac:dyDescent="0.2">
      <c r="A26" s="53">
        <v>4129</v>
      </c>
      <c r="B26" s="54" t="s">
        <v>97</v>
      </c>
      <c r="C26" s="55">
        <v>0</v>
      </c>
      <c r="D26" s="52" t="str">
        <f>IFERROR(C26/$C$21,"0.00%")</f>
        <v>0.00%</v>
      </c>
      <c r="E26" s="44"/>
    </row>
    <row r="27" spans="1:5" ht="12.75" x14ac:dyDescent="0.2">
      <c r="A27" s="49">
        <v>4130</v>
      </c>
      <c r="B27" s="50" t="s">
        <v>98</v>
      </c>
      <c r="C27" s="51">
        <v>0</v>
      </c>
      <c r="D27" s="52">
        <f>+C27/C10</f>
        <v>0</v>
      </c>
      <c r="E27" s="44"/>
    </row>
    <row r="28" spans="1:5" ht="12.75" x14ac:dyDescent="0.2">
      <c r="A28" s="53">
        <v>4131</v>
      </c>
      <c r="B28" s="54" t="s">
        <v>99</v>
      </c>
      <c r="C28" s="55">
        <v>0</v>
      </c>
      <c r="D28" s="52" t="str">
        <f>IFERROR(C28/$C$27,"0.00%")</f>
        <v>0.00%</v>
      </c>
      <c r="E28" s="44"/>
    </row>
    <row r="29" spans="1:5" ht="25.5" x14ac:dyDescent="0.2">
      <c r="A29" s="53">
        <v>4132</v>
      </c>
      <c r="B29" s="56" t="s">
        <v>100</v>
      </c>
      <c r="C29" s="55">
        <v>0</v>
      </c>
      <c r="D29" s="52" t="str">
        <f>IFERROR(C29/$C$27,"0.00%")</f>
        <v>0.00%</v>
      </c>
      <c r="E29" s="44"/>
    </row>
    <row r="30" spans="1:5" ht="12.75" x14ac:dyDescent="0.2">
      <c r="A30" s="49">
        <v>4140</v>
      </c>
      <c r="B30" s="50" t="s">
        <v>101</v>
      </c>
      <c r="C30" s="51">
        <v>0</v>
      </c>
      <c r="D30" s="52">
        <f>+C30/C10</f>
        <v>0</v>
      </c>
      <c r="E30" s="44"/>
    </row>
    <row r="31" spans="1:5" ht="12.75" x14ac:dyDescent="0.2">
      <c r="A31" s="53">
        <v>4141</v>
      </c>
      <c r="B31" s="54" t="s">
        <v>102</v>
      </c>
      <c r="C31" s="55">
        <v>0</v>
      </c>
      <c r="D31" s="52" t="str">
        <f>IFERROR(C31/$C$30,"0.00%")</f>
        <v>0.00%</v>
      </c>
      <c r="E31" s="44"/>
    </row>
    <row r="32" spans="1:5" ht="12.75" x14ac:dyDescent="0.2">
      <c r="A32" s="53">
        <v>4143</v>
      </c>
      <c r="B32" s="54" t="s">
        <v>103</v>
      </c>
      <c r="C32" s="55">
        <v>0</v>
      </c>
      <c r="D32" s="52" t="str">
        <f>IFERROR(C32/$C$30,"0.00%")</f>
        <v>0.00%</v>
      </c>
      <c r="E32" s="44"/>
    </row>
    <row r="33" spans="1:5" ht="12.75" x14ac:dyDescent="0.2">
      <c r="A33" s="53">
        <v>4144</v>
      </c>
      <c r="B33" s="54" t="s">
        <v>104</v>
      </c>
      <c r="C33" s="55">
        <v>0</v>
      </c>
      <c r="D33" s="52" t="str">
        <f>IFERROR(C33/$C$30,"0.00%")</f>
        <v>0.00%</v>
      </c>
      <c r="E33" s="44"/>
    </row>
    <row r="34" spans="1:5" ht="25.5" x14ac:dyDescent="0.2">
      <c r="A34" s="53">
        <v>4145</v>
      </c>
      <c r="B34" s="56" t="s">
        <v>105</v>
      </c>
      <c r="C34" s="55">
        <v>0</v>
      </c>
      <c r="D34" s="52" t="str">
        <f>IFERROR(C34/$C$30,"0.00%")</f>
        <v>0.00%</v>
      </c>
      <c r="E34" s="44"/>
    </row>
    <row r="35" spans="1:5" ht="12.75" x14ac:dyDescent="0.2">
      <c r="A35" s="53">
        <v>4149</v>
      </c>
      <c r="B35" s="54" t="s">
        <v>106</v>
      </c>
      <c r="C35" s="55">
        <v>0</v>
      </c>
      <c r="D35" s="52" t="str">
        <f>IFERROR(C35/$C$30,"0.00%")</f>
        <v>0.00%</v>
      </c>
      <c r="E35" s="44"/>
    </row>
    <row r="36" spans="1:5" ht="12.75" x14ac:dyDescent="0.2">
      <c r="A36" s="49">
        <v>4150</v>
      </c>
      <c r="B36" s="50" t="s">
        <v>107</v>
      </c>
      <c r="C36" s="51">
        <v>0</v>
      </c>
      <c r="D36" s="52">
        <f>+C36/C10</f>
        <v>0</v>
      </c>
      <c r="E36" s="44"/>
    </row>
    <row r="37" spans="1:5" ht="12.75" x14ac:dyDescent="0.2">
      <c r="A37" s="53">
        <v>4151</v>
      </c>
      <c r="B37" s="54" t="s">
        <v>107</v>
      </c>
      <c r="C37" s="55">
        <v>0</v>
      </c>
      <c r="D37" s="52" t="str">
        <f>IFERROR(C37/$C$37,"0.00%")</f>
        <v>0.00%</v>
      </c>
      <c r="E37" s="44"/>
    </row>
    <row r="38" spans="1:5" ht="25.5" x14ac:dyDescent="0.2">
      <c r="A38" s="53">
        <v>4154</v>
      </c>
      <c r="B38" s="56" t="s">
        <v>108</v>
      </c>
      <c r="C38" s="55">
        <v>0</v>
      </c>
      <c r="D38" s="52" t="str">
        <f>IFERROR(C38/$C$37,"0.00%")</f>
        <v>0.00%</v>
      </c>
      <c r="E38" s="44"/>
    </row>
    <row r="39" spans="1:5" ht="12.75" x14ac:dyDescent="0.2">
      <c r="A39" s="49">
        <v>4160</v>
      </c>
      <c r="B39" s="50" t="s">
        <v>109</v>
      </c>
      <c r="C39" s="51">
        <v>0</v>
      </c>
      <c r="D39" s="52">
        <f>+C39/C10</f>
        <v>0</v>
      </c>
      <c r="E39" s="44"/>
    </row>
    <row r="40" spans="1:5" ht="12.75" x14ac:dyDescent="0.2">
      <c r="A40" s="53">
        <v>4161</v>
      </c>
      <c r="B40" s="54" t="s">
        <v>110</v>
      </c>
      <c r="C40" s="55">
        <v>0</v>
      </c>
      <c r="D40" s="52" t="str">
        <f>IFERROR(C40/$C$39,"0.00%")</f>
        <v>0.00%</v>
      </c>
      <c r="E40" s="44"/>
    </row>
    <row r="41" spans="1:5" ht="12.75" x14ac:dyDescent="0.2">
      <c r="A41" s="53">
        <v>4162</v>
      </c>
      <c r="B41" s="54" t="s">
        <v>111</v>
      </c>
      <c r="C41" s="55">
        <v>0</v>
      </c>
      <c r="D41" s="52" t="str">
        <f t="shared" ref="D41:D47" si="1">IFERROR(C41/$C$39,"0.00%")</f>
        <v>0.00%</v>
      </c>
      <c r="E41" s="44"/>
    </row>
    <row r="42" spans="1:5" ht="12.75" x14ac:dyDescent="0.2">
      <c r="A42" s="53">
        <v>4163</v>
      </c>
      <c r="B42" s="54" t="s">
        <v>112</v>
      </c>
      <c r="C42" s="55">
        <v>0</v>
      </c>
      <c r="D42" s="52" t="str">
        <f t="shared" si="1"/>
        <v>0.00%</v>
      </c>
      <c r="E42" s="44"/>
    </row>
    <row r="43" spans="1:5" ht="12.75" x14ac:dyDescent="0.2">
      <c r="A43" s="53">
        <v>4164</v>
      </c>
      <c r="B43" s="54" t="s">
        <v>113</v>
      </c>
      <c r="C43" s="55">
        <v>0</v>
      </c>
      <c r="D43" s="52" t="str">
        <f t="shared" si="1"/>
        <v>0.00%</v>
      </c>
      <c r="E43" s="44"/>
    </row>
    <row r="44" spans="1:5" ht="12.75" x14ac:dyDescent="0.2">
      <c r="A44" s="53">
        <v>4165</v>
      </c>
      <c r="B44" s="54" t="s">
        <v>114</v>
      </c>
      <c r="C44" s="55">
        <v>0</v>
      </c>
      <c r="D44" s="52" t="str">
        <f t="shared" si="1"/>
        <v>0.00%</v>
      </c>
      <c r="E44" s="44"/>
    </row>
    <row r="45" spans="1:5" ht="25.5" x14ac:dyDescent="0.2">
      <c r="A45" s="53">
        <v>4166</v>
      </c>
      <c r="B45" s="56" t="s">
        <v>115</v>
      </c>
      <c r="C45" s="55">
        <v>0</v>
      </c>
      <c r="D45" s="52" t="str">
        <f t="shared" si="1"/>
        <v>0.00%</v>
      </c>
      <c r="E45" s="44"/>
    </row>
    <row r="46" spans="1:5" ht="12.75" x14ac:dyDescent="0.2">
      <c r="A46" s="53">
        <v>4168</v>
      </c>
      <c r="B46" s="54" t="s">
        <v>116</v>
      </c>
      <c r="C46" s="55">
        <v>0</v>
      </c>
      <c r="D46" s="52" t="str">
        <f t="shared" si="1"/>
        <v>0.00%</v>
      </c>
      <c r="E46" s="44"/>
    </row>
    <row r="47" spans="1:5" ht="12.75" x14ac:dyDescent="0.2">
      <c r="A47" s="53">
        <v>4169</v>
      </c>
      <c r="B47" s="54" t="s">
        <v>117</v>
      </c>
      <c r="C47" s="55">
        <v>0</v>
      </c>
      <c r="D47" s="52" t="str">
        <f t="shared" si="1"/>
        <v>0.00%</v>
      </c>
      <c r="E47" s="44"/>
    </row>
    <row r="48" spans="1:5" ht="12.75" x14ac:dyDescent="0.2">
      <c r="A48" s="49">
        <v>4170</v>
      </c>
      <c r="B48" s="50" t="s">
        <v>118</v>
      </c>
      <c r="C48" s="51">
        <f>SUM(C49:C56)</f>
        <v>192547.43</v>
      </c>
      <c r="D48" s="52">
        <f>+C48/C10</f>
        <v>1</v>
      </c>
      <c r="E48" s="44"/>
    </row>
    <row r="49" spans="1:5" ht="12.75" x14ac:dyDescent="0.2">
      <c r="A49" s="53">
        <v>4171</v>
      </c>
      <c r="B49" s="54" t="s">
        <v>119</v>
      </c>
      <c r="C49" s="55">
        <v>0</v>
      </c>
      <c r="D49" s="52">
        <f t="shared" ref="D49:D56" si="2">IFERROR(C49/$C$48,"")</f>
        <v>0</v>
      </c>
      <c r="E49" s="44"/>
    </row>
    <row r="50" spans="1:5" ht="12.75" x14ac:dyDescent="0.2">
      <c r="A50" s="53">
        <v>4172</v>
      </c>
      <c r="B50" s="54" t="s">
        <v>120</v>
      </c>
      <c r="C50" s="55">
        <v>0</v>
      </c>
      <c r="D50" s="52">
        <f t="shared" si="2"/>
        <v>0</v>
      </c>
      <c r="E50" s="44"/>
    </row>
    <row r="51" spans="1:5" ht="25.5" x14ac:dyDescent="0.2">
      <c r="A51" s="53">
        <v>4173</v>
      </c>
      <c r="B51" s="56" t="s">
        <v>121</v>
      </c>
      <c r="C51" s="55">
        <f>+'[1]311_ACT'!B11</f>
        <v>192547.43</v>
      </c>
      <c r="D51" s="52">
        <f t="shared" si="2"/>
        <v>1</v>
      </c>
      <c r="E51" s="44"/>
    </row>
    <row r="52" spans="1:5" ht="25.5" x14ac:dyDescent="0.2">
      <c r="A52" s="53">
        <v>4174</v>
      </c>
      <c r="B52" s="56" t="s">
        <v>122</v>
      </c>
      <c r="C52" s="55">
        <v>0</v>
      </c>
      <c r="D52" s="52">
        <f t="shared" si="2"/>
        <v>0</v>
      </c>
      <c r="E52" s="44"/>
    </row>
    <row r="53" spans="1:5" ht="25.5" x14ac:dyDescent="0.2">
      <c r="A53" s="53">
        <v>4175</v>
      </c>
      <c r="B53" s="56" t="s">
        <v>123</v>
      </c>
      <c r="C53" s="55">
        <v>0</v>
      </c>
      <c r="D53" s="52">
        <f t="shared" si="2"/>
        <v>0</v>
      </c>
      <c r="E53" s="44"/>
    </row>
    <row r="54" spans="1:5" ht="25.5" x14ac:dyDescent="0.2">
      <c r="A54" s="53">
        <v>4176</v>
      </c>
      <c r="B54" s="56" t="s">
        <v>124</v>
      </c>
      <c r="C54" s="55">
        <v>0</v>
      </c>
      <c r="D54" s="52">
        <f t="shared" si="2"/>
        <v>0</v>
      </c>
      <c r="E54" s="44"/>
    </row>
    <row r="55" spans="1:5" ht="25.5" x14ac:dyDescent="0.2">
      <c r="A55" s="53">
        <v>4177</v>
      </c>
      <c r="B55" s="56" t="s">
        <v>125</v>
      </c>
      <c r="C55" s="55">
        <v>0</v>
      </c>
      <c r="D55" s="52">
        <f t="shared" si="2"/>
        <v>0</v>
      </c>
      <c r="E55" s="44"/>
    </row>
    <row r="56" spans="1:5" ht="25.5" x14ac:dyDescent="0.2">
      <c r="A56" s="53">
        <v>4178</v>
      </c>
      <c r="B56" s="56" t="s">
        <v>126</v>
      </c>
      <c r="C56" s="55">
        <v>0</v>
      </c>
      <c r="D56" s="52">
        <f t="shared" si="2"/>
        <v>0</v>
      </c>
      <c r="E56" s="44"/>
    </row>
    <row r="57" spans="1:5" ht="42" customHeight="1" x14ac:dyDescent="0.2">
      <c r="A57" s="49">
        <v>4200</v>
      </c>
      <c r="B57" s="57" t="s">
        <v>127</v>
      </c>
      <c r="C57" s="51">
        <f>+C58+C64</f>
        <v>10079100.039999999</v>
      </c>
      <c r="D57" s="52">
        <f>IFERROR(C57/$C$9,"")</f>
        <v>0.98125447445871117</v>
      </c>
      <c r="E57" s="44"/>
    </row>
    <row r="58" spans="1:5" ht="25.5" x14ac:dyDescent="0.2">
      <c r="A58" s="49">
        <v>4210</v>
      </c>
      <c r="B58" s="58" t="s">
        <v>128</v>
      </c>
      <c r="C58" s="51">
        <v>0</v>
      </c>
      <c r="D58" s="52">
        <f>+C58/C10</f>
        <v>0</v>
      </c>
      <c r="E58" s="44"/>
    </row>
    <row r="59" spans="1:5" ht="12.75" x14ac:dyDescent="0.2">
      <c r="A59" s="53">
        <v>4211</v>
      </c>
      <c r="B59" s="54" t="s">
        <v>129</v>
      </c>
      <c r="C59" s="55">
        <v>0</v>
      </c>
      <c r="D59" s="52" t="str">
        <f>IFERROR(C59/$C$58,"0.00%")</f>
        <v>0.00%</v>
      </c>
      <c r="E59" s="44"/>
    </row>
    <row r="60" spans="1:5" ht="12.75" x14ac:dyDescent="0.2">
      <c r="A60" s="53">
        <v>4212</v>
      </c>
      <c r="B60" s="54" t="s">
        <v>130</v>
      </c>
      <c r="C60" s="55">
        <v>0</v>
      </c>
      <c r="D60" s="52" t="str">
        <f>IFERROR(C60/$C$58,"0.00%")</f>
        <v>0.00%</v>
      </c>
      <c r="E60" s="44"/>
    </row>
    <row r="61" spans="1:5" ht="12.75" x14ac:dyDescent="0.2">
      <c r="A61" s="53">
        <v>4213</v>
      </c>
      <c r="B61" s="54" t="s">
        <v>131</v>
      </c>
      <c r="C61" s="55">
        <v>0</v>
      </c>
      <c r="D61" s="52" t="str">
        <f>IFERROR(C61/$C$58,"0.00%")</f>
        <v>0.00%</v>
      </c>
      <c r="E61" s="44"/>
    </row>
    <row r="62" spans="1:5" ht="12.75" x14ac:dyDescent="0.2">
      <c r="A62" s="53">
        <v>4214</v>
      </c>
      <c r="B62" s="54" t="s">
        <v>132</v>
      </c>
      <c r="C62" s="55">
        <v>0</v>
      </c>
      <c r="D62" s="52" t="str">
        <f>IFERROR(C62/$C$58,"0.00%")</f>
        <v>0.00%</v>
      </c>
      <c r="E62" s="44"/>
    </row>
    <row r="63" spans="1:5" ht="12.75" x14ac:dyDescent="0.2">
      <c r="A63" s="53">
        <v>4215</v>
      </c>
      <c r="B63" s="54" t="s">
        <v>133</v>
      </c>
      <c r="C63" s="55">
        <v>0</v>
      </c>
      <c r="D63" s="52" t="str">
        <f>IFERROR(C63/$C$58,"0.00%")</f>
        <v>0.00%</v>
      </c>
      <c r="E63" s="44"/>
    </row>
    <row r="64" spans="1:5" ht="12.75" x14ac:dyDescent="0.2">
      <c r="A64" s="49">
        <v>4220</v>
      </c>
      <c r="B64" s="50" t="s">
        <v>134</v>
      </c>
      <c r="C64" s="51">
        <f>SUM(C65:C68)</f>
        <v>10079100.039999999</v>
      </c>
      <c r="D64" s="52">
        <f>IFERROR(C64/$C$57,"0.00%")</f>
        <v>1</v>
      </c>
      <c r="E64" s="44"/>
    </row>
    <row r="65" spans="1:5" ht="12.75" x14ac:dyDescent="0.2">
      <c r="A65" s="53">
        <v>4221</v>
      </c>
      <c r="B65" s="54" t="s">
        <v>135</v>
      </c>
      <c r="C65" s="55">
        <f>+'[1]311_ACT'!B15</f>
        <v>10079100.039999999</v>
      </c>
      <c r="D65" s="52">
        <f>IFERROR(C64/$C$65,"0.00%")</f>
        <v>1</v>
      </c>
      <c r="E65" s="44"/>
    </row>
    <row r="66" spans="1:5" ht="12.75" x14ac:dyDescent="0.2">
      <c r="A66" s="53">
        <v>4223</v>
      </c>
      <c r="B66" s="54" t="s">
        <v>136</v>
      </c>
      <c r="C66" s="55">
        <v>0</v>
      </c>
      <c r="D66" s="52">
        <f>IFERROR(C64/$C$64,"0.00%")</f>
        <v>1</v>
      </c>
      <c r="E66" s="44"/>
    </row>
    <row r="67" spans="1:5" ht="12.75" x14ac:dyDescent="0.2">
      <c r="A67" s="53">
        <v>4225</v>
      </c>
      <c r="B67" s="54" t="s">
        <v>137</v>
      </c>
      <c r="C67" s="55">
        <v>0</v>
      </c>
      <c r="D67" s="52" t="str">
        <f>IFERROR(C64/$C$67,"0.00%")</f>
        <v>0.00%</v>
      </c>
      <c r="E67" s="44"/>
    </row>
    <row r="68" spans="1:5" ht="12.75" x14ac:dyDescent="0.2">
      <c r="A68" s="53">
        <v>4227</v>
      </c>
      <c r="B68" s="54" t="s">
        <v>138</v>
      </c>
      <c r="C68" s="55">
        <v>0</v>
      </c>
      <c r="D68" s="52" t="str">
        <f>IFERROR(C64/$C$68,"0.00%")</f>
        <v>0.00%</v>
      </c>
      <c r="E68" s="44"/>
    </row>
    <row r="69" spans="1:5" ht="12.75" x14ac:dyDescent="0.2">
      <c r="A69" s="59">
        <v>4300</v>
      </c>
      <c r="B69" s="50" t="s">
        <v>139</v>
      </c>
      <c r="C69" s="51">
        <v>0</v>
      </c>
      <c r="D69" s="52">
        <f>+C69/C9</f>
        <v>0</v>
      </c>
      <c r="E69" s="44"/>
    </row>
    <row r="70" spans="1:5" ht="12.75" x14ac:dyDescent="0.2">
      <c r="A70" s="59">
        <v>4310</v>
      </c>
      <c r="B70" s="50" t="s">
        <v>140</v>
      </c>
      <c r="C70" s="51">
        <v>0</v>
      </c>
      <c r="D70" s="52" t="str">
        <f>IFERROR(C70/$C$69,"0.00%")</f>
        <v>0.00%</v>
      </c>
      <c r="E70" s="44"/>
    </row>
    <row r="71" spans="1:5" ht="12.75" x14ac:dyDescent="0.2">
      <c r="A71" s="60">
        <v>4311</v>
      </c>
      <c r="B71" s="54" t="s">
        <v>141</v>
      </c>
      <c r="C71" s="55">
        <v>0</v>
      </c>
      <c r="D71" s="52" t="str">
        <f>IFERROR(C71/$C$70,"0.00%")</f>
        <v>0.00%</v>
      </c>
      <c r="E71" s="44"/>
    </row>
    <row r="72" spans="1:5" ht="12.75" x14ac:dyDescent="0.2">
      <c r="A72" s="60">
        <v>4319</v>
      </c>
      <c r="B72" s="54" t="s">
        <v>142</v>
      </c>
      <c r="C72" s="55">
        <v>0</v>
      </c>
      <c r="D72" s="52" t="str">
        <f>IFERROR(C72/$C$70,"0.00%")</f>
        <v>0.00%</v>
      </c>
      <c r="E72" s="44"/>
    </row>
    <row r="73" spans="1:5" ht="12.75" x14ac:dyDescent="0.2">
      <c r="A73" s="59">
        <v>4320</v>
      </c>
      <c r="B73" s="50" t="s">
        <v>143</v>
      </c>
      <c r="C73" s="51">
        <v>0</v>
      </c>
      <c r="D73" s="52" t="str">
        <f>IFERROR(C73/$C$69,"0.00%")</f>
        <v>0.00%</v>
      </c>
      <c r="E73" s="44"/>
    </row>
    <row r="74" spans="1:5" ht="12.75" x14ac:dyDescent="0.2">
      <c r="A74" s="60">
        <v>4321</v>
      </c>
      <c r="B74" s="54" t="s">
        <v>144</v>
      </c>
      <c r="C74" s="55">
        <v>0</v>
      </c>
      <c r="D74" s="52" t="str">
        <f>IFERROR(C74/$C$73,"0.00%")</f>
        <v>0.00%</v>
      </c>
      <c r="E74" s="44"/>
    </row>
    <row r="75" spans="1:5" ht="12.75" x14ac:dyDescent="0.2">
      <c r="A75" s="60">
        <v>4322</v>
      </c>
      <c r="B75" s="54" t="s">
        <v>145</v>
      </c>
      <c r="C75" s="55">
        <v>0</v>
      </c>
      <c r="D75" s="52" t="str">
        <f>IFERROR(C75/$C$73,"0.00%")</f>
        <v>0.00%</v>
      </c>
      <c r="E75" s="44"/>
    </row>
    <row r="76" spans="1:5" ht="12.75" x14ac:dyDescent="0.2">
      <c r="A76" s="60">
        <v>4323</v>
      </c>
      <c r="B76" s="54" t="s">
        <v>146</v>
      </c>
      <c r="C76" s="55">
        <v>0</v>
      </c>
      <c r="D76" s="52" t="str">
        <f>IFERROR(C76/$C$73,"0.00%")</f>
        <v>0.00%</v>
      </c>
      <c r="E76" s="44"/>
    </row>
    <row r="77" spans="1:5" ht="12.75" x14ac:dyDescent="0.2">
      <c r="A77" s="60">
        <v>4324</v>
      </c>
      <c r="B77" s="54" t="s">
        <v>147</v>
      </c>
      <c r="C77" s="55">
        <v>0</v>
      </c>
      <c r="D77" s="52" t="str">
        <f>IFERROR(C77/$C$73,"0.00%")</f>
        <v>0.00%</v>
      </c>
      <c r="E77" s="44"/>
    </row>
    <row r="78" spans="1:5" ht="12.75" x14ac:dyDescent="0.2">
      <c r="A78" s="60">
        <v>4325</v>
      </c>
      <c r="B78" s="54" t="s">
        <v>148</v>
      </c>
      <c r="C78" s="55">
        <v>0</v>
      </c>
      <c r="D78" s="52" t="str">
        <f>IFERROR(C78/$C$73,"0.00%")</f>
        <v>0.00%</v>
      </c>
      <c r="E78" s="44"/>
    </row>
    <row r="79" spans="1:5" ht="12.75" x14ac:dyDescent="0.2">
      <c r="A79" s="59">
        <v>4330</v>
      </c>
      <c r="B79" s="50" t="s">
        <v>149</v>
      </c>
      <c r="C79" s="51">
        <v>0</v>
      </c>
      <c r="D79" s="52" t="str">
        <f>IFERROR(C79/$C$69,"0.00%")</f>
        <v>0.00%</v>
      </c>
      <c r="E79" s="44"/>
    </row>
    <row r="80" spans="1:5" ht="12.75" x14ac:dyDescent="0.2">
      <c r="A80" s="60">
        <v>4331</v>
      </c>
      <c r="B80" s="54" t="s">
        <v>149</v>
      </c>
      <c r="C80" s="55">
        <v>0</v>
      </c>
      <c r="D80" s="52" t="str">
        <f>IFERROR(C80/$C$79,"0.00%")</f>
        <v>0.00%</v>
      </c>
      <c r="E80" s="44"/>
    </row>
    <row r="81" spans="1:5" ht="12.75" x14ac:dyDescent="0.2">
      <c r="A81" s="59">
        <v>4340</v>
      </c>
      <c r="B81" s="50" t="s">
        <v>150</v>
      </c>
      <c r="C81" s="51">
        <v>0</v>
      </c>
      <c r="D81" s="52" t="str">
        <f>IFERROR(C81/$C$69,"0.00%")</f>
        <v>0.00%</v>
      </c>
      <c r="E81" s="44"/>
    </row>
    <row r="82" spans="1:5" ht="12.75" x14ac:dyDescent="0.2">
      <c r="A82" s="60">
        <v>4341</v>
      </c>
      <c r="B82" s="54" t="s">
        <v>150</v>
      </c>
      <c r="C82" s="55">
        <v>0</v>
      </c>
      <c r="D82" s="52" t="str">
        <f>IFERROR(C82/$C$81,"0.00%")</f>
        <v>0.00%</v>
      </c>
      <c r="E82" s="44"/>
    </row>
    <row r="83" spans="1:5" ht="12.75" x14ac:dyDescent="0.2">
      <c r="A83" s="59">
        <v>4390</v>
      </c>
      <c r="B83" s="50" t="s">
        <v>151</v>
      </c>
      <c r="C83" s="51">
        <v>0</v>
      </c>
      <c r="D83" s="52" t="str">
        <f>IFERROR(C83/$C$69,"0.00%")</f>
        <v>0.00%</v>
      </c>
      <c r="E83" s="44"/>
    </row>
    <row r="84" spans="1:5" ht="12.75" x14ac:dyDescent="0.2">
      <c r="A84" s="60">
        <v>4392</v>
      </c>
      <c r="B84" s="54" t="s">
        <v>152</v>
      </c>
      <c r="C84" s="55">
        <v>0</v>
      </c>
      <c r="D84" s="52" t="str">
        <f>IFERROR(C84/$C$83,"0.00%")</f>
        <v>0.00%</v>
      </c>
      <c r="E84" s="44"/>
    </row>
    <row r="85" spans="1:5" ht="12.75" x14ac:dyDescent="0.2">
      <c r="A85" s="60">
        <v>4393</v>
      </c>
      <c r="B85" s="54" t="s">
        <v>153</v>
      </c>
      <c r="C85" s="55">
        <v>0</v>
      </c>
      <c r="D85" s="52" t="str">
        <f t="shared" ref="D85:D90" si="3">IFERROR(C85/$C$83,"0.00%")</f>
        <v>0.00%</v>
      </c>
      <c r="E85" s="44"/>
    </row>
    <row r="86" spans="1:5" ht="12.75" x14ac:dyDescent="0.2">
      <c r="A86" s="60">
        <v>4394</v>
      </c>
      <c r="B86" s="54" t="s">
        <v>154</v>
      </c>
      <c r="C86" s="55">
        <v>0</v>
      </c>
      <c r="D86" s="52" t="str">
        <f t="shared" si="3"/>
        <v>0.00%</v>
      </c>
      <c r="E86" s="44"/>
    </row>
    <row r="87" spans="1:5" ht="12.75" x14ac:dyDescent="0.2">
      <c r="A87" s="60">
        <v>4395</v>
      </c>
      <c r="B87" s="54" t="s">
        <v>155</v>
      </c>
      <c r="C87" s="55">
        <v>0</v>
      </c>
      <c r="D87" s="52" t="str">
        <f t="shared" si="3"/>
        <v>0.00%</v>
      </c>
      <c r="E87" s="44"/>
    </row>
    <row r="88" spans="1:5" ht="12.75" x14ac:dyDescent="0.2">
      <c r="A88" s="60">
        <v>4396</v>
      </c>
      <c r="B88" s="54" t="s">
        <v>156</v>
      </c>
      <c r="C88" s="55">
        <v>0</v>
      </c>
      <c r="D88" s="52" t="str">
        <f t="shared" si="3"/>
        <v>0.00%</v>
      </c>
      <c r="E88" s="44"/>
    </row>
    <row r="89" spans="1:5" ht="12.75" x14ac:dyDescent="0.2">
      <c r="A89" s="60">
        <v>4397</v>
      </c>
      <c r="B89" s="54" t="s">
        <v>157</v>
      </c>
      <c r="C89" s="55">
        <v>0</v>
      </c>
      <c r="D89" s="52" t="str">
        <f t="shared" si="3"/>
        <v>0.00%</v>
      </c>
      <c r="E89" s="44"/>
    </row>
    <row r="90" spans="1:5" ht="12.75" x14ac:dyDescent="0.2">
      <c r="A90" s="60">
        <v>4399</v>
      </c>
      <c r="B90" s="54" t="s">
        <v>151</v>
      </c>
      <c r="C90" s="55">
        <v>0</v>
      </c>
      <c r="D90" s="52" t="str">
        <f t="shared" si="3"/>
        <v>0.00%</v>
      </c>
      <c r="E90" s="44"/>
    </row>
    <row r="91" spans="1:5" ht="12.75" x14ac:dyDescent="0.2">
      <c r="A91" s="42"/>
      <c r="B91" s="42"/>
      <c r="C91" s="61"/>
      <c r="D91" s="43"/>
      <c r="E91" s="44"/>
    </row>
    <row r="92" spans="1:5" ht="12.75" x14ac:dyDescent="0.2">
      <c r="A92" s="45" t="s">
        <v>158</v>
      </c>
      <c r="B92" s="45"/>
      <c r="C92" s="45"/>
      <c r="D92" s="45"/>
      <c r="E92" s="45"/>
    </row>
    <row r="93" spans="1:5" ht="12.75" x14ac:dyDescent="0.2">
      <c r="A93" s="46" t="s">
        <v>76</v>
      </c>
      <c r="B93" s="46" t="s">
        <v>77</v>
      </c>
      <c r="C93" s="62" t="s">
        <v>78</v>
      </c>
      <c r="D93" s="48" t="s">
        <v>79</v>
      </c>
      <c r="E93" s="47" t="s">
        <v>80</v>
      </c>
    </row>
    <row r="94" spans="1:5" ht="12.75" x14ac:dyDescent="0.2">
      <c r="A94" s="59">
        <v>5000</v>
      </c>
      <c r="B94" s="50" t="s">
        <v>15</v>
      </c>
      <c r="C94" s="51">
        <f>+C95+C123+C156+C166+C181+C210</f>
        <v>2429024</v>
      </c>
      <c r="D94" s="52">
        <f>(C95+C123+C181)/C94</f>
        <v>1</v>
      </c>
      <c r="E94" s="44"/>
    </row>
    <row r="95" spans="1:5" ht="12.75" x14ac:dyDescent="0.2">
      <c r="A95" s="59">
        <v>5100</v>
      </c>
      <c r="B95" s="50" t="s">
        <v>159</v>
      </c>
      <c r="C95" s="51">
        <f>+C96+C103+C113</f>
        <v>1760399.1</v>
      </c>
      <c r="D95" s="52">
        <f>+C95/C94</f>
        <v>0.72473516111821046</v>
      </c>
      <c r="E95" s="44"/>
    </row>
    <row r="96" spans="1:5" ht="12.75" x14ac:dyDescent="0.2">
      <c r="A96" s="59">
        <v>5110</v>
      </c>
      <c r="B96" s="50" t="s">
        <v>160</v>
      </c>
      <c r="C96" s="51">
        <v>0</v>
      </c>
      <c r="D96" s="52">
        <f>+C96/C95</f>
        <v>0</v>
      </c>
      <c r="E96" s="44"/>
    </row>
    <row r="97" spans="1:5" ht="12.75" x14ac:dyDescent="0.2">
      <c r="A97" s="60">
        <v>5111</v>
      </c>
      <c r="B97" s="54" t="s">
        <v>161</v>
      </c>
      <c r="C97" s="55">
        <v>0</v>
      </c>
      <c r="D97" s="52" t="str">
        <f t="shared" ref="D97:D102" si="4">IFERROR(C97/$C$96,"0.00%")</f>
        <v>0.00%</v>
      </c>
      <c r="E97" s="44"/>
    </row>
    <row r="98" spans="1:5" ht="12.75" x14ac:dyDescent="0.2">
      <c r="A98" s="60">
        <v>5112</v>
      </c>
      <c r="B98" s="54" t="s">
        <v>162</v>
      </c>
      <c r="C98" s="55">
        <v>0</v>
      </c>
      <c r="D98" s="52" t="str">
        <f t="shared" si="4"/>
        <v>0.00%</v>
      </c>
      <c r="E98" s="44"/>
    </row>
    <row r="99" spans="1:5" ht="12.75" x14ac:dyDescent="0.2">
      <c r="A99" s="60">
        <v>5113</v>
      </c>
      <c r="B99" s="54" t="s">
        <v>163</v>
      </c>
      <c r="C99" s="55">
        <v>0</v>
      </c>
      <c r="D99" s="52" t="str">
        <f t="shared" si="4"/>
        <v>0.00%</v>
      </c>
      <c r="E99" s="44"/>
    </row>
    <row r="100" spans="1:5" ht="12.75" x14ac:dyDescent="0.2">
      <c r="A100" s="60">
        <v>5114</v>
      </c>
      <c r="B100" s="54" t="s">
        <v>164</v>
      </c>
      <c r="C100" s="55">
        <v>0</v>
      </c>
      <c r="D100" s="52" t="str">
        <f t="shared" si="4"/>
        <v>0.00%</v>
      </c>
      <c r="E100" s="44"/>
    </row>
    <row r="101" spans="1:5" ht="12.75" x14ac:dyDescent="0.2">
      <c r="A101" s="60">
        <v>5115</v>
      </c>
      <c r="B101" s="54" t="s">
        <v>165</v>
      </c>
      <c r="C101" s="55">
        <v>0</v>
      </c>
      <c r="D101" s="52" t="str">
        <f t="shared" si="4"/>
        <v>0.00%</v>
      </c>
      <c r="E101" s="44"/>
    </row>
    <row r="102" spans="1:5" ht="12.75" x14ac:dyDescent="0.2">
      <c r="A102" s="60">
        <v>5116</v>
      </c>
      <c r="B102" s="54" t="s">
        <v>166</v>
      </c>
      <c r="C102" s="55">
        <v>0</v>
      </c>
      <c r="D102" s="52" t="str">
        <f t="shared" si="4"/>
        <v>0.00%</v>
      </c>
      <c r="E102" s="44"/>
    </row>
    <row r="103" spans="1:5" ht="12.75" x14ac:dyDescent="0.2">
      <c r="A103" s="59">
        <v>5120</v>
      </c>
      <c r="B103" s="50" t="s">
        <v>167</v>
      </c>
      <c r="C103" s="51">
        <f>SUM(C104:C112)</f>
        <v>0</v>
      </c>
      <c r="D103" s="52">
        <f>+C103/C95</f>
        <v>0</v>
      </c>
      <c r="E103" s="44"/>
    </row>
    <row r="104" spans="1:5" ht="12.75" x14ac:dyDescent="0.2">
      <c r="A104" s="60">
        <v>5121</v>
      </c>
      <c r="B104" s="54" t="s">
        <v>168</v>
      </c>
      <c r="C104" s="55">
        <v>0</v>
      </c>
      <c r="D104" s="52" t="str">
        <f>IFERROR(C104/$C$103,"0.00%")</f>
        <v>0.00%</v>
      </c>
      <c r="E104" s="44"/>
    </row>
    <row r="105" spans="1:5" ht="12.75" x14ac:dyDescent="0.2">
      <c r="A105" s="60">
        <v>5122</v>
      </c>
      <c r="B105" s="54" t="s">
        <v>169</v>
      </c>
      <c r="C105" s="55">
        <v>0</v>
      </c>
      <c r="D105" s="52" t="str">
        <f t="shared" ref="D105:D112" si="5">IFERROR(C105/$C$103,"0.00%")</f>
        <v>0.00%</v>
      </c>
      <c r="E105" s="44"/>
    </row>
    <row r="106" spans="1:5" ht="12.75" x14ac:dyDescent="0.2">
      <c r="A106" s="60">
        <v>5123</v>
      </c>
      <c r="B106" s="54" t="s">
        <v>170</v>
      </c>
      <c r="C106" s="55">
        <v>0</v>
      </c>
      <c r="D106" s="52" t="str">
        <f t="shared" si="5"/>
        <v>0.00%</v>
      </c>
      <c r="E106" s="44"/>
    </row>
    <row r="107" spans="1:5" ht="12.75" x14ac:dyDescent="0.2">
      <c r="A107" s="60">
        <v>5124</v>
      </c>
      <c r="B107" s="54" t="s">
        <v>171</v>
      </c>
      <c r="C107" s="55">
        <v>0</v>
      </c>
      <c r="D107" s="52" t="str">
        <f t="shared" si="5"/>
        <v>0.00%</v>
      </c>
      <c r="E107" s="44"/>
    </row>
    <row r="108" spans="1:5" ht="12.75" x14ac:dyDescent="0.2">
      <c r="A108" s="60">
        <v>5125</v>
      </c>
      <c r="B108" s="54" t="s">
        <v>172</v>
      </c>
      <c r="C108" s="55">
        <v>0</v>
      </c>
      <c r="D108" s="52" t="str">
        <f t="shared" si="5"/>
        <v>0.00%</v>
      </c>
      <c r="E108" s="44"/>
    </row>
    <row r="109" spans="1:5" ht="12.75" x14ac:dyDescent="0.2">
      <c r="A109" s="60">
        <v>5126</v>
      </c>
      <c r="B109" s="54" t="s">
        <v>173</v>
      </c>
      <c r="C109" s="55">
        <v>0</v>
      </c>
      <c r="D109" s="52" t="str">
        <f t="shared" si="5"/>
        <v>0.00%</v>
      </c>
      <c r="E109" s="44"/>
    </row>
    <row r="110" spans="1:5" ht="12.75" x14ac:dyDescent="0.2">
      <c r="A110" s="60">
        <v>5127</v>
      </c>
      <c r="B110" s="54" t="s">
        <v>174</v>
      </c>
      <c r="C110" s="55">
        <v>0</v>
      </c>
      <c r="D110" s="52" t="str">
        <f t="shared" si="5"/>
        <v>0.00%</v>
      </c>
      <c r="E110" s="44"/>
    </row>
    <row r="111" spans="1:5" ht="12.75" x14ac:dyDescent="0.2">
      <c r="A111" s="60">
        <v>5128</v>
      </c>
      <c r="B111" s="54" t="s">
        <v>175</v>
      </c>
      <c r="C111" s="55">
        <v>0</v>
      </c>
      <c r="D111" s="52" t="str">
        <f t="shared" si="5"/>
        <v>0.00%</v>
      </c>
      <c r="E111" s="44"/>
    </row>
    <row r="112" spans="1:5" ht="12.75" x14ac:dyDescent="0.2">
      <c r="A112" s="60">
        <v>5129</v>
      </c>
      <c r="B112" s="54" t="s">
        <v>176</v>
      </c>
      <c r="C112" s="55">
        <v>0</v>
      </c>
      <c r="D112" s="52" t="str">
        <f t="shared" si="5"/>
        <v>0.00%</v>
      </c>
      <c r="E112" s="44"/>
    </row>
    <row r="113" spans="1:5" ht="12.75" x14ac:dyDescent="0.2">
      <c r="A113" s="59">
        <v>5130</v>
      </c>
      <c r="B113" s="50" t="s">
        <v>177</v>
      </c>
      <c r="C113" s="51">
        <f>SUM(C114:C122)</f>
        <v>1760399.1</v>
      </c>
      <c r="D113" s="52">
        <f>+C113/C95</f>
        <v>1</v>
      </c>
      <c r="E113" s="44"/>
    </row>
    <row r="114" spans="1:5" ht="12.75" x14ac:dyDescent="0.2">
      <c r="A114" s="60">
        <v>5131</v>
      </c>
      <c r="B114" s="54" t="s">
        <v>178</v>
      </c>
      <c r="C114" s="55">
        <v>0</v>
      </c>
      <c r="D114" s="52">
        <f t="shared" ref="D114:D122" si="6">IFERROR(C114/$C$113,"")</f>
        <v>0</v>
      </c>
      <c r="E114" s="44"/>
    </row>
    <row r="115" spans="1:5" ht="12.75" x14ac:dyDescent="0.2">
      <c r="A115" s="60">
        <v>5132</v>
      </c>
      <c r="B115" s="54" t="s">
        <v>179</v>
      </c>
      <c r="C115" s="55">
        <v>0</v>
      </c>
      <c r="D115" s="52">
        <f t="shared" si="6"/>
        <v>0</v>
      </c>
      <c r="E115" s="44"/>
    </row>
    <row r="116" spans="1:5" ht="12.75" x14ac:dyDescent="0.2">
      <c r="A116" s="60">
        <v>5133</v>
      </c>
      <c r="B116" s="54" t="s">
        <v>180</v>
      </c>
      <c r="C116" s="55">
        <v>43334.1</v>
      </c>
      <c r="D116" s="52">
        <f t="shared" si="6"/>
        <v>2.461606575463484E-2</v>
      </c>
      <c r="E116" s="44"/>
    </row>
    <row r="117" spans="1:5" ht="12.75" x14ac:dyDescent="0.2">
      <c r="A117" s="60">
        <v>5134</v>
      </c>
      <c r="B117" s="54" t="s">
        <v>181</v>
      </c>
      <c r="C117" s="55">
        <v>1460519</v>
      </c>
      <c r="D117" s="52">
        <f t="shared" si="6"/>
        <v>0.82965220784309646</v>
      </c>
      <c r="E117" s="44"/>
    </row>
    <row r="118" spans="1:5" ht="12.75" x14ac:dyDescent="0.2">
      <c r="A118" s="60">
        <v>5135</v>
      </c>
      <c r="B118" s="54" t="s">
        <v>182</v>
      </c>
      <c r="C118" s="55">
        <v>256546</v>
      </c>
      <c r="D118" s="52">
        <f t="shared" si="6"/>
        <v>0.14573172640226867</v>
      </c>
      <c r="E118" s="44"/>
    </row>
    <row r="119" spans="1:5" ht="12.75" x14ac:dyDescent="0.2">
      <c r="A119" s="60">
        <v>5136</v>
      </c>
      <c r="B119" s="54" t="s">
        <v>183</v>
      </c>
      <c r="C119" s="55">
        <v>0</v>
      </c>
      <c r="D119" s="52">
        <f t="shared" si="6"/>
        <v>0</v>
      </c>
      <c r="E119" s="44"/>
    </row>
    <row r="120" spans="1:5" ht="12.75" x14ac:dyDescent="0.2">
      <c r="A120" s="60">
        <v>5137</v>
      </c>
      <c r="B120" s="54" t="s">
        <v>184</v>
      </c>
      <c r="C120" s="55">
        <v>0</v>
      </c>
      <c r="D120" s="52">
        <f t="shared" si="6"/>
        <v>0</v>
      </c>
      <c r="E120" s="44"/>
    </row>
    <row r="121" spans="1:5" ht="12.75" x14ac:dyDescent="0.2">
      <c r="A121" s="60">
        <v>5138</v>
      </c>
      <c r="B121" s="54" t="s">
        <v>185</v>
      </c>
      <c r="C121" s="55">
        <v>0</v>
      </c>
      <c r="D121" s="52">
        <f t="shared" si="6"/>
        <v>0</v>
      </c>
      <c r="E121" s="44"/>
    </row>
    <row r="122" spans="1:5" ht="12.75" x14ac:dyDescent="0.2">
      <c r="A122" s="60">
        <v>5139</v>
      </c>
      <c r="B122" s="54" t="s">
        <v>186</v>
      </c>
      <c r="C122" s="55">
        <v>0</v>
      </c>
      <c r="D122" s="52">
        <f t="shared" si="6"/>
        <v>0</v>
      </c>
      <c r="E122" s="44"/>
    </row>
    <row r="123" spans="1:5" ht="12.75" x14ac:dyDescent="0.2">
      <c r="A123" s="59">
        <v>5200</v>
      </c>
      <c r="B123" s="50" t="s">
        <v>187</v>
      </c>
      <c r="C123" s="51">
        <f>+C124+C127+C130</f>
        <v>113120</v>
      </c>
      <c r="D123" s="52">
        <f>+C123/C94</f>
        <v>4.6570145045911442E-2</v>
      </c>
      <c r="E123" s="44"/>
    </row>
    <row r="124" spans="1:5" ht="12.75" x14ac:dyDescent="0.2">
      <c r="A124" s="59">
        <v>5210</v>
      </c>
      <c r="B124" s="50" t="s">
        <v>188</v>
      </c>
      <c r="C124" s="51">
        <v>0</v>
      </c>
      <c r="D124" s="52" t="str">
        <f>IFERROR(C123/$C$124,"0.00%")</f>
        <v>0.00%</v>
      </c>
      <c r="E124" s="44"/>
    </row>
    <row r="125" spans="1:5" ht="12.75" x14ac:dyDescent="0.2">
      <c r="A125" s="60">
        <v>5211</v>
      </c>
      <c r="B125" s="54" t="s">
        <v>189</v>
      </c>
      <c r="C125" s="55">
        <v>0</v>
      </c>
      <c r="D125" s="52" t="str">
        <f>IFERROR(C125/$C$124,"0.00%")</f>
        <v>0.00%</v>
      </c>
      <c r="E125" s="44"/>
    </row>
    <row r="126" spans="1:5" ht="12.75" x14ac:dyDescent="0.2">
      <c r="A126" s="60">
        <v>5212</v>
      </c>
      <c r="B126" s="54" t="s">
        <v>190</v>
      </c>
      <c r="C126" s="55">
        <v>0</v>
      </c>
      <c r="D126" s="52" t="str">
        <f>IFERROR(C126/$C$124,"0.00%")</f>
        <v>0.00%</v>
      </c>
      <c r="E126" s="44"/>
    </row>
    <row r="127" spans="1:5" ht="12.75" x14ac:dyDescent="0.2">
      <c r="A127" s="59">
        <v>5220</v>
      </c>
      <c r="B127" s="50" t="s">
        <v>191</v>
      </c>
      <c r="C127" s="51">
        <v>0</v>
      </c>
      <c r="D127" s="52">
        <f>IFERROR(C127/$C$123,"0.00%")</f>
        <v>0</v>
      </c>
      <c r="E127" s="44"/>
    </row>
    <row r="128" spans="1:5" ht="12.75" x14ac:dyDescent="0.2">
      <c r="A128" s="60">
        <v>5221</v>
      </c>
      <c r="B128" s="54" t="s">
        <v>192</v>
      </c>
      <c r="C128" s="55">
        <v>0</v>
      </c>
      <c r="D128" s="52" t="str">
        <f>IFERROR(C128/$C$127,"0.00%")</f>
        <v>0.00%</v>
      </c>
      <c r="E128" s="44"/>
    </row>
    <row r="129" spans="1:5" ht="12.75" x14ac:dyDescent="0.2">
      <c r="A129" s="60">
        <v>5222</v>
      </c>
      <c r="B129" s="54" t="s">
        <v>193</v>
      </c>
      <c r="C129" s="55">
        <v>0</v>
      </c>
      <c r="D129" s="52" t="str">
        <f>IFERROR(C129/$C$127,"0.00%")</f>
        <v>0.00%</v>
      </c>
      <c r="E129" s="44"/>
    </row>
    <row r="130" spans="1:5" ht="12.75" x14ac:dyDescent="0.2">
      <c r="A130" s="59">
        <v>5230</v>
      </c>
      <c r="B130" s="50" t="s">
        <v>136</v>
      </c>
      <c r="C130" s="51">
        <f>+C131</f>
        <v>113120</v>
      </c>
      <c r="D130" s="52">
        <f>IFERROR(C130/$C$123,"0.00%")</f>
        <v>1</v>
      </c>
      <c r="E130" s="44"/>
    </row>
    <row r="131" spans="1:5" ht="12.75" x14ac:dyDescent="0.2">
      <c r="A131" s="60">
        <v>5231</v>
      </c>
      <c r="B131" s="54" t="s">
        <v>194</v>
      </c>
      <c r="C131" s="55">
        <v>113120</v>
      </c>
      <c r="D131" s="52">
        <f>IFERROR(C131/$C$130,"0.00%")</f>
        <v>1</v>
      </c>
      <c r="E131" s="44"/>
    </row>
    <row r="132" spans="1:5" ht="12.75" x14ac:dyDescent="0.2">
      <c r="A132" s="60">
        <v>5232</v>
      </c>
      <c r="B132" s="54" t="s">
        <v>195</v>
      </c>
      <c r="C132" s="55">
        <v>0</v>
      </c>
      <c r="D132" s="52">
        <f>IFERROR(C132/$C$130,"0.00%")</f>
        <v>0</v>
      </c>
      <c r="E132" s="44"/>
    </row>
    <row r="133" spans="1:5" ht="12.75" x14ac:dyDescent="0.2">
      <c r="A133" s="59">
        <v>5240</v>
      </c>
      <c r="B133" s="50" t="s">
        <v>196</v>
      </c>
      <c r="C133" s="51">
        <v>0</v>
      </c>
      <c r="D133" s="52">
        <f>IFERROR(C133/$C$130,"0.00%")</f>
        <v>0</v>
      </c>
      <c r="E133" s="44"/>
    </row>
    <row r="134" spans="1:5" ht="12.75" x14ac:dyDescent="0.2">
      <c r="A134" s="60">
        <v>5241</v>
      </c>
      <c r="B134" s="54" t="s">
        <v>197</v>
      </c>
      <c r="C134" s="55">
        <v>0</v>
      </c>
      <c r="D134" s="52" t="str">
        <f>IFERROR(C134/$C$133,"0.00%")</f>
        <v>0.00%</v>
      </c>
      <c r="E134" s="44"/>
    </row>
    <row r="135" spans="1:5" ht="12.75" x14ac:dyDescent="0.2">
      <c r="A135" s="60">
        <v>5242</v>
      </c>
      <c r="B135" s="54" t="s">
        <v>198</v>
      </c>
      <c r="C135" s="55">
        <v>0</v>
      </c>
      <c r="D135" s="52" t="str">
        <f>IFERROR(C135/$C$133,"0.00%")</f>
        <v>0.00%</v>
      </c>
      <c r="E135" s="44"/>
    </row>
    <row r="136" spans="1:5" ht="12.75" x14ac:dyDescent="0.2">
      <c r="A136" s="60">
        <v>5243</v>
      </c>
      <c r="B136" s="54" t="s">
        <v>199</v>
      </c>
      <c r="C136" s="55">
        <v>0</v>
      </c>
      <c r="D136" s="52" t="str">
        <f>IFERROR(C136/$C$133,"0.00%")</f>
        <v>0.00%</v>
      </c>
      <c r="E136" s="44"/>
    </row>
    <row r="137" spans="1:5" ht="12.75" x14ac:dyDescent="0.2">
      <c r="A137" s="60">
        <v>5244</v>
      </c>
      <c r="B137" s="54" t="s">
        <v>200</v>
      </c>
      <c r="C137" s="55">
        <v>0</v>
      </c>
      <c r="D137" s="52" t="str">
        <f>IFERROR(C137/$C$133,"0.00%")</f>
        <v>0.00%</v>
      </c>
      <c r="E137" s="44"/>
    </row>
    <row r="138" spans="1:5" ht="12.75" x14ac:dyDescent="0.2">
      <c r="A138" s="59">
        <v>5250</v>
      </c>
      <c r="B138" s="50" t="s">
        <v>137</v>
      </c>
      <c r="C138" s="51">
        <v>0</v>
      </c>
      <c r="D138" s="52">
        <f>IFERROR(C138/$C$123,"0.00%")</f>
        <v>0</v>
      </c>
      <c r="E138" s="44"/>
    </row>
    <row r="139" spans="1:5" ht="12.75" x14ac:dyDescent="0.2">
      <c r="A139" s="60">
        <v>5251</v>
      </c>
      <c r="B139" s="54" t="s">
        <v>201</v>
      </c>
      <c r="C139" s="55">
        <v>0</v>
      </c>
      <c r="D139" s="52" t="str">
        <f>IFERROR(C139/$C$138,"0.00%")</f>
        <v>0.00%</v>
      </c>
      <c r="E139" s="44"/>
    </row>
    <row r="140" spans="1:5" ht="12.75" x14ac:dyDescent="0.2">
      <c r="A140" s="60">
        <v>5252</v>
      </c>
      <c r="B140" s="54" t="s">
        <v>202</v>
      </c>
      <c r="C140" s="55">
        <v>0</v>
      </c>
      <c r="D140" s="52" t="str">
        <f>IFERROR(C140/$C$138,"0.00%")</f>
        <v>0.00%</v>
      </c>
      <c r="E140" s="44"/>
    </row>
    <row r="141" spans="1:5" ht="12.75" x14ac:dyDescent="0.2">
      <c r="A141" s="60">
        <v>5259</v>
      </c>
      <c r="B141" s="54" t="s">
        <v>203</v>
      </c>
      <c r="C141" s="55">
        <v>0</v>
      </c>
      <c r="D141" s="52" t="str">
        <f>IFERROR(C141/$C$138,"0.00%")</f>
        <v>0.00%</v>
      </c>
      <c r="E141" s="44"/>
    </row>
    <row r="142" spans="1:5" ht="12.75" x14ac:dyDescent="0.2">
      <c r="A142" s="59">
        <v>5260</v>
      </c>
      <c r="B142" s="50" t="s">
        <v>204</v>
      </c>
      <c r="C142" s="51">
        <v>0</v>
      </c>
      <c r="D142" s="52">
        <f>IFERROR(C142/$C$123,"0.00%")</f>
        <v>0</v>
      </c>
      <c r="E142" s="44"/>
    </row>
    <row r="143" spans="1:5" ht="12.75" x14ac:dyDescent="0.2">
      <c r="A143" s="60">
        <v>5261</v>
      </c>
      <c r="B143" s="54" t="s">
        <v>205</v>
      </c>
      <c r="C143" s="55">
        <v>0</v>
      </c>
      <c r="D143" s="52" t="str">
        <f>IFERROR(C143/$C$142,"0.00%")</f>
        <v>0.00%</v>
      </c>
      <c r="E143" s="44"/>
    </row>
    <row r="144" spans="1:5" ht="12.75" x14ac:dyDescent="0.2">
      <c r="A144" s="60">
        <v>5262</v>
      </c>
      <c r="B144" s="54" t="s">
        <v>206</v>
      </c>
      <c r="C144" s="55">
        <v>0</v>
      </c>
      <c r="D144" s="52" t="str">
        <f>IFERROR(C144/$C$142,"0.00%")</f>
        <v>0.00%</v>
      </c>
      <c r="E144" s="44"/>
    </row>
    <row r="145" spans="1:5" ht="12.75" x14ac:dyDescent="0.2">
      <c r="A145" s="59">
        <v>5270</v>
      </c>
      <c r="B145" s="50" t="s">
        <v>207</v>
      </c>
      <c r="C145" s="51">
        <v>0</v>
      </c>
      <c r="D145" s="52">
        <f>IFERROR(C145/$C$123,"0.00%")</f>
        <v>0</v>
      </c>
      <c r="E145" s="44"/>
    </row>
    <row r="146" spans="1:5" ht="12.75" x14ac:dyDescent="0.2">
      <c r="A146" s="60">
        <v>5271</v>
      </c>
      <c r="B146" s="54" t="s">
        <v>208</v>
      </c>
      <c r="C146" s="55">
        <v>0</v>
      </c>
      <c r="D146" s="52" t="str">
        <f>IFERROR(C146/$C$145,"0.00%")</f>
        <v>0.00%</v>
      </c>
      <c r="E146" s="44"/>
    </row>
    <row r="147" spans="1:5" ht="12.75" x14ac:dyDescent="0.2">
      <c r="A147" s="59">
        <v>5280</v>
      </c>
      <c r="B147" s="50" t="s">
        <v>209</v>
      </c>
      <c r="C147" s="51">
        <v>0</v>
      </c>
      <c r="D147" s="52">
        <f>IFERROR(C147/$C$123,"0.00%")</f>
        <v>0</v>
      </c>
      <c r="E147" s="44"/>
    </row>
    <row r="148" spans="1:5" ht="12.75" x14ac:dyDescent="0.2">
      <c r="A148" s="60">
        <v>5281</v>
      </c>
      <c r="B148" s="54" t="s">
        <v>210</v>
      </c>
      <c r="C148" s="55">
        <v>0</v>
      </c>
      <c r="D148" s="52" t="str">
        <f>IFERROR(C148/$C$147,"0.00%")</f>
        <v>0.00%</v>
      </c>
      <c r="E148" s="44"/>
    </row>
    <row r="149" spans="1:5" ht="12.75" x14ac:dyDescent="0.2">
      <c r="A149" s="60">
        <v>5282</v>
      </c>
      <c r="B149" s="54" t="s">
        <v>211</v>
      </c>
      <c r="C149" s="55">
        <v>0</v>
      </c>
      <c r="D149" s="52" t="str">
        <f>IFERROR(C149/$C$147,"0.00%")</f>
        <v>0.00%</v>
      </c>
      <c r="E149" s="44"/>
    </row>
    <row r="150" spans="1:5" ht="12.75" x14ac:dyDescent="0.2">
      <c r="A150" s="60">
        <v>5283</v>
      </c>
      <c r="B150" s="54" t="s">
        <v>212</v>
      </c>
      <c r="C150" s="55">
        <v>0</v>
      </c>
      <c r="D150" s="52" t="str">
        <f>IFERROR(C150/$C$147,"0.00%")</f>
        <v>0.00%</v>
      </c>
      <c r="E150" s="44"/>
    </row>
    <row r="151" spans="1:5" ht="12.75" x14ac:dyDescent="0.2">
      <c r="A151" s="60">
        <v>5284</v>
      </c>
      <c r="B151" s="54" t="s">
        <v>213</v>
      </c>
      <c r="C151" s="55">
        <v>0</v>
      </c>
      <c r="D151" s="52" t="str">
        <f>IFERROR(C151/$C$147,"0.00%")</f>
        <v>0.00%</v>
      </c>
      <c r="E151" s="44"/>
    </row>
    <row r="152" spans="1:5" ht="12.75" x14ac:dyDescent="0.2">
      <c r="A152" s="60">
        <v>5285</v>
      </c>
      <c r="B152" s="54" t="s">
        <v>214</v>
      </c>
      <c r="C152" s="55">
        <v>0</v>
      </c>
      <c r="D152" s="52" t="str">
        <f>IFERROR(C152/$C$147,"0.00%")</f>
        <v>0.00%</v>
      </c>
      <c r="E152" s="44"/>
    </row>
    <row r="153" spans="1:5" ht="12.75" x14ac:dyDescent="0.2">
      <c r="A153" s="59">
        <v>5290</v>
      </c>
      <c r="B153" s="50" t="s">
        <v>215</v>
      </c>
      <c r="C153" s="51">
        <v>0</v>
      </c>
      <c r="D153" s="52">
        <f>IFERROR(C153/$C$123,"0.00%")</f>
        <v>0</v>
      </c>
      <c r="E153" s="44"/>
    </row>
    <row r="154" spans="1:5" ht="12.75" x14ac:dyDescent="0.2">
      <c r="A154" s="60">
        <v>5291</v>
      </c>
      <c r="B154" s="54" t="s">
        <v>216</v>
      </c>
      <c r="C154" s="55">
        <v>0</v>
      </c>
      <c r="D154" s="52" t="str">
        <f>IFERROR(C154/$C$153,"0.00%")</f>
        <v>0.00%</v>
      </c>
      <c r="E154" s="44"/>
    </row>
    <row r="155" spans="1:5" ht="12.75" x14ac:dyDescent="0.2">
      <c r="A155" s="60">
        <v>5292</v>
      </c>
      <c r="B155" s="54" t="s">
        <v>217</v>
      </c>
      <c r="C155" s="55">
        <v>0</v>
      </c>
      <c r="D155" s="52" t="str">
        <f>IFERROR(C155/$C$153,"0.00%")</f>
        <v>0.00%</v>
      </c>
      <c r="E155" s="44"/>
    </row>
    <row r="156" spans="1:5" ht="12.75" x14ac:dyDescent="0.2">
      <c r="A156" s="59">
        <v>5300</v>
      </c>
      <c r="B156" s="50" t="s">
        <v>218</v>
      </c>
      <c r="C156" s="51">
        <v>0</v>
      </c>
      <c r="D156" s="52">
        <f>+C156/C94</f>
        <v>0</v>
      </c>
      <c r="E156" s="44"/>
    </row>
    <row r="157" spans="1:5" ht="12.75" x14ac:dyDescent="0.2">
      <c r="A157" s="59">
        <v>5310</v>
      </c>
      <c r="B157" s="50" t="s">
        <v>129</v>
      </c>
      <c r="C157" s="51">
        <v>0</v>
      </c>
      <c r="D157" s="52" t="str">
        <f>IFERROR(C157/$C$156,"0.00%")</f>
        <v>0.00%</v>
      </c>
      <c r="E157" s="44"/>
    </row>
    <row r="158" spans="1:5" ht="12.75" x14ac:dyDescent="0.2">
      <c r="A158" s="60">
        <v>5311</v>
      </c>
      <c r="B158" s="54" t="s">
        <v>219</v>
      </c>
      <c r="C158" s="55">
        <v>0</v>
      </c>
      <c r="D158" s="52" t="str">
        <f>IFERROR(C158/$C$157,"0.00%")</f>
        <v>0.00%</v>
      </c>
      <c r="E158" s="44"/>
    </row>
    <row r="159" spans="1:5" ht="12.75" x14ac:dyDescent="0.2">
      <c r="A159" s="60">
        <v>5312</v>
      </c>
      <c r="B159" s="54" t="s">
        <v>220</v>
      </c>
      <c r="C159" s="55">
        <v>0</v>
      </c>
      <c r="D159" s="52" t="str">
        <f>IFERROR(C159/$C$157,"0.00%")</f>
        <v>0.00%</v>
      </c>
      <c r="E159" s="44"/>
    </row>
    <row r="160" spans="1:5" ht="12.75" x14ac:dyDescent="0.2">
      <c r="A160" s="59">
        <v>5320</v>
      </c>
      <c r="B160" s="50" t="s">
        <v>130</v>
      </c>
      <c r="C160" s="51">
        <v>0</v>
      </c>
      <c r="D160" s="52" t="str">
        <f>IFERROR(C160/$C$156,"0.00%")</f>
        <v>0.00%</v>
      </c>
      <c r="E160" s="44"/>
    </row>
    <row r="161" spans="1:5" ht="12.75" x14ac:dyDescent="0.2">
      <c r="A161" s="60">
        <v>5321</v>
      </c>
      <c r="B161" s="54" t="s">
        <v>221</v>
      </c>
      <c r="C161" s="55">
        <v>0</v>
      </c>
      <c r="D161" s="52" t="str">
        <f>IFERROR(C161/$C$160,"0.00%")</f>
        <v>0.00%</v>
      </c>
      <c r="E161" s="44"/>
    </row>
    <row r="162" spans="1:5" ht="12.75" x14ac:dyDescent="0.2">
      <c r="A162" s="60">
        <v>5322</v>
      </c>
      <c r="B162" s="54" t="s">
        <v>222</v>
      </c>
      <c r="C162" s="55">
        <v>0</v>
      </c>
      <c r="D162" s="52" t="str">
        <f>IFERROR(C162/$C$160,"0.00%")</f>
        <v>0.00%</v>
      </c>
      <c r="E162" s="44"/>
    </row>
    <row r="163" spans="1:5" ht="12.75" x14ac:dyDescent="0.2">
      <c r="A163" s="59">
        <v>5330</v>
      </c>
      <c r="B163" s="50" t="s">
        <v>131</v>
      </c>
      <c r="C163" s="51">
        <v>0</v>
      </c>
      <c r="D163" s="52" t="str">
        <f>IFERROR(C163/$C$156,"0.00%")</f>
        <v>0.00%</v>
      </c>
      <c r="E163" s="44"/>
    </row>
    <row r="164" spans="1:5" ht="12.75" x14ac:dyDescent="0.2">
      <c r="A164" s="60">
        <v>5331</v>
      </c>
      <c r="B164" s="54" t="s">
        <v>223</v>
      </c>
      <c r="C164" s="55">
        <v>0</v>
      </c>
      <c r="D164" s="52" t="str">
        <f>IFERROR(C164/$C$163,"0.00%")</f>
        <v>0.00%</v>
      </c>
      <c r="E164" s="44"/>
    </row>
    <row r="165" spans="1:5" ht="12.75" x14ac:dyDescent="0.2">
      <c r="A165" s="60">
        <v>5332</v>
      </c>
      <c r="B165" s="54" t="s">
        <v>224</v>
      </c>
      <c r="C165" s="55">
        <v>0</v>
      </c>
      <c r="D165" s="52" t="str">
        <f>IFERROR(C165/$C$163,"0.00%")</f>
        <v>0.00%</v>
      </c>
      <c r="E165" s="44"/>
    </row>
    <row r="166" spans="1:5" ht="12.75" x14ac:dyDescent="0.2">
      <c r="A166" s="59">
        <v>5400</v>
      </c>
      <c r="B166" s="50" t="s">
        <v>225</v>
      </c>
      <c r="C166" s="51">
        <v>0</v>
      </c>
      <c r="D166" s="52">
        <f>+C166/C94</f>
        <v>0</v>
      </c>
      <c r="E166" s="44"/>
    </row>
    <row r="167" spans="1:5" ht="12.75" x14ac:dyDescent="0.2">
      <c r="A167" s="59">
        <v>5410</v>
      </c>
      <c r="B167" s="50" t="s">
        <v>226</v>
      </c>
      <c r="C167" s="51">
        <v>0</v>
      </c>
      <c r="D167" s="52" t="str">
        <f>IFERROR(C167/$C$166,"0.00%")</f>
        <v>0.00%</v>
      </c>
      <c r="E167" s="44"/>
    </row>
    <row r="168" spans="1:5" ht="12.75" x14ac:dyDescent="0.2">
      <c r="A168" s="60">
        <v>5411</v>
      </c>
      <c r="B168" s="54" t="s">
        <v>227</v>
      </c>
      <c r="C168" s="55">
        <v>0</v>
      </c>
      <c r="D168" s="52" t="str">
        <f>IFERROR(C168/$C$167,"0.00%")</f>
        <v>0.00%</v>
      </c>
      <c r="E168" s="44"/>
    </row>
    <row r="169" spans="1:5" ht="12.75" x14ac:dyDescent="0.2">
      <c r="A169" s="60">
        <v>5412</v>
      </c>
      <c r="B169" s="54" t="s">
        <v>228</v>
      </c>
      <c r="C169" s="55">
        <v>0</v>
      </c>
      <c r="D169" s="52" t="str">
        <f>IFERROR(C169/$C$167,"0.00%")</f>
        <v>0.00%</v>
      </c>
      <c r="E169" s="44"/>
    </row>
    <row r="170" spans="1:5" ht="12.75" x14ac:dyDescent="0.2">
      <c r="A170" s="59">
        <v>5420</v>
      </c>
      <c r="B170" s="50" t="s">
        <v>229</v>
      </c>
      <c r="C170" s="51">
        <v>0</v>
      </c>
      <c r="D170" s="52" t="str">
        <f>IFERROR(C170/$C$166,"0.00%")</f>
        <v>0.00%</v>
      </c>
      <c r="E170" s="44"/>
    </row>
    <row r="171" spans="1:5" ht="12.75" x14ac:dyDescent="0.2">
      <c r="A171" s="60">
        <v>5421</v>
      </c>
      <c r="B171" s="54" t="s">
        <v>230</v>
      </c>
      <c r="C171" s="55">
        <v>0</v>
      </c>
      <c r="D171" s="52" t="str">
        <f>IFERROR(C171/$C$170,"0.00%")</f>
        <v>0.00%</v>
      </c>
      <c r="E171" s="44"/>
    </row>
    <row r="172" spans="1:5" ht="12.75" x14ac:dyDescent="0.2">
      <c r="A172" s="60">
        <v>5422</v>
      </c>
      <c r="B172" s="54" t="s">
        <v>231</v>
      </c>
      <c r="C172" s="55">
        <v>0</v>
      </c>
      <c r="D172" s="52" t="str">
        <f>IFERROR(C172/$C$170,"0.00%")</f>
        <v>0.00%</v>
      </c>
      <c r="E172" s="44"/>
    </row>
    <row r="173" spans="1:5" ht="12.75" x14ac:dyDescent="0.2">
      <c r="A173" s="59">
        <v>5430</v>
      </c>
      <c r="B173" s="50" t="s">
        <v>232</v>
      </c>
      <c r="C173" s="51">
        <v>0</v>
      </c>
      <c r="D173" s="52" t="str">
        <f>IFERROR(C173/$C$166,"0.00%")</f>
        <v>0.00%</v>
      </c>
      <c r="E173" s="44"/>
    </row>
    <row r="174" spans="1:5" ht="12.75" x14ac:dyDescent="0.2">
      <c r="A174" s="60">
        <v>5431</v>
      </c>
      <c r="B174" s="54" t="s">
        <v>233</v>
      </c>
      <c r="C174" s="55">
        <v>0</v>
      </c>
      <c r="D174" s="52" t="str">
        <f>IFERROR(C174/$C$173,"0.00%")</f>
        <v>0.00%</v>
      </c>
      <c r="E174" s="44"/>
    </row>
    <row r="175" spans="1:5" ht="12.75" x14ac:dyDescent="0.2">
      <c r="A175" s="60">
        <v>5432</v>
      </c>
      <c r="B175" s="54" t="s">
        <v>234</v>
      </c>
      <c r="C175" s="55">
        <v>0</v>
      </c>
      <c r="D175" s="52" t="str">
        <f>IFERROR(C175/$C$173,"0.00%")</f>
        <v>0.00%</v>
      </c>
      <c r="E175" s="44"/>
    </row>
    <row r="176" spans="1:5" ht="12.75" x14ac:dyDescent="0.2">
      <c r="A176" s="59">
        <v>5440</v>
      </c>
      <c r="B176" s="50" t="s">
        <v>235</v>
      </c>
      <c r="C176" s="51">
        <v>0</v>
      </c>
      <c r="D176" s="52" t="str">
        <f>IFERROR(C176/$C$166,"0.00%")</f>
        <v>0.00%</v>
      </c>
      <c r="E176" s="44"/>
    </row>
    <row r="177" spans="1:5" ht="12.75" x14ac:dyDescent="0.2">
      <c r="A177" s="60">
        <v>5441</v>
      </c>
      <c r="B177" s="54" t="s">
        <v>235</v>
      </c>
      <c r="C177" s="55">
        <v>0</v>
      </c>
      <c r="D177" s="52" t="str">
        <f>IFERROR(C177/$C$176,"0.00%")</f>
        <v>0.00%</v>
      </c>
      <c r="E177" s="44"/>
    </row>
    <row r="178" spans="1:5" ht="12.75" x14ac:dyDescent="0.2">
      <c r="A178" s="59">
        <v>5450</v>
      </c>
      <c r="B178" s="50" t="s">
        <v>236</v>
      </c>
      <c r="C178" s="51">
        <v>0</v>
      </c>
      <c r="D178" s="52" t="str">
        <f>IFERROR(C178/$C$166,"0.00%")</f>
        <v>0.00%</v>
      </c>
      <c r="E178" s="44"/>
    </row>
    <row r="179" spans="1:5" ht="12.75" x14ac:dyDescent="0.2">
      <c r="A179" s="60">
        <v>5451</v>
      </c>
      <c r="B179" s="54" t="s">
        <v>237</v>
      </c>
      <c r="C179" s="55">
        <v>0</v>
      </c>
      <c r="D179" s="52" t="str">
        <f>IFERROR(C179/$C$178,"0.00%")</f>
        <v>0.00%</v>
      </c>
      <c r="E179" s="44"/>
    </row>
    <row r="180" spans="1:5" ht="12.75" x14ac:dyDescent="0.2">
      <c r="A180" s="60">
        <v>5452</v>
      </c>
      <c r="B180" s="54" t="s">
        <v>238</v>
      </c>
      <c r="C180" s="55">
        <v>0</v>
      </c>
      <c r="D180" s="52" t="str">
        <f>IFERROR(C180/$C$180,"0.00%")</f>
        <v>0.00%</v>
      </c>
      <c r="E180" s="44"/>
    </row>
    <row r="181" spans="1:5" ht="12.75" x14ac:dyDescent="0.2">
      <c r="A181" s="59">
        <v>5500</v>
      </c>
      <c r="B181" s="50" t="s">
        <v>239</v>
      </c>
      <c r="C181" s="51">
        <f>+C182+C191+C194+C200</f>
        <v>555504.9</v>
      </c>
      <c r="D181" s="52">
        <f>+C181/C94</f>
        <v>0.22869469383587812</v>
      </c>
      <c r="E181" s="44"/>
    </row>
    <row r="182" spans="1:5" ht="12.75" x14ac:dyDescent="0.2">
      <c r="A182" s="59">
        <v>5510</v>
      </c>
      <c r="B182" s="50" t="s">
        <v>240</v>
      </c>
      <c r="C182" s="51">
        <f>SUM(C183:C190)</f>
        <v>555504.9</v>
      </c>
      <c r="D182" s="52">
        <f t="shared" ref="D182:D194" si="7">IFERROR(C182/$C$182,"")</f>
        <v>1</v>
      </c>
      <c r="E182" s="44"/>
    </row>
    <row r="183" spans="1:5" ht="12.75" x14ac:dyDescent="0.2">
      <c r="A183" s="60">
        <v>5511</v>
      </c>
      <c r="B183" s="54" t="s">
        <v>241</v>
      </c>
      <c r="C183" s="55">
        <v>0</v>
      </c>
      <c r="D183" s="52">
        <f t="shared" si="7"/>
        <v>0</v>
      </c>
      <c r="E183" s="44"/>
    </row>
    <row r="184" spans="1:5" ht="12.75" x14ac:dyDescent="0.2">
      <c r="A184" s="60">
        <v>5512</v>
      </c>
      <c r="B184" s="54" t="s">
        <v>242</v>
      </c>
      <c r="C184" s="55">
        <v>0</v>
      </c>
      <c r="D184" s="52">
        <f t="shared" si="7"/>
        <v>0</v>
      </c>
      <c r="E184" s="44"/>
    </row>
    <row r="185" spans="1:5" ht="12.75" x14ac:dyDescent="0.2">
      <c r="A185" s="60">
        <v>5513</v>
      </c>
      <c r="B185" s="54" t="s">
        <v>243</v>
      </c>
      <c r="C185" s="55">
        <v>0</v>
      </c>
      <c r="D185" s="52">
        <f t="shared" si="7"/>
        <v>0</v>
      </c>
      <c r="E185" s="44"/>
    </row>
    <row r="186" spans="1:5" ht="12.75" x14ac:dyDescent="0.2">
      <c r="A186" s="60">
        <v>5514</v>
      </c>
      <c r="B186" s="54" t="s">
        <v>244</v>
      </c>
      <c r="C186" s="55">
        <v>0</v>
      </c>
      <c r="D186" s="52">
        <f t="shared" si="7"/>
        <v>0</v>
      </c>
      <c r="E186" s="44"/>
    </row>
    <row r="187" spans="1:5" ht="12.75" x14ac:dyDescent="0.2">
      <c r="A187" s="60">
        <v>5515</v>
      </c>
      <c r="B187" s="54" t="s">
        <v>245</v>
      </c>
      <c r="C187" s="55">
        <f>+'[1]311_ACT'!B56</f>
        <v>555504.9</v>
      </c>
      <c r="D187" s="52">
        <f t="shared" si="7"/>
        <v>1</v>
      </c>
      <c r="E187" s="44"/>
    </row>
    <row r="188" spans="1:5" ht="12.75" x14ac:dyDescent="0.2">
      <c r="A188" s="60">
        <v>5516</v>
      </c>
      <c r="B188" s="54" t="s">
        <v>246</v>
      </c>
      <c r="C188" s="55">
        <v>0</v>
      </c>
      <c r="D188" s="52">
        <f t="shared" si="7"/>
        <v>0</v>
      </c>
      <c r="E188" s="44"/>
    </row>
    <row r="189" spans="1:5" ht="12.75" x14ac:dyDescent="0.2">
      <c r="A189" s="60">
        <v>5517</v>
      </c>
      <c r="B189" s="54" t="s">
        <v>247</v>
      </c>
      <c r="C189" s="55">
        <v>0</v>
      </c>
      <c r="D189" s="52">
        <f t="shared" si="7"/>
        <v>0</v>
      </c>
      <c r="E189" s="44"/>
    </row>
    <row r="190" spans="1:5" ht="12.75" x14ac:dyDescent="0.2">
      <c r="A190" s="60">
        <v>5518</v>
      </c>
      <c r="B190" s="54" t="s">
        <v>248</v>
      </c>
      <c r="C190" s="55">
        <v>0</v>
      </c>
      <c r="D190" s="52">
        <f t="shared" si="7"/>
        <v>0</v>
      </c>
      <c r="E190" s="44"/>
    </row>
    <row r="191" spans="1:5" ht="12.75" x14ac:dyDescent="0.2">
      <c r="A191" s="59">
        <v>5520</v>
      </c>
      <c r="B191" s="50" t="s">
        <v>249</v>
      </c>
      <c r="C191" s="51">
        <v>0</v>
      </c>
      <c r="D191" s="52">
        <f t="shared" si="7"/>
        <v>0</v>
      </c>
      <c r="E191" s="44"/>
    </row>
    <row r="192" spans="1:5" ht="12.75" x14ac:dyDescent="0.2">
      <c r="A192" s="60">
        <v>5521</v>
      </c>
      <c r="B192" s="54" t="s">
        <v>250</v>
      </c>
      <c r="C192" s="55">
        <v>0</v>
      </c>
      <c r="D192" s="52" t="str">
        <f>IFERROR(C192/$C$191,"0.00%")</f>
        <v>0.00%</v>
      </c>
      <c r="E192" s="44"/>
    </row>
    <row r="193" spans="1:5" ht="12.75" x14ac:dyDescent="0.2">
      <c r="A193" s="60">
        <v>5522</v>
      </c>
      <c r="B193" s="54" t="s">
        <v>251</v>
      </c>
      <c r="C193" s="55">
        <v>0</v>
      </c>
      <c r="D193" s="52" t="str">
        <f>IFERROR(C193/$C$191,"0.00%")</f>
        <v>0.00%</v>
      </c>
      <c r="E193" s="44"/>
    </row>
    <row r="194" spans="1:5" ht="12.75" x14ac:dyDescent="0.2">
      <c r="A194" s="59">
        <v>5530</v>
      </c>
      <c r="B194" s="50" t="s">
        <v>252</v>
      </c>
      <c r="C194" s="51">
        <v>0</v>
      </c>
      <c r="D194" s="52">
        <f t="shared" si="7"/>
        <v>0</v>
      </c>
      <c r="E194" s="44"/>
    </row>
    <row r="195" spans="1:5" ht="12.75" x14ac:dyDescent="0.2">
      <c r="A195" s="60">
        <v>5531</v>
      </c>
      <c r="B195" s="54" t="s">
        <v>253</v>
      </c>
      <c r="C195" s="55">
        <v>0</v>
      </c>
      <c r="D195" s="52" t="str">
        <f>IFERROR(C195/$C$194,"0.00%")</f>
        <v>0.00%</v>
      </c>
      <c r="E195" s="44"/>
    </row>
    <row r="196" spans="1:5" ht="12.75" x14ac:dyDescent="0.2">
      <c r="A196" s="60">
        <v>5532</v>
      </c>
      <c r="B196" s="54" t="s">
        <v>254</v>
      </c>
      <c r="C196" s="55">
        <v>0</v>
      </c>
      <c r="D196" s="52" t="str">
        <f>IFERROR(C196/$C$194,"0.00%")</f>
        <v>0.00%</v>
      </c>
      <c r="E196" s="44"/>
    </row>
    <row r="197" spans="1:5" ht="12.75" x14ac:dyDescent="0.2">
      <c r="A197" s="60">
        <v>5533</v>
      </c>
      <c r="B197" s="54" t="s">
        <v>255</v>
      </c>
      <c r="C197" s="55">
        <v>0</v>
      </c>
      <c r="D197" s="52" t="str">
        <f>IFERROR(C197/$C$194,"0.00%")</f>
        <v>0.00%</v>
      </c>
      <c r="E197" s="44"/>
    </row>
    <row r="198" spans="1:5" ht="12.75" x14ac:dyDescent="0.2">
      <c r="A198" s="60">
        <v>5534</v>
      </c>
      <c r="B198" s="54" t="s">
        <v>256</v>
      </c>
      <c r="C198" s="55">
        <v>0</v>
      </c>
      <c r="D198" s="52" t="str">
        <f>IFERROR(C198/$C$194,"0.00%")</f>
        <v>0.00%</v>
      </c>
      <c r="E198" s="44"/>
    </row>
    <row r="199" spans="1:5" ht="12.75" x14ac:dyDescent="0.2">
      <c r="A199" s="60">
        <v>5535</v>
      </c>
      <c r="B199" s="54" t="s">
        <v>257</v>
      </c>
      <c r="C199" s="55">
        <v>0</v>
      </c>
      <c r="D199" s="52" t="str">
        <f>IFERROR(C199/$C$194,"0.00%")</f>
        <v>0.00%</v>
      </c>
      <c r="E199" s="44"/>
    </row>
    <row r="200" spans="1:5" ht="12.75" x14ac:dyDescent="0.2">
      <c r="A200" s="59">
        <v>5590</v>
      </c>
      <c r="B200" s="50" t="s">
        <v>258</v>
      </c>
      <c r="C200" s="51">
        <v>0</v>
      </c>
      <c r="D200" s="52">
        <f>IFERROR(C200/$C$182,"")</f>
        <v>0</v>
      </c>
      <c r="E200" s="44"/>
    </row>
    <row r="201" spans="1:5" ht="12.75" x14ac:dyDescent="0.2">
      <c r="A201" s="60">
        <v>5591</v>
      </c>
      <c r="B201" s="54" t="s">
        <v>259</v>
      </c>
      <c r="C201" s="55">
        <v>0</v>
      </c>
      <c r="D201" s="52" t="str">
        <f>IFERROR(C201/$C$200,"0.00%")</f>
        <v>0.00%</v>
      </c>
      <c r="E201" s="44"/>
    </row>
    <row r="202" spans="1:5" ht="12.75" x14ac:dyDescent="0.2">
      <c r="A202" s="60">
        <v>5592</v>
      </c>
      <c r="B202" s="54" t="s">
        <v>260</v>
      </c>
      <c r="C202" s="55">
        <v>0</v>
      </c>
      <c r="D202" s="52" t="str">
        <f t="shared" ref="D202:D209" si="8">IFERROR(C202/$C$200,"0.00%")</f>
        <v>0.00%</v>
      </c>
      <c r="E202" s="44"/>
    </row>
    <row r="203" spans="1:5" ht="12.75" x14ac:dyDescent="0.2">
      <c r="A203" s="60">
        <v>5593</v>
      </c>
      <c r="B203" s="54" t="s">
        <v>261</v>
      </c>
      <c r="C203" s="55">
        <v>0</v>
      </c>
      <c r="D203" s="52" t="str">
        <f t="shared" si="8"/>
        <v>0.00%</v>
      </c>
      <c r="E203" s="44"/>
    </row>
    <row r="204" spans="1:5" ht="12.75" x14ac:dyDescent="0.2">
      <c r="A204" s="60">
        <v>5594</v>
      </c>
      <c r="B204" s="54" t="s">
        <v>262</v>
      </c>
      <c r="C204" s="55">
        <v>0</v>
      </c>
      <c r="D204" s="52" t="str">
        <f t="shared" si="8"/>
        <v>0.00%</v>
      </c>
      <c r="E204" s="44"/>
    </row>
    <row r="205" spans="1:5" ht="12.75" x14ac:dyDescent="0.2">
      <c r="A205" s="60">
        <v>5595</v>
      </c>
      <c r="B205" s="54" t="s">
        <v>263</v>
      </c>
      <c r="C205" s="55">
        <v>0</v>
      </c>
      <c r="D205" s="52" t="str">
        <f t="shared" si="8"/>
        <v>0.00%</v>
      </c>
      <c r="E205" s="44"/>
    </row>
    <row r="206" spans="1:5" ht="12.75" x14ac:dyDescent="0.2">
      <c r="A206" s="60">
        <v>5596</v>
      </c>
      <c r="B206" s="54" t="s">
        <v>155</v>
      </c>
      <c r="C206" s="55">
        <v>0</v>
      </c>
      <c r="D206" s="52" t="str">
        <f t="shared" si="8"/>
        <v>0.00%</v>
      </c>
      <c r="E206" s="44"/>
    </row>
    <row r="207" spans="1:5" ht="12.75" x14ac:dyDescent="0.2">
      <c r="A207" s="60">
        <v>5597</v>
      </c>
      <c r="B207" s="54" t="s">
        <v>264</v>
      </c>
      <c r="C207" s="55">
        <v>0</v>
      </c>
      <c r="D207" s="52" t="str">
        <f t="shared" si="8"/>
        <v>0.00%</v>
      </c>
      <c r="E207" s="44"/>
    </row>
    <row r="208" spans="1:5" ht="12.75" x14ac:dyDescent="0.2">
      <c r="A208" s="60">
        <v>5598</v>
      </c>
      <c r="B208" s="54" t="s">
        <v>265</v>
      </c>
      <c r="C208" s="55">
        <v>0</v>
      </c>
      <c r="D208" s="52" t="str">
        <f t="shared" si="8"/>
        <v>0.00%</v>
      </c>
      <c r="E208" s="44"/>
    </row>
    <row r="209" spans="1:9" ht="12.75" x14ac:dyDescent="0.2">
      <c r="A209" s="60">
        <v>5599</v>
      </c>
      <c r="B209" s="54" t="s">
        <v>266</v>
      </c>
      <c r="C209" s="55">
        <v>0</v>
      </c>
      <c r="D209" s="52" t="str">
        <f t="shared" si="8"/>
        <v>0.00%</v>
      </c>
      <c r="E209" s="44"/>
    </row>
    <row r="210" spans="1:9" ht="12.75" x14ac:dyDescent="0.2">
      <c r="A210" s="59">
        <v>5600</v>
      </c>
      <c r="B210" s="50" t="s">
        <v>267</v>
      </c>
      <c r="C210" s="51">
        <v>0</v>
      </c>
      <c r="D210" s="52">
        <f>+C210/C94</f>
        <v>0</v>
      </c>
      <c r="E210" s="44"/>
    </row>
    <row r="211" spans="1:9" ht="12.75" x14ac:dyDescent="0.2">
      <c r="A211" s="59">
        <v>5610</v>
      </c>
      <c r="B211" s="50" t="s">
        <v>268</v>
      </c>
      <c r="C211" s="51">
        <v>0</v>
      </c>
      <c r="D211" s="52" t="str">
        <f>IFERROR(C211/$C$211,"0.00%")</f>
        <v>0.00%</v>
      </c>
      <c r="E211" s="44"/>
    </row>
    <row r="212" spans="1:9" ht="12.75" x14ac:dyDescent="0.2">
      <c r="A212" s="60">
        <v>5611</v>
      </c>
      <c r="B212" s="54" t="s">
        <v>269</v>
      </c>
      <c r="C212" s="55">
        <v>0</v>
      </c>
      <c r="D212" s="52" t="str">
        <f>IFERROR(C212/$C$211,"0.00%")</f>
        <v>0.00%</v>
      </c>
      <c r="E212" s="44"/>
    </row>
    <row r="213" spans="1:9" ht="12.75" x14ac:dyDescent="0.2">
      <c r="A213" s="42"/>
      <c r="B213" s="42"/>
      <c r="C213" s="42"/>
      <c r="D213" s="43"/>
      <c r="E213" s="44"/>
    </row>
    <row r="214" spans="1:9" ht="12.75" x14ac:dyDescent="0.2">
      <c r="A214" s="42" t="s">
        <v>68</v>
      </c>
      <c r="C214" s="42"/>
      <c r="D214" s="43"/>
      <c r="E214" s="44"/>
    </row>
    <row r="218" spans="1:9" s="32" customFormat="1" ht="16.5" customHeight="1" x14ac:dyDescent="0.2">
      <c r="B218" s="31" t="s">
        <v>69</v>
      </c>
      <c r="C218" s="31" t="s">
        <v>70</v>
      </c>
      <c r="D218" s="31"/>
      <c r="E218" s="64"/>
      <c r="F218" s="64"/>
      <c r="G218" s="64"/>
      <c r="H218" s="64"/>
      <c r="I218" s="64"/>
    </row>
    <row r="219" spans="1:9" s="32" customFormat="1" ht="12.75" x14ac:dyDescent="0.2">
      <c r="B219" s="33" t="s">
        <v>71</v>
      </c>
      <c r="C219" s="33" t="s">
        <v>72</v>
      </c>
      <c r="D219" s="33"/>
      <c r="E219" s="64"/>
      <c r="F219" s="64"/>
      <c r="G219" s="64"/>
      <c r="H219" s="64"/>
      <c r="I219" s="64"/>
    </row>
  </sheetData>
  <autoFilter ref="A93:C212"/>
  <mergeCells count="7">
    <mergeCell ref="A92:E92"/>
    <mergeCell ref="A1:C1"/>
    <mergeCell ref="A2:C2"/>
    <mergeCell ref="A3:C3"/>
    <mergeCell ref="A4:C4"/>
    <mergeCell ref="A5:E5"/>
    <mergeCell ref="A7:E7"/>
  </mergeCells>
  <printOptions horizontalCentered="1"/>
  <pageMargins left="0.70866141732283472" right="0.70866141732283472" top="0.39370078740157483" bottom="0.39370078740157483" header="0" footer="0"/>
  <pageSetup scale="51" fitToHeight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9"/>
  <sheetViews>
    <sheetView zoomScaleNormal="100" workbookViewId="0">
      <selection activeCell="A11" sqref="A11"/>
    </sheetView>
  </sheetViews>
  <sheetFormatPr baseColWidth="10" defaultColWidth="14.42578125" defaultRowHeight="15" customHeight="1" x14ac:dyDescent="0.2"/>
  <cols>
    <col min="1" max="1" width="14.7109375" style="63" customWidth="1"/>
    <col min="2" max="2" width="76.140625" style="63" customWidth="1"/>
    <col min="3" max="3" width="16.42578125" style="63" customWidth="1"/>
    <col min="4" max="4" width="19.140625" style="63" customWidth="1"/>
    <col min="5" max="5" width="24.5703125" style="63" customWidth="1"/>
    <col min="6" max="6" width="33.5703125" style="63" bestFit="1" customWidth="1"/>
    <col min="7" max="7" width="18.5703125" style="63" bestFit="1" customWidth="1"/>
    <col min="8" max="8" width="34.42578125" style="63" customWidth="1"/>
    <col min="9" max="9" width="17.42578125" style="63" customWidth="1"/>
    <col min="10" max="10" width="23.85546875" style="63" customWidth="1"/>
    <col min="11" max="26" width="9.140625" style="63" customWidth="1"/>
    <col min="27" max="16384" width="14.42578125" style="63"/>
  </cols>
  <sheetData>
    <row r="1" spans="1:10" ht="12.75" x14ac:dyDescent="0.2">
      <c r="A1" s="65" t="str">
        <f>'Notas a los Edos Financieros'!A1</f>
        <v>Fideicomiso de Bordería e Infraestructura Rural para el Estado de Guanajuato  &lt;&lt;FIBIR&gt;&gt;</v>
      </c>
      <c r="B1" s="35"/>
      <c r="C1" s="35"/>
      <c r="D1" s="35"/>
      <c r="E1" s="35"/>
      <c r="F1" s="35"/>
      <c r="G1" s="66" t="s">
        <v>1</v>
      </c>
      <c r="H1" s="67">
        <f>'Notas a los Edos Financieros'!D1</f>
        <v>2026</v>
      </c>
    </row>
    <row r="2" spans="1:10" ht="12.75" x14ac:dyDescent="0.2">
      <c r="A2" s="65" t="s">
        <v>270</v>
      </c>
      <c r="B2" s="35"/>
      <c r="C2" s="35"/>
      <c r="D2" s="35"/>
      <c r="E2" s="35"/>
      <c r="F2" s="35"/>
      <c r="G2" s="66" t="s">
        <v>3</v>
      </c>
      <c r="H2" s="67" t="str">
        <f>'Notas a los Edos Financieros'!D2</f>
        <v>Trimestral</v>
      </c>
    </row>
    <row r="3" spans="1:10" ht="12.75" x14ac:dyDescent="0.2">
      <c r="A3" s="65" t="str">
        <f>'Notas a los Edos Financieros'!A3</f>
        <v>Del 01 de Enero al 30  de Junio de 2026</v>
      </c>
      <c r="B3" s="35"/>
      <c r="C3" s="35"/>
      <c r="D3" s="35"/>
      <c r="E3" s="35"/>
      <c r="F3" s="35"/>
      <c r="G3" s="66" t="s">
        <v>6</v>
      </c>
      <c r="H3" s="67">
        <f>+ACT!E3</f>
        <v>2</v>
      </c>
    </row>
    <row r="4" spans="1:10" ht="12.75" x14ac:dyDescent="0.2">
      <c r="A4" s="34" t="s">
        <v>7</v>
      </c>
      <c r="B4" s="35"/>
      <c r="C4" s="35"/>
      <c r="D4" s="35"/>
      <c r="E4" s="35"/>
      <c r="F4" s="35"/>
      <c r="G4" s="66"/>
      <c r="H4" s="67"/>
    </row>
    <row r="5" spans="1:10" ht="9.75" customHeight="1" x14ac:dyDescent="0.2">
      <c r="A5" s="41" t="s">
        <v>74</v>
      </c>
      <c r="B5" s="41"/>
      <c r="C5" s="41"/>
      <c r="D5" s="41"/>
      <c r="E5" s="41"/>
      <c r="F5" s="41"/>
      <c r="G5" s="41"/>
      <c r="H5" s="41"/>
    </row>
    <row r="6" spans="1:10" ht="9.75" customHeight="1" x14ac:dyDescent="0.2">
      <c r="A6" s="42"/>
      <c r="B6" s="42"/>
      <c r="C6" s="42"/>
      <c r="D6" s="42"/>
      <c r="E6" s="42"/>
      <c r="F6" s="42"/>
      <c r="G6" s="42"/>
      <c r="H6" s="42"/>
    </row>
    <row r="7" spans="1:10" ht="12.75" x14ac:dyDescent="0.2">
      <c r="A7" s="45" t="s">
        <v>271</v>
      </c>
      <c r="B7" s="45"/>
      <c r="C7" s="45"/>
      <c r="D7" s="45"/>
      <c r="E7" s="45"/>
      <c r="F7" s="45"/>
      <c r="G7" s="45"/>
      <c r="H7" s="45"/>
    </row>
    <row r="8" spans="1:10" ht="12.75" customHeight="1" x14ac:dyDescent="0.2">
      <c r="A8" s="46" t="s">
        <v>76</v>
      </c>
      <c r="B8" s="46" t="s">
        <v>77</v>
      </c>
      <c r="C8" s="46" t="s">
        <v>78</v>
      </c>
      <c r="D8" s="46" t="s">
        <v>272</v>
      </c>
      <c r="E8" s="46"/>
      <c r="F8" s="46"/>
      <c r="G8" s="46"/>
      <c r="H8" s="46"/>
    </row>
    <row r="9" spans="1:10" ht="12.75" x14ac:dyDescent="0.2">
      <c r="A9" s="68">
        <v>1114</v>
      </c>
      <c r="B9" s="42" t="s">
        <v>273</v>
      </c>
      <c r="C9" s="61">
        <v>12177122.689999999</v>
      </c>
      <c r="D9" s="42"/>
      <c r="E9" s="42"/>
      <c r="F9" s="42"/>
      <c r="G9" s="42"/>
      <c r="H9" s="42"/>
      <c r="J9" s="69"/>
    </row>
    <row r="10" spans="1:10" ht="12.75" x14ac:dyDescent="0.2">
      <c r="A10" s="68">
        <v>1115</v>
      </c>
      <c r="B10" s="42" t="s">
        <v>274</v>
      </c>
      <c r="C10" s="61">
        <v>0</v>
      </c>
      <c r="D10" s="42"/>
      <c r="E10" s="42"/>
      <c r="F10" s="42"/>
      <c r="G10" s="42"/>
      <c r="H10" s="42"/>
    </row>
    <row r="11" spans="1:10" ht="12.75" x14ac:dyDescent="0.2">
      <c r="A11" s="68">
        <v>1121</v>
      </c>
      <c r="B11" s="42" t="s">
        <v>275</v>
      </c>
      <c r="C11" s="61">
        <v>0</v>
      </c>
      <c r="D11" s="42"/>
      <c r="E11" s="42"/>
      <c r="F11" s="42"/>
      <c r="G11" s="42"/>
      <c r="H11" s="42"/>
    </row>
    <row r="12" spans="1:10" ht="12.75" x14ac:dyDescent="0.2">
      <c r="A12" s="42"/>
      <c r="B12" s="42"/>
      <c r="C12" s="42"/>
      <c r="D12" s="42"/>
      <c r="E12" s="42"/>
      <c r="F12" s="42"/>
      <c r="G12" s="42"/>
      <c r="H12" s="42"/>
    </row>
    <row r="13" spans="1:10" ht="12.75" x14ac:dyDescent="0.2">
      <c r="A13" s="45" t="s">
        <v>276</v>
      </c>
      <c r="B13" s="45"/>
      <c r="C13" s="45"/>
      <c r="D13" s="45"/>
      <c r="E13" s="45"/>
      <c r="F13" s="45"/>
      <c r="G13" s="45"/>
      <c r="H13" s="45"/>
    </row>
    <row r="14" spans="1:10" ht="12.75" x14ac:dyDescent="0.2">
      <c r="A14" s="46" t="s">
        <v>76</v>
      </c>
      <c r="B14" s="46" t="s">
        <v>77</v>
      </c>
      <c r="C14" s="46" t="s">
        <v>78</v>
      </c>
      <c r="D14" s="46">
        <v>2025</v>
      </c>
      <c r="E14" s="46">
        <v>2024</v>
      </c>
      <c r="F14" s="46">
        <f>E14-1</f>
        <v>2023</v>
      </c>
      <c r="G14" s="46">
        <f>F14-1</f>
        <v>2022</v>
      </c>
      <c r="H14" s="46" t="s">
        <v>277</v>
      </c>
    </row>
    <row r="15" spans="1:10" ht="12.75" x14ac:dyDescent="0.2">
      <c r="A15" s="68">
        <v>1122</v>
      </c>
      <c r="B15" s="42" t="s">
        <v>278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42"/>
    </row>
    <row r="16" spans="1:10" ht="12.75" x14ac:dyDescent="0.2">
      <c r="A16" s="68">
        <v>1124</v>
      </c>
      <c r="B16" s="42" t="s">
        <v>279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 t="s">
        <v>280</v>
      </c>
      <c r="I16" s="61"/>
      <c r="J16" s="61"/>
    </row>
    <row r="17" spans="1:10" ht="12.75" x14ac:dyDescent="0.2"/>
    <row r="18" spans="1:10" ht="12.75" x14ac:dyDescent="0.2">
      <c r="A18" s="45" t="s">
        <v>281</v>
      </c>
      <c r="B18" s="45"/>
      <c r="C18" s="45"/>
      <c r="D18" s="45"/>
      <c r="E18" s="45"/>
      <c r="F18" s="45"/>
      <c r="G18" s="45"/>
      <c r="H18" s="45"/>
    </row>
    <row r="19" spans="1:10" ht="12.75" x14ac:dyDescent="0.2">
      <c r="A19" s="46" t="s">
        <v>76</v>
      </c>
      <c r="B19" s="46" t="s">
        <v>77</v>
      </c>
      <c r="C19" s="46" t="s">
        <v>78</v>
      </c>
      <c r="D19" s="46" t="s">
        <v>282</v>
      </c>
      <c r="E19" s="46" t="s">
        <v>283</v>
      </c>
      <c r="F19" s="46" t="s">
        <v>284</v>
      </c>
      <c r="G19" s="46" t="s">
        <v>285</v>
      </c>
      <c r="H19" s="46" t="s">
        <v>286</v>
      </c>
    </row>
    <row r="20" spans="1:10" ht="12.75" x14ac:dyDescent="0.2">
      <c r="A20" s="68">
        <v>1123</v>
      </c>
      <c r="B20" s="42" t="s">
        <v>287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42"/>
    </row>
    <row r="21" spans="1:10" ht="12.75" x14ac:dyDescent="0.2">
      <c r="A21" s="68">
        <v>1125</v>
      </c>
      <c r="B21" s="42" t="s">
        <v>288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42"/>
    </row>
    <row r="22" spans="1:10" ht="12.75" x14ac:dyDescent="0.2">
      <c r="A22" s="60">
        <v>1126</v>
      </c>
      <c r="B22" s="54" t="s">
        <v>289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42"/>
    </row>
    <row r="23" spans="1:10" ht="12.75" x14ac:dyDescent="0.2">
      <c r="A23" s="60">
        <v>1129</v>
      </c>
      <c r="B23" s="54" t="s">
        <v>290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42"/>
    </row>
    <row r="24" spans="1:10" ht="12.75" x14ac:dyDescent="0.2">
      <c r="A24" s="68">
        <v>1131</v>
      </c>
      <c r="B24" s="42" t="s">
        <v>291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 t="s">
        <v>280</v>
      </c>
      <c r="I24" s="61"/>
      <c r="J24" s="61"/>
    </row>
    <row r="25" spans="1:10" ht="12.75" x14ac:dyDescent="0.2">
      <c r="A25" s="68">
        <v>1132</v>
      </c>
      <c r="B25" s="42" t="s">
        <v>292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42"/>
    </row>
    <row r="26" spans="1:10" ht="12.75" x14ac:dyDescent="0.2">
      <c r="A26" s="68">
        <v>1133</v>
      </c>
      <c r="B26" s="42" t="s">
        <v>293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42"/>
    </row>
    <row r="27" spans="1:10" ht="12.75" x14ac:dyDescent="0.2">
      <c r="A27" s="68">
        <v>1134</v>
      </c>
      <c r="B27" s="42" t="s">
        <v>294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42"/>
    </row>
    <row r="28" spans="1:10" ht="12.75" x14ac:dyDescent="0.2">
      <c r="A28" s="68">
        <v>1139</v>
      </c>
      <c r="B28" s="42" t="s">
        <v>295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42"/>
    </row>
    <row r="29" spans="1:10" ht="12.75" x14ac:dyDescent="0.2">
      <c r="A29" s="42"/>
      <c r="B29" s="42"/>
      <c r="C29" s="42"/>
      <c r="D29" s="42"/>
      <c r="E29" s="42"/>
      <c r="F29" s="42"/>
      <c r="G29" s="42"/>
      <c r="H29" s="42"/>
    </row>
    <row r="30" spans="1:10" ht="12.75" x14ac:dyDescent="0.2">
      <c r="A30" s="45" t="s">
        <v>296</v>
      </c>
      <c r="B30" s="45"/>
      <c r="C30" s="45"/>
      <c r="D30" s="45"/>
      <c r="E30" s="45"/>
      <c r="F30" s="45"/>
      <c r="G30" s="45"/>
      <c r="H30" s="45"/>
    </row>
    <row r="31" spans="1:10" ht="12.75" x14ac:dyDescent="0.2">
      <c r="A31" s="46" t="s">
        <v>76</v>
      </c>
      <c r="B31" s="46" t="s">
        <v>77</v>
      </c>
      <c r="C31" s="46" t="s">
        <v>78</v>
      </c>
      <c r="D31" s="46" t="s">
        <v>297</v>
      </c>
      <c r="E31" s="46" t="s">
        <v>298</v>
      </c>
      <c r="F31" s="46" t="s">
        <v>299</v>
      </c>
      <c r="G31" s="46"/>
      <c r="H31" s="46"/>
    </row>
    <row r="32" spans="1:10" ht="12.75" x14ac:dyDescent="0.2">
      <c r="A32" s="68">
        <v>1140</v>
      </c>
      <c r="B32" s="42" t="s">
        <v>300</v>
      </c>
      <c r="C32" s="61">
        <v>0</v>
      </c>
      <c r="D32" s="42"/>
      <c r="E32" s="42"/>
      <c r="F32" s="42"/>
      <c r="G32" s="42"/>
      <c r="H32" s="42"/>
    </row>
    <row r="33" spans="1:8" ht="12.75" x14ac:dyDescent="0.2">
      <c r="A33" s="68">
        <v>1141</v>
      </c>
      <c r="B33" s="42" t="s">
        <v>301</v>
      </c>
      <c r="C33" s="61">
        <v>0</v>
      </c>
      <c r="D33" s="42"/>
      <c r="E33" s="42"/>
      <c r="F33" s="42"/>
    </row>
    <row r="34" spans="1:8" ht="12.75" x14ac:dyDescent="0.2">
      <c r="A34" s="68">
        <v>1142</v>
      </c>
      <c r="B34" s="42" t="s">
        <v>302</v>
      </c>
      <c r="C34" s="61">
        <v>0</v>
      </c>
      <c r="D34" s="42"/>
      <c r="E34" s="70" t="s">
        <v>280</v>
      </c>
      <c r="F34" s="70"/>
      <c r="G34" s="70"/>
    </row>
    <row r="35" spans="1:8" ht="12.75" x14ac:dyDescent="0.2">
      <c r="A35" s="68">
        <v>1143</v>
      </c>
      <c r="B35" s="42" t="s">
        <v>303</v>
      </c>
      <c r="C35" s="61">
        <v>0</v>
      </c>
      <c r="D35" s="42"/>
      <c r="E35" s="42"/>
      <c r="F35" s="42"/>
    </row>
    <row r="36" spans="1:8" ht="12.75" x14ac:dyDescent="0.2">
      <c r="A36" s="68">
        <v>1144</v>
      </c>
      <c r="B36" s="42" t="s">
        <v>304</v>
      </c>
      <c r="C36" s="61">
        <v>0</v>
      </c>
      <c r="D36" s="42"/>
      <c r="E36" s="42"/>
      <c r="F36" s="42"/>
    </row>
    <row r="37" spans="1:8" ht="12.75" x14ac:dyDescent="0.2">
      <c r="A37" s="68">
        <v>1145</v>
      </c>
      <c r="B37" s="42" t="s">
        <v>305</v>
      </c>
      <c r="C37" s="61">
        <v>0</v>
      </c>
      <c r="D37" s="42"/>
      <c r="E37" s="42"/>
      <c r="F37" s="42"/>
    </row>
    <row r="38" spans="1:8" ht="12.75" x14ac:dyDescent="0.2">
      <c r="A38" s="42"/>
      <c r="B38" s="42"/>
      <c r="C38" s="42"/>
      <c r="D38" s="42"/>
      <c r="E38" s="42"/>
      <c r="F38" s="42"/>
    </row>
    <row r="39" spans="1:8" ht="12.75" x14ac:dyDescent="0.2">
      <c r="A39" s="45" t="s">
        <v>306</v>
      </c>
      <c r="B39" s="45"/>
      <c r="C39" s="45"/>
      <c r="D39" s="45"/>
      <c r="E39" s="45"/>
      <c r="F39" s="45"/>
    </row>
    <row r="40" spans="1:8" ht="12.75" x14ac:dyDescent="0.2">
      <c r="A40" s="46" t="s">
        <v>76</v>
      </c>
      <c r="B40" s="46" t="s">
        <v>77</v>
      </c>
      <c r="C40" s="46" t="s">
        <v>78</v>
      </c>
      <c r="D40" s="46" t="s">
        <v>298</v>
      </c>
      <c r="E40" s="46" t="s">
        <v>307</v>
      </c>
      <c r="F40" s="46" t="s">
        <v>299</v>
      </c>
    </row>
    <row r="41" spans="1:8" ht="12.75" x14ac:dyDescent="0.2">
      <c r="A41" s="68">
        <v>1150</v>
      </c>
      <c r="B41" s="42" t="s">
        <v>308</v>
      </c>
      <c r="C41" s="61">
        <v>0</v>
      </c>
      <c r="D41" s="42"/>
      <c r="E41" s="42"/>
      <c r="F41" s="42"/>
    </row>
    <row r="42" spans="1:8" ht="12.75" x14ac:dyDescent="0.2">
      <c r="A42" s="68">
        <v>1151</v>
      </c>
      <c r="B42" s="42" t="s">
        <v>309</v>
      </c>
      <c r="C42" s="61">
        <v>0</v>
      </c>
      <c r="D42" s="70" t="s">
        <v>280</v>
      </c>
      <c r="E42" s="70"/>
      <c r="F42" s="70"/>
    </row>
    <row r="43" spans="1:8" ht="12.75" x14ac:dyDescent="0.2">
      <c r="A43" s="42"/>
      <c r="B43" s="42"/>
      <c r="C43" s="42"/>
      <c r="D43" s="42"/>
      <c r="E43" s="42"/>
      <c r="F43" s="42"/>
    </row>
    <row r="44" spans="1:8" ht="12.75" x14ac:dyDescent="0.2">
      <c r="A44" s="45" t="s">
        <v>310</v>
      </c>
      <c r="B44" s="45"/>
      <c r="C44" s="45"/>
      <c r="D44" s="45"/>
      <c r="E44" s="45"/>
      <c r="F44" s="45"/>
    </row>
    <row r="45" spans="1:8" ht="12.75" x14ac:dyDescent="0.2">
      <c r="A45" s="46" t="s">
        <v>76</v>
      </c>
      <c r="B45" s="46" t="s">
        <v>77</v>
      </c>
      <c r="C45" s="46" t="s">
        <v>78</v>
      </c>
      <c r="D45" s="46" t="s">
        <v>272</v>
      </c>
      <c r="E45" s="46" t="s">
        <v>286</v>
      </c>
      <c r="F45" s="46"/>
    </row>
    <row r="46" spans="1:8" ht="12.75" x14ac:dyDescent="0.2">
      <c r="A46" s="68">
        <v>1213</v>
      </c>
      <c r="B46" s="42" t="s">
        <v>311</v>
      </c>
      <c r="C46" s="61">
        <v>0</v>
      </c>
      <c r="D46" s="70" t="s">
        <v>280</v>
      </c>
      <c r="E46" s="70"/>
      <c r="F46" s="70"/>
    </row>
    <row r="47" spans="1:8" ht="12.75" x14ac:dyDescent="0.2">
      <c r="A47" s="42"/>
      <c r="B47" s="42"/>
      <c r="C47" s="42"/>
      <c r="D47" s="42"/>
      <c r="E47" s="42"/>
      <c r="F47" s="42"/>
    </row>
    <row r="48" spans="1:8" ht="12.75" x14ac:dyDescent="0.2">
      <c r="A48" s="45" t="s">
        <v>312</v>
      </c>
      <c r="B48" s="45"/>
      <c r="C48" s="45"/>
      <c r="D48" s="45"/>
      <c r="E48" s="45"/>
      <c r="F48" s="45"/>
      <c r="G48" s="45"/>
      <c r="H48" s="45"/>
    </row>
    <row r="49" spans="1:10" ht="12.75" x14ac:dyDescent="0.2">
      <c r="A49" s="46" t="s">
        <v>76</v>
      </c>
      <c r="B49" s="46" t="s">
        <v>77</v>
      </c>
      <c r="C49" s="46" t="s">
        <v>78</v>
      </c>
      <c r="D49" s="46"/>
      <c r="E49" s="46"/>
      <c r="F49" s="46"/>
      <c r="G49" s="46"/>
      <c r="H49" s="46"/>
      <c r="I49" s="42"/>
      <c r="J49" s="42"/>
    </row>
    <row r="50" spans="1:10" ht="12.75" x14ac:dyDescent="0.2">
      <c r="A50" s="68">
        <v>1211</v>
      </c>
      <c r="B50" s="42" t="s">
        <v>313</v>
      </c>
      <c r="C50" s="61">
        <v>0</v>
      </c>
      <c r="D50" s="42"/>
      <c r="E50" s="42"/>
      <c r="F50" s="42"/>
      <c r="G50" s="42"/>
      <c r="H50" s="42"/>
      <c r="I50" s="42"/>
      <c r="J50" s="42"/>
    </row>
    <row r="51" spans="1:10" ht="12.75" x14ac:dyDescent="0.2">
      <c r="A51" s="68">
        <v>1212</v>
      </c>
      <c r="B51" s="42" t="s">
        <v>314</v>
      </c>
      <c r="C51" s="61">
        <v>0</v>
      </c>
      <c r="D51" s="70" t="s">
        <v>280</v>
      </c>
      <c r="E51" s="70"/>
      <c r="F51" s="70"/>
      <c r="G51" s="42"/>
      <c r="H51" s="42"/>
      <c r="I51" s="42"/>
      <c r="J51" s="42"/>
    </row>
    <row r="52" spans="1:10" ht="12.75" x14ac:dyDescent="0.2">
      <c r="A52" s="68">
        <v>1214</v>
      </c>
      <c r="B52" s="42" t="s">
        <v>315</v>
      </c>
      <c r="C52" s="61">
        <v>0</v>
      </c>
      <c r="D52" s="42"/>
      <c r="E52" s="42"/>
      <c r="F52" s="42"/>
      <c r="G52" s="42"/>
      <c r="H52" s="42"/>
      <c r="I52" s="42"/>
      <c r="J52" s="42"/>
    </row>
    <row r="53" spans="1:10" ht="12.75" x14ac:dyDescent="0.2">
      <c r="A53" s="4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12.75" x14ac:dyDescent="0.2">
      <c r="A54" s="45" t="s">
        <v>316</v>
      </c>
      <c r="B54" s="45"/>
      <c r="C54" s="45"/>
      <c r="D54" s="45"/>
      <c r="E54" s="45"/>
      <c r="F54" s="45"/>
      <c r="G54" s="45"/>
      <c r="H54" s="45"/>
      <c r="I54" s="45"/>
      <c r="J54" s="45"/>
    </row>
    <row r="55" spans="1:10" ht="12.75" x14ac:dyDescent="0.2">
      <c r="A55" s="46" t="s">
        <v>76</v>
      </c>
      <c r="B55" s="46" t="s">
        <v>77</v>
      </c>
      <c r="C55" s="46" t="s">
        <v>78</v>
      </c>
      <c r="D55" s="46" t="s">
        <v>317</v>
      </c>
      <c r="E55" s="46" t="s">
        <v>318</v>
      </c>
      <c r="F55" s="46" t="s">
        <v>319</v>
      </c>
      <c r="G55" s="46" t="s">
        <v>320</v>
      </c>
      <c r="H55" s="46" t="s">
        <v>321</v>
      </c>
      <c r="I55" s="46" t="s">
        <v>322</v>
      </c>
      <c r="J55" s="46" t="s">
        <v>323</v>
      </c>
    </row>
    <row r="56" spans="1:10" ht="12.75" x14ac:dyDescent="0.2">
      <c r="A56" s="68">
        <v>1230</v>
      </c>
      <c r="B56" s="42" t="s">
        <v>324</v>
      </c>
      <c r="C56" s="61">
        <v>0</v>
      </c>
      <c r="D56" s="61">
        <v>0</v>
      </c>
      <c r="E56" s="61">
        <v>0</v>
      </c>
      <c r="F56" s="42"/>
      <c r="G56" s="42"/>
      <c r="H56" s="42"/>
      <c r="I56" s="42"/>
      <c r="J56" s="42"/>
    </row>
    <row r="57" spans="1:10" ht="12.75" x14ac:dyDescent="0.2">
      <c r="A57" s="68">
        <v>1231</v>
      </c>
      <c r="B57" s="42" t="s">
        <v>325</v>
      </c>
      <c r="C57" s="61">
        <v>0</v>
      </c>
      <c r="D57" s="71"/>
      <c r="E57" s="71"/>
      <c r="F57" s="42"/>
      <c r="G57" s="42"/>
      <c r="H57" s="42"/>
      <c r="I57" s="42"/>
      <c r="J57" s="42"/>
    </row>
    <row r="58" spans="1:10" ht="12.75" x14ac:dyDescent="0.2">
      <c r="A58" s="68">
        <v>1232</v>
      </c>
      <c r="B58" s="42" t="s">
        <v>326</v>
      </c>
      <c r="C58" s="61">
        <v>0</v>
      </c>
      <c r="D58" s="61">
        <v>0</v>
      </c>
      <c r="E58" s="61">
        <v>0</v>
      </c>
      <c r="F58" s="42"/>
      <c r="G58" s="42"/>
      <c r="H58" s="42"/>
      <c r="I58" s="42"/>
      <c r="J58" s="42"/>
    </row>
    <row r="59" spans="1:10" ht="12.75" x14ac:dyDescent="0.2">
      <c r="A59" s="68">
        <v>1233</v>
      </c>
      <c r="B59" s="42" t="s">
        <v>327</v>
      </c>
      <c r="C59" s="61">
        <v>0</v>
      </c>
      <c r="D59" s="61">
        <v>0</v>
      </c>
      <c r="E59" s="61">
        <v>0</v>
      </c>
      <c r="F59" s="42"/>
      <c r="G59" s="42"/>
      <c r="H59" s="42"/>
      <c r="I59" s="42"/>
      <c r="J59" s="42"/>
    </row>
    <row r="60" spans="1:10" ht="12.75" x14ac:dyDescent="0.2">
      <c r="A60" s="68">
        <v>1234</v>
      </c>
      <c r="B60" s="42" t="s">
        <v>328</v>
      </c>
      <c r="C60" s="61">
        <v>0</v>
      </c>
      <c r="D60" s="61">
        <v>0</v>
      </c>
      <c r="E60" s="61">
        <v>0</v>
      </c>
      <c r="F60" s="42"/>
      <c r="G60" s="42"/>
      <c r="H60" s="42"/>
      <c r="I60" s="42"/>
      <c r="J60" s="42"/>
    </row>
    <row r="61" spans="1:10" ht="12.75" x14ac:dyDescent="0.2">
      <c r="A61" s="68">
        <v>1235</v>
      </c>
      <c r="B61" s="42" t="s">
        <v>329</v>
      </c>
      <c r="C61" s="61">
        <v>0</v>
      </c>
      <c r="D61" s="61">
        <v>0</v>
      </c>
      <c r="E61" s="61">
        <v>0</v>
      </c>
      <c r="F61" s="42"/>
      <c r="G61" s="42"/>
      <c r="H61" s="42"/>
      <c r="I61" s="42"/>
      <c r="J61" s="42"/>
    </row>
    <row r="62" spans="1:10" ht="12.75" x14ac:dyDescent="0.2">
      <c r="A62" s="68">
        <v>1236</v>
      </c>
      <c r="B62" s="42" t="s">
        <v>330</v>
      </c>
      <c r="C62" s="61">
        <v>0</v>
      </c>
      <c r="D62" s="61">
        <v>0</v>
      </c>
      <c r="E62" s="61">
        <v>0</v>
      </c>
      <c r="F62" s="42"/>
      <c r="G62" s="42"/>
      <c r="H62" s="42"/>
      <c r="I62" s="42"/>
      <c r="J62" s="42"/>
    </row>
    <row r="63" spans="1:10" ht="12.75" x14ac:dyDescent="0.2">
      <c r="A63" s="68">
        <v>1239</v>
      </c>
      <c r="B63" s="42" t="s">
        <v>331</v>
      </c>
      <c r="C63" s="61">
        <v>0</v>
      </c>
      <c r="D63" s="61">
        <v>0</v>
      </c>
      <c r="E63" s="61">
        <v>0</v>
      </c>
      <c r="F63" s="42"/>
      <c r="G63" s="42"/>
      <c r="H63" s="42"/>
      <c r="I63" s="42"/>
      <c r="J63" s="42"/>
    </row>
    <row r="64" spans="1:10" ht="12.75" x14ac:dyDescent="0.2">
      <c r="A64" s="68">
        <v>1240</v>
      </c>
      <c r="B64" s="42" t="s">
        <v>332</v>
      </c>
      <c r="C64" s="61">
        <f>SUM(C65:C72)</f>
        <v>29691526.800000001</v>
      </c>
      <c r="D64" s="61">
        <f>SUM(D65:D72)</f>
        <v>555504.9</v>
      </c>
      <c r="E64" s="61">
        <f>SUM(E65:E72)</f>
        <v>25396690.59</v>
      </c>
      <c r="F64" s="72"/>
      <c r="G64" s="42"/>
      <c r="H64" s="42"/>
      <c r="I64" s="42"/>
      <c r="J64" s="42"/>
    </row>
    <row r="65" spans="1:10" ht="51" x14ac:dyDescent="0.2">
      <c r="A65" s="68">
        <v>1241</v>
      </c>
      <c r="B65" s="42" t="s">
        <v>333</v>
      </c>
      <c r="C65" s="61">
        <v>165682.10999999999</v>
      </c>
      <c r="D65" s="61">
        <v>0</v>
      </c>
      <c r="E65" s="61">
        <v>165682.10999999999</v>
      </c>
      <c r="F65" s="73" t="s">
        <v>334</v>
      </c>
      <c r="G65" s="73" t="s">
        <v>335</v>
      </c>
      <c r="H65" s="74" t="s">
        <v>336</v>
      </c>
      <c r="I65" s="73" t="s">
        <v>337</v>
      </c>
      <c r="J65" s="42"/>
    </row>
    <row r="66" spans="1:10" ht="51" x14ac:dyDescent="0.2">
      <c r="A66" s="68">
        <v>1242</v>
      </c>
      <c r="B66" s="42" t="s">
        <v>338</v>
      </c>
      <c r="C66" s="61">
        <v>9596.01</v>
      </c>
      <c r="D66" s="61">
        <v>0</v>
      </c>
      <c r="E66" s="61">
        <v>9595.64</v>
      </c>
      <c r="F66" s="73" t="s">
        <v>334</v>
      </c>
      <c r="G66" s="73" t="s">
        <v>335</v>
      </c>
      <c r="H66" s="74" t="s">
        <v>336</v>
      </c>
      <c r="I66" s="73" t="s">
        <v>337</v>
      </c>
      <c r="J66" s="42"/>
    </row>
    <row r="67" spans="1:10" ht="12.75" x14ac:dyDescent="0.2">
      <c r="A67" s="68">
        <v>1243</v>
      </c>
      <c r="B67" s="42" t="s">
        <v>339</v>
      </c>
      <c r="C67" s="61">
        <v>0</v>
      </c>
      <c r="D67" s="61">
        <v>0</v>
      </c>
      <c r="E67" s="61">
        <v>0</v>
      </c>
      <c r="F67" s="73"/>
      <c r="G67" s="73"/>
      <c r="H67" s="42"/>
      <c r="I67" s="73"/>
      <c r="J67" s="42"/>
    </row>
    <row r="68" spans="1:10" ht="12.75" x14ac:dyDescent="0.2">
      <c r="A68" s="68">
        <v>1244</v>
      </c>
      <c r="B68" s="42" t="s">
        <v>340</v>
      </c>
      <c r="C68" s="61">
        <v>0</v>
      </c>
      <c r="D68" s="61">
        <v>0</v>
      </c>
      <c r="E68" s="61">
        <v>0</v>
      </c>
      <c r="F68" s="73"/>
      <c r="G68" s="73"/>
      <c r="H68" s="42"/>
      <c r="I68" s="73"/>
      <c r="J68" s="42"/>
    </row>
    <row r="69" spans="1:10" ht="12.75" x14ac:dyDescent="0.2">
      <c r="A69" s="68">
        <v>1245</v>
      </c>
      <c r="B69" s="42" t="s">
        <v>341</v>
      </c>
      <c r="C69" s="61">
        <v>0</v>
      </c>
      <c r="D69" s="61">
        <v>0</v>
      </c>
      <c r="E69" s="61">
        <v>0</v>
      </c>
      <c r="F69" s="73"/>
      <c r="G69" s="73"/>
      <c r="H69" s="42"/>
      <c r="I69" s="73"/>
      <c r="J69" s="42"/>
    </row>
    <row r="70" spans="1:10" ht="51" x14ac:dyDescent="0.2">
      <c r="A70" s="68">
        <v>1246</v>
      </c>
      <c r="B70" s="42" t="s">
        <v>342</v>
      </c>
      <c r="C70" s="61">
        <v>29516248.68</v>
      </c>
      <c r="D70" s="61">
        <v>555504.9</v>
      </c>
      <c r="E70" s="61">
        <f>25396690.59-9595.64-165682.11</f>
        <v>25221412.84</v>
      </c>
      <c r="F70" s="73" t="s">
        <v>334</v>
      </c>
      <c r="G70" s="73" t="s">
        <v>343</v>
      </c>
      <c r="H70" s="75" t="s">
        <v>336</v>
      </c>
      <c r="I70" s="73" t="s">
        <v>337</v>
      </c>
      <c r="J70" s="42"/>
    </row>
    <row r="71" spans="1:10" ht="12.75" x14ac:dyDescent="0.2">
      <c r="A71" s="68">
        <v>1247</v>
      </c>
      <c r="B71" s="42" t="s">
        <v>344</v>
      </c>
      <c r="C71" s="61">
        <v>0</v>
      </c>
      <c r="D71" s="61">
        <v>0</v>
      </c>
      <c r="E71" s="61">
        <v>0</v>
      </c>
      <c r="F71" s="42"/>
      <c r="G71" s="42"/>
      <c r="H71" s="42"/>
      <c r="I71" s="42"/>
      <c r="J71" s="42"/>
    </row>
    <row r="72" spans="1:10" ht="12.75" x14ac:dyDescent="0.2">
      <c r="A72" s="68">
        <v>1248</v>
      </c>
      <c r="B72" s="42" t="s">
        <v>345</v>
      </c>
      <c r="C72" s="61">
        <v>0</v>
      </c>
      <c r="D72" s="61">
        <v>0</v>
      </c>
      <c r="E72" s="61">
        <v>0</v>
      </c>
      <c r="F72" s="42"/>
      <c r="G72" s="42"/>
      <c r="H72" s="42"/>
      <c r="I72" s="42"/>
      <c r="J72" s="42"/>
    </row>
    <row r="73" spans="1:10" ht="12.75" x14ac:dyDescent="0.2">
      <c r="A73" s="42"/>
      <c r="B73" s="42"/>
      <c r="C73" s="42"/>
      <c r="D73" s="42"/>
      <c r="E73" s="42"/>
      <c r="F73" s="42"/>
      <c r="G73" s="42"/>
      <c r="H73" s="42"/>
      <c r="I73" s="42"/>
      <c r="J73" s="42"/>
    </row>
    <row r="74" spans="1:10" ht="12.75" x14ac:dyDescent="0.2">
      <c r="A74" s="45" t="s">
        <v>346</v>
      </c>
      <c r="B74" s="45"/>
      <c r="C74" s="45"/>
      <c r="D74" s="45"/>
      <c r="E74" s="45"/>
      <c r="F74" s="45"/>
      <c r="G74" s="45"/>
      <c r="H74" s="42"/>
      <c r="I74" s="42"/>
      <c r="J74" s="42"/>
    </row>
    <row r="75" spans="1:10" ht="12.75" x14ac:dyDescent="0.2">
      <c r="A75" s="46" t="s">
        <v>76</v>
      </c>
      <c r="B75" s="46" t="s">
        <v>77</v>
      </c>
      <c r="C75" s="46" t="s">
        <v>78</v>
      </c>
      <c r="D75" s="46" t="s">
        <v>347</v>
      </c>
      <c r="E75" s="46" t="s">
        <v>348</v>
      </c>
      <c r="F75" s="46" t="s">
        <v>349</v>
      </c>
      <c r="G75" s="46" t="s">
        <v>350</v>
      </c>
      <c r="H75" s="42"/>
      <c r="I75" s="42"/>
      <c r="J75" s="42"/>
    </row>
    <row r="76" spans="1:10" ht="12.75" x14ac:dyDescent="0.2">
      <c r="A76" s="68">
        <v>1250</v>
      </c>
      <c r="B76" s="42" t="s">
        <v>351</v>
      </c>
      <c r="C76" s="61">
        <v>0</v>
      </c>
      <c r="D76" s="61">
        <v>0</v>
      </c>
      <c r="E76" s="61">
        <v>0</v>
      </c>
      <c r="F76" s="61"/>
      <c r="G76" s="42"/>
      <c r="H76" s="42"/>
      <c r="I76" s="42"/>
      <c r="J76" s="42"/>
    </row>
    <row r="77" spans="1:10" ht="12.75" x14ac:dyDescent="0.2">
      <c r="A77" s="68">
        <v>1251</v>
      </c>
      <c r="B77" s="42" t="s">
        <v>352</v>
      </c>
      <c r="C77" s="61">
        <v>0</v>
      </c>
      <c r="D77" s="61">
        <v>0</v>
      </c>
      <c r="E77" s="61">
        <v>0</v>
      </c>
      <c r="F77" s="61"/>
      <c r="G77" s="42"/>
      <c r="H77" s="42"/>
      <c r="I77" s="42"/>
      <c r="J77" s="42"/>
    </row>
    <row r="78" spans="1:10" ht="12.75" x14ac:dyDescent="0.2">
      <c r="A78" s="68">
        <v>1252</v>
      </c>
      <c r="B78" s="42" t="s">
        <v>353</v>
      </c>
      <c r="C78" s="61">
        <v>0</v>
      </c>
      <c r="D78" s="61">
        <v>0</v>
      </c>
      <c r="E78" s="61">
        <v>0</v>
      </c>
      <c r="F78" s="61"/>
      <c r="G78" s="42"/>
      <c r="H78" s="42"/>
      <c r="I78" s="42"/>
      <c r="J78" s="42"/>
    </row>
    <row r="79" spans="1:10" ht="12.75" x14ac:dyDescent="0.2">
      <c r="A79" s="68">
        <v>1253</v>
      </c>
      <c r="B79" s="42" t="s">
        <v>354</v>
      </c>
      <c r="C79" s="61">
        <v>0</v>
      </c>
      <c r="D79" s="61">
        <v>0</v>
      </c>
      <c r="E79" s="61">
        <v>0</v>
      </c>
      <c r="F79" s="61" t="s">
        <v>280</v>
      </c>
      <c r="G79" s="61"/>
      <c r="H79" s="42"/>
      <c r="I79" s="42"/>
      <c r="J79" s="42"/>
    </row>
    <row r="80" spans="1:10" ht="12.75" x14ac:dyDescent="0.2">
      <c r="A80" s="68">
        <v>1254</v>
      </c>
      <c r="B80" s="42" t="s">
        <v>355</v>
      </c>
      <c r="C80" s="61">
        <v>0</v>
      </c>
      <c r="D80" s="61">
        <v>0</v>
      </c>
      <c r="E80" s="61">
        <v>0</v>
      </c>
      <c r="F80" s="61"/>
      <c r="G80" s="42"/>
      <c r="H80" s="42"/>
      <c r="I80" s="42"/>
      <c r="J80" s="42"/>
    </row>
    <row r="81" spans="1:8" ht="12.75" x14ac:dyDescent="0.2">
      <c r="A81" s="68">
        <v>1259</v>
      </c>
      <c r="B81" s="42" t="s">
        <v>356</v>
      </c>
      <c r="C81" s="61">
        <v>0</v>
      </c>
      <c r="D81" s="61">
        <v>0</v>
      </c>
      <c r="E81" s="61">
        <v>0</v>
      </c>
      <c r="F81" s="61"/>
      <c r="G81" s="42"/>
    </row>
    <row r="82" spans="1:8" ht="12.75" x14ac:dyDescent="0.2">
      <c r="A82" s="68">
        <v>1270</v>
      </c>
      <c r="B82" s="42" t="s">
        <v>357</v>
      </c>
      <c r="C82" s="61">
        <v>0</v>
      </c>
      <c r="D82" s="76"/>
      <c r="E82" s="76"/>
      <c r="F82" s="42"/>
      <c r="G82" s="42"/>
    </row>
    <row r="83" spans="1:8" ht="12.75" x14ac:dyDescent="0.2">
      <c r="A83" s="68">
        <v>1271</v>
      </c>
      <c r="B83" s="42" t="s">
        <v>358</v>
      </c>
      <c r="C83" s="61">
        <v>0</v>
      </c>
      <c r="D83" s="76"/>
      <c r="E83" s="76"/>
      <c r="F83" s="42"/>
      <c r="G83" s="42"/>
    </row>
    <row r="84" spans="1:8" ht="12.75" x14ac:dyDescent="0.2">
      <c r="A84" s="68">
        <v>1272</v>
      </c>
      <c r="B84" s="42" t="s">
        <v>359</v>
      </c>
      <c r="C84" s="61">
        <v>0</v>
      </c>
      <c r="D84" s="76"/>
      <c r="E84" s="76"/>
      <c r="F84" s="42"/>
      <c r="G84" s="42"/>
    </row>
    <row r="85" spans="1:8" ht="12.75" x14ac:dyDescent="0.2">
      <c r="A85" s="68">
        <v>1273</v>
      </c>
      <c r="B85" s="42" t="s">
        <v>360</v>
      </c>
      <c r="C85" s="61">
        <v>0</v>
      </c>
      <c r="D85" s="76"/>
      <c r="E85" s="76"/>
      <c r="F85" s="42"/>
      <c r="G85" s="42"/>
    </row>
    <row r="86" spans="1:8" ht="12.75" x14ac:dyDescent="0.2">
      <c r="A86" s="68">
        <v>1274</v>
      </c>
      <c r="B86" s="42" t="s">
        <v>361</v>
      </c>
      <c r="C86" s="61">
        <v>0</v>
      </c>
      <c r="D86" s="76"/>
      <c r="E86" s="76"/>
      <c r="F86" s="42"/>
      <c r="G86" s="42"/>
    </row>
    <row r="87" spans="1:8" ht="12.75" x14ac:dyDescent="0.2">
      <c r="A87" s="68">
        <v>1275</v>
      </c>
      <c r="B87" s="42" t="s">
        <v>362</v>
      </c>
      <c r="C87" s="61">
        <v>0</v>
      </c>
      <c r="D87" s="76"/>
      <c r="E87" s="76"/>
      <c r="F87" s="42"/>
      <c r="G87" s="42"/>
    </row>
    <row r="88" spans="1:8" ht="12.75" x14ac:dyDescent="0.2">
      <c r="A88" s="68">
        <v>1279</v>
      </c>
      <c r="B88" s="42" t="s">
        <v>363</v>
      </c>
      <c r="C88" s="61">
        <v>0</v>
      </c>
      <c r="D88" s="76"/>
      <c r="E88" s="76"/>
      <c r="F88" s="42"/>
      <c r="G88" s="42"/>
    </row>
    <row r="89" spans="1:8" ht="12.75" x14ac:dyDescent="0.2">
      <c r="A89" s="42"/>
      <c r="B89" s="42"/>
      <c r="C89" s="42"/>
      <c r="D89" s="42"/>
      <c r="E89" s="42"/>
      <c r="F89" s="42"/>
      <c r="G89" s="42"/>
    </row>
    <row r="90" spans="1:8" ht="12.75" x14ac:dyDescent="0.2">
      <c r="A90" s="45" t="s">
        <v>364</v>
      </c>
      <c r="B90" s="45"/>
      <c r="C90" s="45"/>
      <c r="D90" s="45"/>
      <c r="E90" s="45"/>
      <c r="F90" s="45"/>
      <c r="G90" s="45"/>
    </row>
    <row r="91" spans="1:8" ht="12.75" x14ac:dyDescent="0.2">
      <c r="A91" s="46" t="s">
        <v>76</v>
      </c>
      <c r="B91" s="46" t="s">
        <v>77</v>
      </c>
      <c r="C91" s="46" t="s">
        <v>78</v>
      </c>
      <c r="D91" s="46" t="s">
        <v>321</v>
      </c>
      <c r="E91" s="46"/>
      <c r="F91" s="46"/>
      <c r="G91" s="46"/>
    </row>
    <row r="92" spans="1:8" ht="12.75" x14ac:dyDescent="0.2">
      <c r="A92" s="68">
        <v>1160</v>
      </c>
      <c r="B92" s="42" t="s">
        <v>365</v>
      </c>
      <c r="C92" s="61">
        <v>0</v>
      </c>
      <c r="D92" s="42"/>
      <c r="E92" s="42"/>
      <c r="F92" s="42"/>
      <c r="G92" s="42"/>
    </row>
    <row r="93" spans="1:8" ht="12.75" x14ac:dyDescent="0.2">
      <c r="A93" s="68">
        <v>1161</v>
      </c>
      <c r="B93" s="42" t="s">
        <v>366</v>
      </c>
      <c r="C93" s="61">
        <v>0</v>
      </c>
      <c r="D93" s="70" t="s">
        <v>280</v>
      </c>
      <c r="E93" s="70"/>
      <c r="F93" s="70"/>
      <c r="G93" s="42"/>
    </row>
    <row r="94" spans="1:8" ht="12.75" x14ac:dyDescent="0.2">
      <c r="A94" s="68">
        <v>1162</v>
      </c>
      <c r="B94" s="42" t="s">
        <v>367</v>
      </c>
      <c r="C94" s="61">
        <v>0</v>
      </c>
      <c r="D94" s="42"/>
      <c r="E94" s="42"/>
      <c r="F94" s="42"/>
      <c r="G94" s="42"/>
    </row>
    <row r="95" spans="1:8" ht="12.75" x14ac:dyDescent="0.2">
      <c r="A95" s="42"/>
      <c r="B95" s="42"/>
      <c r="C95" s="42"/>
      <c r="D95" s="42"/>
      <c r="E95" s="42"/>
      <c r="F95" s="42"/>
      <c r="G95" s="42"/>
    </row>
    <row r="96" spans="1:8" ht="12.75" x14ac:dyDescent="0.2">
      <c r="A96" s="77" t="s">
        <v>368</v>
      </c>
      <c r="B96" s="77"/>
      <c r="C96" s="77"/>
      <c r="D96" s="77"/>
      <c r="E96" s="77"/>
      <c r="F96" s="77"/>
      <c r="G96" s="77"/>
      <c r="H96" s="77"/>
    </row>
    <row r="97" spans="1:8" ht="12.75" x14ac:dyDescent="0.2">
      <c r="A97" s="46" t="s">
        <v>76</v>
      </c>
      <c r="B97" s="46" t="s">
        <v>77</v>
      </c>
      <c r="C97" s="47" t="s">
        <v>78</v>
      </c>
      <c r="D97" s="47" t="s">
        <v>286</v>
      </c>
      <c r="E97" s="46"/>
      <c r="F97" s="46"/>
      <c r="G97" s="46"/>
      <c r="H97" s="46"/>
    </row>
    <row r="98" spans="1:8" ht="12.75" x14ac:dyDescent="0.2">
      <c r="A98" s="68">
        <v>1190</v>
      </c>
      <c r="B98" s="42" t="s">
        <v>369</v>
      </c>
      <c r="C98" s="61">
        <v>0</v>
      </c>
      <c r="D98" s="42"/>
      <c r="E98" s="42"/>
      <c r="F98" s="42"/>
      <c r="G98" s="42"/>
      <c r="H98" s="42"/>
    </row>
    <row r="99" spans="1:8" ht="12.75" x14ac:dyDescent="0.2">
      <c r="A99" s="68">
        <v>1191</v>
      </c>
      <c r="B99" s="42" t="s">
        <v>370</v>
      </c>
      <c r="C99" s="61">
        <v>0</v>
      </c>
      <c r="D99" s="42"/>
      <c r="E99" s="42"/>
      <c r="F99" s="42"/>
      <c r="G99" s="42"/>
      <c r="H99" s="42"/>
    </row>
    <row r="100" spans="1:8" ht="12.75" x14ac:dyDescent="0.2">
      <c r="A100" s="68">
        <v>1192</v>
      </c>
      <c r="B100" s="42" t="s">
        <v>371</v>
      </c>
      <c r="C100" s="61">
        <v>0</v>
      </c>
      <c r="D100" s="42"/>
      <c r="E100" s="42"/>
      <c r="F100" s="42"/>
      <c r="G100" s="42"/>
      <c r="H100" s="42"/>
    </row>
    <row r="101" spans="1:8" ht="12.75" x14ac:dyDescent="0.2">
      <c r="A101" s="68">
        <v>1193</v>
      </c>
      <c r="B101" s="42" t="s">
        <v>372</v>
      </c>
      <c r="C101" s="61">
        <v>0</v>
      </c>
      <c r="D101" s="42"/>
      <c r="E101" s="42"/>
      <c r="F101" s="42"/>
      <c r="G101" s="42"/>
      <c r="H101" s="42"/>
    </row>
    <row r="102" spans="1:8" ht="12.75" x14ac:dyDescent="0.2">
      <c r="A102" s="68">
        <v>1194</v>
      </c>
      <c r="B102" s="42" t="s">
        <v>373</v>
      </c>
      <c r="C102" s="61">
        <v>0</v>
      </c>
      <c r="D102" s="70" t="s">
        <v>280</v>
      </c>
      <c r="E102" s="70"/>
      <c r="F102" s="70"/>
      <c r="G102" s="42"/>
      <c r="H102" s="42"/>
    </row>
    <row r="103" spans="1:8" ht="12.75" x14ac:dyDescent="0.2">
      <c r="A103" s="68">
        <v>1290</v>
      </c>
      <c r="B103" s="42" t="s">
        <v>374</v>
      </c>
      <c r="C103" s="61">
        <v>0</v>
      </c>
      <c r="D103" s="42"/>
      <c r="E103" s="42"/>
      <c r="F103" s="42"/>
      <c r="G103" s="42"/>
      <c r="H103" s="42"/>
    </row>
    <row r="104" spans="1:8" ht="12.75" x14ac:dyDescent="0.2">
      <c r="A104" s="68">
        <v>1291</v>
      </c>
      <c r="B104" s="42" t="s">
        <v>375</v>
      </c>
      <c r="C104" s="61">
        <v>0</v>
      </c>
      <c r="D104" s="42"/>
      <c r="E104" s="42"/>
      <c r="F104" s="42"/>
      <c r="G104" s="42"/>
      <c r="H104" s="42"/>
    </row>
    <row r="105" spans="1:8" ht="12.75" x14ac:dyDescent="0.2">
      <c r="A105" s="68">
        <v>1292</v>
      </c>
      <c r="B105" s="42" t="s">
        <v>376</v>
      </c>
      <c r="C105" s="61">
        <v>0</v>
      </c>
      <c r="D105" s="42"/>
      <c r="E105" s="42"/>
      <c r="F105" s="42"/>
      <c r="G105" s="42"/>
      <c r="H105" s="42"/>
    </row>
    <row r="106" spans="1:8" ht="12.75" x14ac:dyDescent="0.2">
      <c r="A106" s="68">
        <v>1293</v>
      </c>
      <c r="B106" s="42" t="s">
        <v>377</v>
      </c>
      <c r="C106" s="61">
        <v>0</v>
      </c>
      <c r="D106" s="42"/>
      <c r="E106" s="42"/>
      <c r="F106" s="42"/>
      <c r="G106" s="42"/>
      <c r="H106" s="42"/>
    </row>
    <row r="107" spans="1:8" ht="12.75" x14ac:dyDescent="0.2">
      <c r="A107" s="42"/>
      <c r="B107" s="42"/>
      <c r="C107" s="42"/>
      <c r="D107" s="42"/>
      <c r="E107" s="42"/>
      <c r="F107" s="42"/>
      <c r="G107" s="42"/>
      <c r="H107" s="42"/>
    </row>
    <row r="108" spans="1:8" ht="12.75" x14ac:dyDescent="0.2">
      <c r="A108" s="45" t="s">
        <v>378</v>
      </c>
      <c r="B108" s="45"/>
      <c r="C108" s="45"/>
      <c r="D108" s="45"/>
      <c r="E108" s="45"/>
      <c r="F108" s="45"/>
      <c r="G108" s="45"/>
      <c r="H108" s="45"/>
    </row>
    <row r="109" spans="1:8" ht="12.75" x14ac:dyDescent="0.2">
      <c r="A109" s="46" t="s">
        <v>76</v>
      </c>
      <c r="B109" s="46" t="s">
        <v>77</v>
      </c>
      <c r="C109" s="47" t="s">
        <v>78</v>
      </c>
      <c r="D109" s="47" t="s">
        <v>282</v>
      </c>
      <c r="E109" s="47" t="s">
        <v>283</v>
      </c>
      <c r="F109" s="47" t="s">
        <v>284</v>
      </c>
      <c r="G109" s="47" t="s">
        <v>379</v>
      </c>
      <c r="H109" s="47" t="s">
        <v>323</v>
      </c>
    </row>
    <row r="110" spans="1:8" ht="12.75" x14ac:dyDescent="0.2">
      <c r="A110" s="68">
        <v>2110</v>
      </c>
      <c r="B110" s="42" t="s">
        <v>380</v>
      </c>
      <c r="C110" s="61">
        <f>SUM(C111:C123)</f>
        <v>1731</v>
      </c>
      <c r="D110" s="61">
        <f>SUM(D111:D123)</f>
        <v>1731</v>
      </c>
      <c r="E110" s="61">
        <v>0</v>
      </c>
      <c r="F110" s="61">
        <v>0</v>
      </c>
      <c r="G110" s="61">
        <v>0</v>
      </c>
      <c r="H110" s="42"/>
    </row>
    <row r="111" spans="1:8" ht="12.75" x14ac:dyDescent="0.2">
      <c r="A111" s="68">
        <v>2111</v>
      </c>
      <c r="B111" s="42" t="s">
        <v>381</v>
      </c>
      <c r="C111" s="61">
        <v>0</v>
      </c>
      <c r="D111" s="61">
        <v>0</v>
      </c>
      <c r="E111" s="61">
        <v>0</v>
      </c>
      <c r="F111" s="61">
        <v>0</v>
      </c>
      <c r="G111" s="61">
        <v>0</v>
      </c>
      <c r="H111" s="42"/>
    </row>
    <row r="112" spans="1:8" ht="12.75" x14ac:dyDescent="0.2">
      <c r="A112" s="68">
        <v>2112</v>
      </c>
      <c r="B112" s="42" t="s">
        <v>382</v>
      </c>
      <c r="C112" s="61">
        <v>0</v>
      </c>
      <c r="D112" s="61">
        <v>0</v>
      </c>
      <c r="E112" s="61">
        <v>0</v>
      </c>
      <c r="F112" s="61">
        <v>0</v>
      </c>
      <c r="G112" s="61">
        <v>0</v>
      </c>
      <c r="H112" s="42"/>
    </row>
    <row r="113" spans="1:8" ht="12.75" x14ac:dyDescent="0.2">
      <c r="A113" s="68">
        <v>2113</v>
      </c>
      <c r="B113" s="42" t="s">
        <v>383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42"/>
    </row>
    <row r="114" spans="1:8" ht="12.75" x14ac:dyDescent="0.2">
      <c r="A114" s="68">
        <v>2114</v>
      </c>
      <c r="B114" s="42" t="s">
        <v>384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42"/>
    </row>
    <row r="115" spans="1:8" ht="12.75" x14ac:dyDescent="0.2">
      <c r="A115" s="68">
        <v>2115</v>
      </c>
      <c r="B115" s="42" t="s">
        <v>385</v>
      </c>
      <c r="C115" s="61">
        <v>0</v>
      </c>
      <c r="D115" s="61">
        <v>0</v>
      </c>
      <c r="E115" s="61">
        <v>0</v>
      </c>
      <c r="F115" s="61">
        <v>0</v>
      </c>
      <c r="G115" s="61">
        <v>0</v>
      </c>
      <c r="H115" s="42"/>
    </row>
    <row r="116" spans="1:8" ht="12.75" x14ac:dyDescent="0.2">
      <c r="A116" s="68">
        <v>2116</v>
      </c>
      <c r="B116" s="42" t="s">
        <v>386</v>
      </c>
      <c r="C116" s="61">
        <v>0</v>
      </c>
      <c r="D116" s="61">
        <v>0</v>
      </c>
      <c r="E116" s="61">
        <v>0</v>
      </c>
      <c r="F116" s="61">
        <v>0</v>
      </c>
      <c r="G116" s="61">
        <v>0</v>
      </c>
      <c r="H116" s="42"/>
    </row>
    <row r="117" spans="1:8" ht="12.75" x14ac:dyDescent="0.2">
      <c r="A117" s="68">
        <v>2117</v>
      </c>
      <c r="B117" s="42" t="s">
        <v>387</v>
      </c>
      <c r="C117" s="61">
        <v>1731</v>
      </c>
      <c r="D117" s="61">
        <f>+C117</f>
        <v>1731</v>
      </c>
      <c r="E117" s="61">
        <v>0</v>
      </c>
      <c r="F117" s="61">
        <v>0</v>
      </c>
      <c r="G117" s="61">
        <v>0</v>
      </c>
      <c r="H117" s="42"/>
    </row>
    <row r="118" spans="1:8" ht="12.75" x14ac:dyDescent="0.2">
      <c r="A118" s="68">
        <v>2118</v>
      </c>
      <c r="B118" s="42" t="s">
        <v>388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42"/>
    </row>
    <row r="119" spans="1:8" ht="12.75" x14ac:dyDescent="0.2">
      <c r="A119" s="68">
        <v>2119</v>
      </c>
      <c r="B119" s="42" t="s">
        <v>389</v>
      </c>
      <c r="C119" s="61">
        <v>0</v>
      </c>
      <c r="D119" s="61">
        <v>0</v>
      </c>
      <c r="E119" s="61">
        <v>0</v>
      </c>
      <c r="F119" s="61">
        <v>0</v>
      </c>
      <c r="G119" s="61">
        <v>0</v>
      </c>
      <c r="H119" s="42"/>
    </row>
    <row r="120" spans="1:8" ht="12.75" x14ac:dyDescent="0.2">
      <c r="A120" s="68">
        <v>2120</v>
      </c>
      <c r="B120" s="42" t="s">
        <v>390</v>
      </c>
      <c r="C120" s="61">
        <v>0</v>
      </c>
      <c r="D120" s="61">
        <v>0</v>
      </c>
      <c r="E120" s="61">
        <v>0</v>
      </c>
      <c r="F120" s="61">
        <v>0</v>
      </c>
      <c r="G120" s="61">
        <v>0</v>
      </c>
      <c r="H120" s="42"/>
    </row>
    <row r="121" spans="1:8" ht="12.75" x14ac:dyDescent="0.2">
      <c r="A121" s="68">
        <v>2121</v>
      </c>
      <c r="B121" s="42" t="s">
        <v>391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42"/>
    </row>
    <row r="122" spans="1:8" ht="12.75" x14ac:dyDescent="0.2">
      <c r="A122" s="68">
        <v>2122</v>
      </c>
      <c r="B122" s="42" t="s">
        <v>392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42"/>
    </row>
    <row r="123" spans="1:8" ht="12.75" x14ac:dyDescent="0.2">
      <c r="A123" s="68">
        <v>2129</v>
      </c>
      <c r="B123" s="42" t="s">
        <v>393</v>
      </c>
      <c r="C123" s="61">
        <v>0</v>
      </c>
      <c r="D123" s="61">
        <v>0</v>
      </c>
      <c r="E123" s="61">
        <v>0</v>
      </c>
      <c r="F123" s="61">
        <v>0</v>
      </c>
      <c r="G123" s="61">
        <v>0</v>
      </c>
      <c r="H123" s="42"/>
    </row>
    <row r="124" spans="1:8" ht="12.75" x14ac:dyDescent="0.2">
      <c r="A124" s="42"/>
      <c r="B124" s="42"/>
      <c r="C124" s="42"/>
      <c r="D124" s="42"/>
      <c r="E124" s="42"/>
      <c r="F124" s="42"/>
      <c r="G124" s="42"/>
      <c r="H124" s="42"/>
    </row>
    <row r="125" spans="1:8" ht="12.75" x14ac:dyDescent="0.2">
      <c r="A125" s="45" t="s">
        <v>394</v>
      </c>
      <c r="B125" s="45"/>
      <c r="C125" s="45"/>
      <c r="D125" s="45"/>
      <c r="E125" s="45"/>
      <c r="F125" s="45"/>
      <c r="G125" s="45"/>
      <c r="H125" s="45"/>
    </row>
    <row r="126" spans="1:8" ht="12.75" x14ac:dyDescent="0.2">
      <c r="A126" s="46" t="s">
        <v>76</v>
      </c>
      <c r="B126" s="46" t="s">
        <v>77</v>
      </c>
      <c r="C126" s="47" t="s">
        <v>78</v>
      </c>
      <c r="D126" s="47" t="s">
        <v>395</v>
      </c>
      <c r="E126" s="47" t="s">
        <v>286</v>
      </c>
      <c r="F126" s="46"/>
      <c r="G126" s="46"/>
      <c r="H126" s="46"/>
    </row>
    <row r="127" spans="1:8" ht="12.75" x14ac:dyDescent="0.2">
      <c r="A127" s="68">
        <v>2160</v>
      </c>
      <c r="B127" s="42" t="s">
        <v>396</v>
      </c>
      <c r="C127" s="61">
        <v>0</v>
      </c>
      <c r="D127" s="42"/>
      <c r="E127" s="42"/>
      <c r="F127" s="42"/>
      <c r="G127" s="42"/>
      <c r="H127" s="42"/>
    </row>
    <row r="128" spans="1:8" ht="12.75" x14ac:dyDescent="0.2">
      <c r="A128" s="68">
        <v>2161</v>
      </c>
      <c r="B128" s="42" t="s">
        <v>397</v>
      </c>
      <c r="C128" s="61">
        <v>0</v>
      </c>
      <c r="D128" s="42"/>
      <c r="E128" s="42"/>
      <c r="F128" s="42"/>
      <c r="G128" s="42"/>
      <c r="H128" s="42"/>
    </row>
    <row r="129" spans="1:7" ht="12.75" x14ac:dyDescent="0.2">
      <c r="A129" s="68">
        <v>2162</v>
      </c>
      <c r="B129" s="42" t="s">
        <v>398</v>
      </c>
      <c r="C129" s="61">
        <v>0</v>
      </c>
      <c r="D129" s="42"/>
      <c r="E129" s="42"/>
    </row>
    <row r="130" spans="1:7" ht="12.75" x14ac:dyDescent="0.2">
      <c r="A130" s="68">
        <v>2163</v>
      </c>
      <c r="B130" s="42" t="s">
        <v>399</v>
      </c>
      <c r="C130" s="61">
        <v>0</v>
      </c>
      <c r="D130" s="42"/>
      <c r="E130" s="42"/>
    </row>
    <row r="131" spans="1:7" ht="12.75" x14ac:dyDescent="0.2">
      <c r="A131" s="68">
        <v>2164</v>
      </c>
      <c r="B131" s="42" t="s">
        <v>400</v>
      </c>
      <c r="C131" s="61">
        <v>0</v>
      </c>
      <c r="D131" s="42"/>
      <c r="E131" s="70" t="s">
        <v>280</v>
      </c>
      <c r="F131" s="70"/>
      <c r="G131" s="70"/>
    </row>
    <row r="132" spans="1:7" ht="12.75" x14ac:dyDescent="0.2">
      <c r="A132" s="68">
        <v>2165</v>
      </c>
      <c r="B132" s="42" t="s">
        <v>401</v>
      </c>
      <c r="C132" s="61">
        <v>0</v>
      </c>
      <c r="D132" s="42"/>
      <c r="E132" s="42"/>
    </row>
    <row r="133" spans="1:7" ht="12.75" x14ac:dyDescent="0.2">
      <c r="A133" s="68">
        <v>2166</v>
      </c>
      <c r="B133" s="42" t="s">
        <v>402</v>
      </c>
      <c r="C133" s="61">
        <v>0</v>
      </c>
      <c r="D133" s="42"/>
      <c r="E133" s="42"/>
    </row>
    <row r="134" spans="1:7" ht="12.75" x14ac:dyDescent="0.2">
      <c r="A134" s="68">
        <v>2250</v>
      </c>
      <c r="B134" s="42" t="s">
        <v>403</v>
      </c>
      <c r="C134" s="61">
        <v>0</v>
      </c>
      <c r="D134" s="42"/>
      <c r="E134" s="42"/>
    </row>
    <row r="135" spans="1:7" ht="12.75" x14ac:dyDescent="0.2">
      <c r="A135" s="68">
        <v>2251</v>
      </c>
      <c r="B135" s="42" t="s">
        <v>404</v>
      </c>
      <c r="C135" s="61">
        <v>0</v>
      </c>
      <c r="D135" s="42"/>
      <c r="E135" s="42"/>
    </row>
    <row r="136" spans="1:7" ht="12.75" x14ac:dyDescent="0.2">
      <c r="A136" s="68">
        <v>2252</v>
      </c>
      <c r="B136" s="42" t="s">
        <v>405</v>
      </c>
      <c r="C136" s="61">
        <v>0</v>
      </c>
      <c r="D136" s="42"/>
      <c r="E136" s="42"/>
    </row>
    <row r="137" spans="1:7" ht="12.75" x14ac:dyDescent="0.2">
      <c r="A137" s="68">
        <v>2253</v>
      </c>
      <c r="B137" s="42" t="s">
        <v>406</v>
      </c>
      <c r="C137" s="61">
        <v>0</v>
      </c>
      <c r="D137" s="42"/>
      <c r="E137" s="42"/>
    </row>
    <row r="138" spans="1:7" ht="12.75" x14ac:dyDescent="0.2">
      <c r="A138" s="68">
        <v>2254</v>
      </c>
      <c r="B138" s="42" t="s">
        <v>407</v>
      </c>
      <c r="C138" s="61">
        <v>0</v>
      </c>
      <c r="D138" s="42"/>
      <c r="E138" s="42"/>
    </row>
    <row r="139" spans="1:7" ht="12.75" x14ac:dyDescent="0.2">
      <c r="A139" s="68">
        <v>2255</v>
      </c>
      <c r="B139" s="42" t="s">
        <v>408</v>
      </c>
      <c r="C139" s="61">
        <v>0</v>
      </c>
      <c r="D139" s="42"/>
      <c r="E139" s="42"/>
    </row>
    <row r="140" spans="1:7" ht="12.75" x14ac:dyDescent="0.2">
      <c r="A140" s="68">
        <v>2256</v>
      </c>
      <c r="B140" s="42" t="s">
        <v>409</v>
      </c>
      <c r="C140" s="61">
        <v>0</v>
      </c>
      <c r="D140" s="42"/>
      <c r="E140" s="42"/>
    </row>
    <row r="141" spans="1:7" ht="12.75" x14ac:dyDescent="0.2">
      <c r="A141" s="42"/>
      <c r="B141" s="42"/>
      <c r="C141" s="42"/>
      <c r="D141" s="42"/>
      <c r="E141" s="42"/>
    </row>
    <row r="142" spans="1:7" ht="12.75" x14ac:dyDescent="0.2">
      <c r="A142" s="45" t="s">
        <v>410</v>
      </c>
      <c r="B142" s="45"/>
      <c r="C142" s="45"/>
      <c r="D142" s="45"/>
      <c r="E142" s="45"/>
    </row>
    <row r="143" spans="1:7" ht="12.75" x14ac:dyDescent="0.2">
      <c r="A143" s="78" t="s">
        <v>76</v>
      </c>
      <c r="B143" s="78" t="s">
        <v>77</v>
      </c>
      <c r="C143" s="78" t="s">
        <v>78</v>
      </c>
      <c r="D143" s="46" t="s">
        <v>395</v>
      </c>
      <c r="E143" s="46" t="s">
        <v>286</v>
      </c>
    </row>
    <row r="144" spans="1:7" ht="12.75" x14ac:dyDescent="0.2">
      <c r="A144" s="68">
        <v>2150</v>
      </c>
      <c r="B144" s="42" t="s">
        <v>411</v>
      </c>
      <c r="C144" s="61">
        <v>0</v>
      </c>
      <c r="D144" s="42"/>
      <c r="E144" s="42"/>
    </row>
    <row r="145" spans="1:7" ht="12.75" x14ac:dyDescent="0.2">
      <c r="A145" s="68">
        <v>2151</v>
      </c>
      <c r="B145" s="42" t="s">
        <v>412</v>
      </c>
      <c r="C145" s="61">
        <v>0</v>
      </c>
      <c r="D145" s="42"/>
      <c r="E145" s="42"/>
    </row>
    <row r="146" spans="1:7" ht="12.75" x14ac:dyDescent="0.2">
      <c r="A146" s="68">
        <v>2152</v>
      </c>
      <c r="B146" s="42" t="s">
        <v>413</v>
      </c>
      <c r="C146" s="61">
        <v>0</v>
      </c>
      <c r="D146" s="42"/>
      <c r="E146" s="42"/>
    </row>
    <row r="147" spans="1:7" ht="12.75" x14ac:dyDescent="0.2">
      <c r="A147" s="68">
        <v>2159</v>
      </c>
      <c r="B147" s="42" t="s">
        <v>414</v>
      </c>
      <c r="C147" s="61">
        <v>0</v>
      </c>
      <c r="D147" s="42"/>
      <c r="E147" s="70" t="s">
        <v>280</v>
      </c>
      <c r="F147" s="70"/>
      <c r="G147" s="70"/>
    </row>
    <row r="148" spans="1:7" ht="12.75" x14ac:dyDescent="0.2">
      <c r="A148" s="68">
        <v>2240</v>
      </c>
      <c r="B148" s="42" t="s">
        <v>415</v>
      </c>
      <c r="C148" s="61">
        <v>0</v>
      </c>
      <c r="D148" s="42"/>
      <c r="E148" s="42"/>
    </row>
    <row r="149" spans="1:7" ht="12.75" x14ac:dyDescent="0.2">
      <c r="A149" s="68">
        <v>2241</v>
      </c>
      <c r="B149" s="42" t="s">
        <v>416</v>
      </c>
      <c r="C149" s="61">
        <v>0</v>
      </c>
      <c r="D149" s="42"/>
      <c r="E149" s="42"/>
    </row>
    <row r="150" spans="1:7" ht="12.75" x14ac:dyDescent="0.2">
      <c r="A150" s="68">
        <v>2242</v>
      </c>
      <c r="B150" s="42" t="s">
        <v>417</v>
      </c>
      <c r="C150" s="61">
        <v>0</v>
      </c>
      <c r="D150" s="42"/>
      <c r="E150" s="42"/>
    </row>
    <row r="151" spans="1:7" ht="12.75" x14ac:dyDescent="0.2">
      <c r="A151" s="68">
        <v>2249</v>
      </c>
      <c r="B151" s="42" t="s">
        <v>418</v>
      </c>
      <c r="C151" s="61">
        <v>0</v>
      </c>
      <c r="D151" s="42"/>
      <c r="E151" s="42"/>
    </row>
    <row r="152" spans="1:7" ht="12.75" x14ac:dyDescent="0.2">
      <c r="A152" s="68"/>
      <c r="B152" s="42"/>
      <c r="C152" s="79"/>
      <c r="D152" s="42"/>
      <c r="E152" s="42"/>
    </row>
    <row r="153" spans="1:7" ht="12.75" x14ac:dyDescent="0.2">
      <c r="A153" s="45" t="s">
        <v>419</v>
      </c>
      <c r="B153" s="45"/>
      <c r="C153" s="45"/>
      <c r="D153" s="45"/>
      <c r="E153" s="45"/>
    </row>
    <row r="154" spans="1:7" ht="12.75" x14ac:dyDescent="0.2">
      <c r="A154" s="78" t="s">
        <v>76</v>
      </c>
      <c r="B154" s="78" t="s">
        <v>77</v>
      </c>
      <c r="C154" s="78" t="s">
        <v>78</v>
      </c>
      <c r="D154" s="46" t="s">
        <v>395</v>
      </c>
      <c r="E154" s="46" t="s">
        <v>286</v>
      </c>
    </row>
    <row r="155" spans="1:7" ht="12.75" x14ac:dyDescent="0.2">
      <c r="A155" s="68">
        <v>2170</v>
      </c>
      <c r="B155" s="42" t="s">
        <v>420</v>
      </c>
      <c r="C155" s="61">
        <v>0</v>
      </c>
      <c r="D155" s="42"/>
      <c r="E155" s="42"/>
    </row>
    <row r="156" spans="1:7" ht="12.75" x14ac:dyDescent="0.2">
      <c r="A156" s="68">
        <v>2171</v>
      </c>
      <c r="B156" s="42" t="s">
        <v>421</v>
      </c>
      <c r="C156" s="61">
        <v>0</v>
      </c>
      <c r="D156" s="42"/>
      <c r="E156" s="42"/>
    </row>
    <row r="157" spans="1:7" ht="12.75" x14ac:dyDescent="0.2">
      <c r="A157" s="68">
        <v>2172</v>
      </c>
      <c r="B157" s="42" t="s">
        <v>422</v>
      </c>
      <c r="C157" s="61">
        <v>0</v>
      </c>
      <c r="D157" s="42"/>
      <c r="E157" s="42"/>
    </row>
    <row r="158" spans="1:7" ht="12.75" x14ac:dyDescent="0.2">
      <c r="A158" s="68">
        <v>2179</v>
      </c>
      <c r="B158" s="42" t="s">
        <v>423</v>
      </c>
      <c r="C158" s="61">
        <v>0</v>
      </c>
      <c r="D158" s="42"/>
      <c r="E158" s="42"/>
    </row>
    <row r="159" spans="1:7" ht="12.75" x14ac:dyDescent="0.2">
      <c r="A159" s="68">
        <v>2260</v>
      </c>
      <c r="B159" s="42" t="s">
        <v>424</v>
      </c>
      <c r="C159" s="61">
        <v>0</v>
      </c>
      <c r="D159" s="42"/>
      <c r="E159" s="70" t="s">
        <v>280</v>
      </c>
      <c r="F159" s="70"/>
      <c r="G159" s="70"/>
    </row>
    <row r="160" spans="1:7" ht="12.75" x14ac:dyDescent="0.2">
      <c r="A160" s="68">
        <v>2261</v>
      </c>
      <c r="B160" s="42" t="s">
        <v>425</v>
      </c>
      <c r="C160" s="61">
        <v>0</v>
      </c>
      <c r="D160" s="42"/>
      <c r="E160" s="42"/>
    </row>
    <row r="161" spans="1:7" ht="12.75" x14ac:dyDescent="0.2">
      <c r="A161" s="68">
        <v>2262</v>
      </c>
      <c r="B161" s="42" t="s">
        <v>426</v>
      </c>
      <c r="C161" s="61">
        <v>0</v>
      </c>
      <c r="D161" s="42"/>
      <c r="E161" s="42"/>
    </row>
    <row r="162" spans="1:7" ht="12.75" x14ac:dyDescent="0.2">
      <c r="A162" s="68">
        <v>2263</v>
      </c>
      <c r="B162" s="42" t="s">
        <v>427</v>
      </c>
      <c r="C162" s="61">
        <v>0</v>
      </c>
      <c r="D162" s="42"/>
      <c r="E162" s="42"/>
    </row>
    <row r="163" spans="1:7" ht="12.75" x14ac:dyDescent="0.2">
      <c r="A163" s="68">
        <v>2269</v>
      </c>
      <c r="B163" s="42" t="s">
        <v>428</v>
      </c>
      <c r="C163" s="61">
        <v>0</v>
      </c>
      <c r="D163" s="42"/>
      <c r="E163" s="42"/>
    </row>
    <row r="164" spans="1:7" ht="12.75" x14ac:dyDescent="0.2">
      <c r="A164" s="42"/>
      <c r="B164" s="42"/>
      <c r="C164" s="42"/>
      <c r="D164" s="42"/>
      <c r="E164" s="42"/>
    </row>
    <row r="165" spans="1:7" ht="12.75" x14ac:dyDescent="0.2">
      <c r="A165" s="45" t="s">
        <v>429</v>
      </c>
      <c r="B165" s="45"/>
      <c r="C165" s="45"/>
      <c r="D165" s="45"/>
      <c r="E165" s="45"/>
    </row>
    <row r="166" spans="1:7" ht="12.75" x14ac:dyDescent="0.2">
      <c r="A166" s="78" t="s">
        <v>76</v>
      </c>
      <c r="B166" s="78" t="s">
        <v>77</v>
      </c>
      <c r="C166" s="78" t="s">
        <v>78</v>
      </c>
      <c r="D166" s="46" t="s">
        <v>395</v>
      </c>
      <c r="E166" s="46" t="s">
        <v>286</v>
      </c>
    </row>
    <row r="167" spans="1:7" ht="12.75" x14ac:dyDescent="0.2">
      <c r="A167" s="68">
        <v>2190</v>
      </c>
      <c r="B167" s="42" t="s">
        <v>430</v>
      </c>
      <c r="C167" s="61">
        <v>0</v>
      </c>
      <c r="D167" s="42"/>
      <c r="E167" s="42"/>
    </row>
    <row r="168" spans="1:7" ht="12.75" x14ac:dyDescent="0.2">
      <c r="A168" s="68">
        <v>2191</v>
      </c>
      <c r="B168" s="42" t="s">
        <v>431</v>
      </c>
      <c r="C168" s="61">
        <v>0</v>
      </c>
      <c r="D168" s="42"/>
      <c r="E168" s="42"/>
    </row>
    <row r="169" spans="1:7" ht="12.75" x14ac:dyDescent="0.2">
      <c r="A169" s="68">
        <v>2192</v>
      </c>
      <c r="B169" s="42" t="s">
        <v>432</v>
      </c>
      <c r="C169" s="61">
        <v>0</v>
      </c>
      <c r="D169" s="42"/>
      <c r="E169" s="70" t="s">
        <v>280</v>
      </c>
      <c r="F169" s="70"/>
      <c r="G169" s="70"/>
    </row>
    <row r="170" spans="1:7" ht="12.75" x14ac:dyDescent="0.2">
      <c r="A170" s="68">
        <v>2199</v>
      </c>
      <c r="B170" s="42" t="s">
        <v>433</v>
      </c>
      <c r="C170" s="61">
        <v>0</v>
      </c>
      <c r="D170" s="42"/>
      <c r="E170" s="42"/>
    </row>
    <row r="171" spans="1:7" ht="12.75" x14ac:dyDescent="0.2">
      <c r="A171" s="42"/>
      <c r="B171" s="42"/>
      <c r="C171" s="42"/>
      <c r="D171" s="42"/>
      <c r="E171" s="42"/>
    </row>
    <row r="172" spans="1:7" ht="12.75" x14ac:dyDescent="0.2">
      <c r="A172" s="42" t="s">
        <v>68</v>
      </c>
      <c r="B172" s="42"/>
      <c r="C172" s="42"/>
      <c r="D172" s="42"/>
      <c r="E172" s="42"/>
    </row>
    <row r="173" spans="1:7" ht="12.75" x14ac:dyDescent="0.2">
      <c r="A173" s="42"/>
      <c r="C173" s="42"/>
      <c r="D173" s="42"/>
      <c r="E173" s="42"/>
    </row>
    <row r="174" spans="1:7" ht="12.75" x14ac:dyDescent="0.2"/>
    <row r="178" spans="2:5" s="32" customFormat="1" ht="16.5" customHeight="1" x14ac:dyDescent="0.2">
      <c r="B178" s="31" t="s">
        <v>69</v>
      </c>
      <c r="D178" s="31"/>
      <c r="E178" s="31" t="s">
        <v>70</v>
      </c>
    </row>
    <row r="179" spans="2:5" s="32" customFormat="1" ht="12.75" x14ac:dyDescent="0.2">
      <c r="B179" s="33" t="s">
        <v>71</v>
      </c>
      <c r="D179" s="33"/>
      <c r="E179" s="33" t="s">
        <v>72</v>
      </c>
    </row>
  </sheetData>
  <mergeCells count="31">
    <mergeCell ref="E169:G169"/>
    <mergeCell ref="E131:G131"/>
    <mergeCell ref="A142:E142"/>
    <mergeCell ref="E147:G147"/>
    <mergeCell ref="A153:E153"/>
    <mergeCell ref="E159:G159"/>
    <mergeCell ref="A165:E165"/>
    <mergeCell ref="A90:G90"/>
    <mergeCell ref="D93:F93"/>
    <mergeCell ref="A96:H96"/>
    <mergeCell ref="D102:F102"/>
    <mergeCell ref="A108:H108"/>
    <mergeCell ref="A125:H125"/>
    <mergeCell ref="A44:F44"/>
    <mergeCell ref="D46:F46"/>
    <mergeCell ref="A48:H48"/>
    <mergeCell ref="D51:F51"/>
    <mergeCell ref="A54:J54"/>
    <mergeCell ref="A74:G74"/>
    <mergeCell ref="A13:H13"/>
    <mergeCell ref="A18:H18"/>
    <mergeCell ref="A30:H30"/>
    <mergeCell ref="E34:G34"/>
    <mergeCell ref="A39:F39"/>
    <mergeCell ref="D42:F42"/>
    <mergeCell ref="A1:F1"/>
    <mergeCell ref="A2:F2"/>
    <mergeCell ref="A3:F3"/>
    <mergeCell ref="A4:F4"/>
    <mergeCell ref="A5:H5"/>
    <mergeCell ref="A7:H7"/>
  </mergeCells>
  <pageMargins left="0.70866141732283472" right="0.70866141732283472" top="0.74803149606299213" bottom="0.74803149606299213" header="0" footer="0"/>
  <pageSetup scale="36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A11" sqref="A11"/>
    </sheetView>
  </sheetViews>
  <sheetFormatPr baseColWidth="10" defaultColWidth="14.42578125" defaultRowHeight="12.75" x14ac:dyDescent="0.2"/>
  <cols>
    <col min="1" max="1" width="10" style="63" customWidth="1"/>
    <col min="2" max="2" width="48.140625" style="63" customWidth="1"/>
    <col min="3" max="3" width="22.85546875" style="63" customWidth="1"/>
    <col min="4" max="4" width="16.85546875" style="63" customWidth="1"/>
    <col min="5" max="5" width="22.7109375" style="63" customWidth="1"/>
    <col min="6" max="26" width="9.140625" style="63" customWidth="1"/>
    <col min="27" max="16384" width="14.42578125" style="63"/>
  </cols>
  <sheetData>
    <row r="1" spans="1:5" x14ac:dyDescent="0.2">
      <c r="A1" s="34" t="str">
        <f>ESF!A1</f>
        <v>Fideicomiso de Bordería e Infraestructura Rural para el Estado de Guanajuato  &lt;&lt;FIBIR&gt;&gt;</v>
      </c>
      <c r="B1" s="35"/>
      <c r="C1" s="35"/>
      <c r="D1" s="66" t="s">
        <v>1</v>
      </c>
      <c r="E1" s="67">
        <f>'Notas a los Edos Financieros'!D1</f>
        <v>2026</v>
      </c>
    </row>
    <row r="2" spans="1:5" x14ac:dyDescent="0.2">
      <c r="A2" s="34" t="s">
        <v>434</v>
      </c>
      <c r="B2" s="35"/>
      <c r="C2" s="35"/>
      <c r="D2" s="66" t="s">
        <v>3</v>
      </c>
      <c r="E2" s="67" t="str">
        <f>'Notas a los Edos Financieros'!D2</f>
        <v>Trimestral</v>
      </c>
    </row>
    <row r="3" spans="1:5" x14ac:dyDescent="0.2">
      <c r="A3" s="34" t="str">
        <f>ESF!A3</f>
        <v>Del 01 de Enero al 30  de Junio de 2026</v>
      </c>
      <c r="B3" s="35"/>
      <c r="C3" s="35"/>
      <c r="D3" s="66" t="s">
        <v>6</v>
      </c>
      <c r="E3" s="67">
        <f>+ESF!H3</f>
        <v>2</v>
      </c>
    </row>
    <row r="4" spans="1:5" x14ac:dyDescent="0.2">
      <c r="A4" s="34" t="s">
        <v>7</v>
      </c>
      <c r="B4" s="35"/>
      <c r="C4" s="35"/>
      <c r="D4" s="66"/>
      <c r="E4" s="67"/>
    </row>
    <row r="5" spans="1:5" x14ac:dyDescent="0.2">
      <c r="A5" s="80" t="s">
        <v>74</v>
      </c>
      <c r="B5" s="81"/>
      <c r="C5" s="81"/>
      <c r="D5" s="81"/>
      <c r="E5" s="81"/>
    </row>
    <row r="6" spans="1:5" x14ac:dyDescent="0.2">
      <c r="A6" s="42"/>
      <c r="B6" s="42"/>
      <c r="C6" s="42"/>
      <c r="D6" s="42"/>
      <c r="E6" s="42"/>
    </row>
    <row r="7" spans="1:5" x14ac:dyDescent="0.2">
      <c r="A7" s="45" t="s">
        <v>435</v>
      </c>
      <c r="B7" s="45"/>
      <c r="C7" s="45"/>
      <c r="D7" s="45"/>
      <c r="E7" s="45"/>
    </row>
    <row r="8" spans="1:5" x14ac:dyDescent="0.2">
      <c r="A8" s="46" t="s">
        <v>76</v>
      </c>
      <c r="B8" s="46" t="s">
        <v>77</v>
      </c>
      <c r="C8" s="46" t="s">
        <v>78</v>
      </c>
      <c r="D8" s="46" t="s">
        <v>272</v>
      </c>
      <c r="E8" s="46" t="s">
        <v>395</v>
      </c>
    </row>
    <row r="9" spans="1:5" x14ac:dyDescent="0.2">
      <c r="A9" s="68">
        <v>3110</v>
      </c>
      <c r="B9" s="42" t="s">
        <v>130</v>
      </c>
      <c r="C9" s="61">
        <f>+'[1]312_ESF'!E31</f>
        <v>74497745.829999998</v>
      </c>
      <c r="D9" s="42"/>
      <c r="E9" s="42"/>
    </row>
    <row r="10" spans="1:5" x14ac:dyDescent="0.2">
      <c r="A10" s="68">
        <v>3120</v>
      </c>
      <c r="B10" s="42" t="s">
        <v>436</v>
      </c>
      <c r="C10" s="61">
        <f>+'[1]312_ESF'!E32</f>
        <v>0</v>
      </c>
      <c r="D10" s="42"/>
      <c r="E10" s="42"/>
    </row>
    <row r="11" spans="1:5" x14ac:dyDescent="0.2">
      <c r="A11" s="68">
        <v>3130</v>
      </c>
      <c r="B11" s="42" t="s">
        <v>437</v>
      </c>
      <c r="C11" s="61">
        <f>+'[1]312_ESF'!E33</f>
        <v>0</v>
      </c>
      <c r="D11" s="42"/>
      <c r="E11" s="42"/>
    </row>
    <row r="12" spans="1:5" x14ac:dyDescent="0.2">
      <c r="A12" s="42"/>
      <c r="B12" s="42"/>
      <c r="C12" s="61"/>
      <c r="D12" s="42"/>
      <c r="E12" s="42"/>
    </row>
    <row r="13" spans="1:5" x14ac:dyDescent="0.2">
      <c r="A13" s="45" t="s">
        <v>438</v>
      </c>
      <c r="B13" s="45"/>
      <c r="C13" s="45"/>
      <c r="D13" s="45"/>
      <c r="E13" s="45"/>
    </row>
    <row r="14" spans="1:5" x14ac:dyDescent="0.2">
      <c r="A14" s="46" t="s">
        <v>76</v>
      </c>
      <c r="B14" s="46" t="s">
        <v>77</v>
      </c>
      <c r="C14" s="82" t="s">
        <v>78</v>
      </c>
      <c r="D14" s="46" t="s">
        <v>439</v>
      </c>
      <c r="E14" s="46"/>
    </row>
    <row r="15" spans="1:5" x14ac:dyDescent="0.2">
      <c r="A15" s="68">
        <v>3210</v>
      </c>
      <c r="B15" s="42" t="s">
        <v>440</v>
      </c>
      <c r="C15" s="61">
        <f>'[1]312_ESF'!E36</f>
        <v>7842623.4699999988</v>
      </c>
      <c r="D15" s="42"/>
      <c r="E15" s="42"/>
    </row>
    <row r="16" spans="1:5" x14ac:dyDescent="0.2">
      <c r="A16" s="68">
        <v>3220</v>
      </c>
      <c r="B16" s="42" t="s">
        <v>441</v>
      </c>
      <c r="C16" s="61">
        <f>'[1]312_ESF'!E37</f>
        <v>-65870133.68</v>
      </c>
      <c r="D16" s="42"/>
      <c r="E16" s="42"/>
    </row>
    <row r="17" spans="1:4" x14ac:dyDescent="0.2">
      <c r="A17" s="68">
        <v>3230</v>
      </c>
      <c r="B17" s="42" t="s">
        <v>442</v>
      </c>
      <c r="C17" s="61">
        <v>0</v>
      </c>
      <c r="D17" s="42"/>
    </row>
    <row r="18" spans="1:4" x14ac:dyDescent="0.2">
      <c r="A18" s="68">
        <v>3231</v>
      </c>
      <c r="B18" s="42" t="s">
        <v>443</v>
      </c>
      <c r="C18" s="61">
        <v>0</v>
      </c>
      <c r="D18" s="42"/>
    </row>
    <row r="19" spans="1:4" x14ac:dyDescent="0.2">
      <c r="A19" s="68">
        <v>3232</v>
      </c>
      <c r="B19" s="42" t="s">
        <v>444</v>
      </c>
      <c r="C19" s="61">
        <v>0</v>
      </c>
      <c r="D19" s="42"/>
    </row>
    <row r="20" spans="1:4" x14ac:dyDescent="0.2">
      <c r="A20" s="68">
        <v>3233</v>
      </c>
      <c r="B20" s="42" t="s">
        <v>445</v>
      </c>
      <c r="C20" s="61">
        <v>0</v>
      </c>
      <c r="D20" s="42"/>
    </row>
    <row r="21" spans="1:4" x14ac:dyDescent="0.2">
      <c r="A21" s="68">
        <v>3239</v>
      </c>
      <c r="B21" s="42" t="s">
        <v>446</v>
      </c>
      <c r="C21" s="61">
        <v>0</v>
      </c>
      <c r="D21" s="42"/>
    </row>
    <row r="22" spans="1:4" x14ac:dyDescent="0.2">
      <c r="A22" s="68">
        <v>3240</v>
      </c>
      <c r="B22" s="42" t="s">
        <v>447</v>
      </c>
      <c r="C22" s="61">
        <v>0</v>
      </c>
      <c r="D22" s="42"/>
    </row>
    <row r="23" spans="1:4" x14ac:dyDescent="0.2">
      <c r="A23" s="68">
        <v>3241</v>
      </c>
      <c r="B23" s="42" t="s">
        <v>448</v>
      </c>
      <c r="C23" s="61">
        <v>0</v>
      </c>
      <c r="D23" s="42"/>
    </row>
    <row r="24" spans="1:4" x14ac:dyDescent="0.2">
      <c r="A24" s="68">
        <v>3242</v>
      </c>
      <c r="B24" s="42" t="s">
        <v>449</v>
      </c>
      <c r="C24" s="61">
        <v>0</v>
      </c>
      <c r="D24" s="42"/>
    </row>
    <row r="25" spans="1:4" x14ac:dyDescent="0.2">
      <c r="A25" s="68">
        <v>3243</v>
      </c>
      <c r="B25" s="42" t="s">
        <v>450</v>
      </c>
      <c r="C25" s="61">
        <v>0</v>
      </c>
      <c r="D25" s="42"/>
    </row>
    <row r="26" spans="1:4" x14ac:dyDescent="0.2">
      <c r="A26" s="68">
        <v>3250</v>
      </c>
      <c r="B26" s="42" t="s">
        <v>451</v>
      </c>
      <c r="C26" s="61">
        <v>0</v>
      </c>
      <c r="D26" s="42"/>
    </row>
    <row r="27" spans="1:4" x14ac:dyDescent="0.2">
      <c r="A27" s="68">
        <v>3251</v>
      </c>
      <c r="B27" s="42" t="s">
        <v>452</v>
      </c>
      <c r="C27" s="61">
        <v>0</v>
      </c>
      <c r="D27" s="42"/>
    </row>
    <row r="28" spans="1:4" x14ac:dyDescent="0.2">
      <c r="A28" s="68">
        <v>3252</v>
      </c>
      <c r="B28" s="42" t="s">
        <v>453</v>
      </c>
      <c r="C28" s="61">
        <v>0</v>
      </c>
      <c r="D28" s="42"/>
    </row>
    <row r="29" spans="1:4" x14ac:dyDescent="0.2">
      <c r="A29" s="68">
        <v>3253</v>
      </c>
      <c r="B29" s="42" t="s">
        <v>454</v>
      </c>
      <c r="C29" s="61">
        <v>0</v>
      </c>
      <c r="D29" s="42"/>
    </row>
    <row r="30" spans="1:4" x14ac:dyDescent="0.2">
      <c r="A30" s="42"/>
      <c r="B30" s="42"/>
      <c r="C30" s="42"/>
      <c r="D30" s="42"/>
    </row>
    <row r="31" spans="1:4" x14ac:dyDescent="0.2">
      <c r="A31" s="42" t="s">
        <v>68</v>
      </c>
      <c r="C31" s="42"/>
    </row>
    <row r="34" spans="1:5" s="32" customFormat="1" x14ac:dyDescent="0.2">
      <c r="A34" s="63"/>
      <c r="B34" s="63"/>
      <c r="C34" s="63"/>
      <c r="D34" s="31"/>
    </row>
    <row r="35" spans="1:5" s="32" customFormat="1" ht="17.25" customHeight="1" x14ac:dyDescent="0.2">
      <c r="B35" s="31" t="s">
        <v>69</v>
      </c>
      <c r="D35" s="33"/>
      <c r="E35" s="31" t="s">
        <v>70</v>
      </c>
    </row>
    <row r="36" spans="1:5" x14ac:dyDescent="0.2">
      <c r="A36" s="32"/>
      <c r="B36" s="83" t="s">
        <v>71</v>
      </c>
      <c r="C36" s="32"/>
      <c r="E36" s="83" t="s">
        <v>72</v>
      </c>
    </row>
  </sheetData>
  <mergeCells count="6">
    <mergeCell ref="A1:C1"/>
    <mergeCell ref="A2:C2"/>
    <mergeCell ref="A3:C3"/>
    <mergeCell ref="A4:C4"/>
    <mergeCell ref="A7:E7"/>
    <mergeCell ref="A13:E13"/>
  </mergeCells>
  <pageMargins left="0.70866141732283472" right="0.70866141732283472" top="0.74803149606299213" bottom="0.74803149606299213" header="0" footer="0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5"/>
  <sheetViews>
    <sheetView topLeftCell="A109" workbookViewId="0">
      <selection activeCell="A11" sqref="A11"/>
    </sheetView>
  </sheetViews>
  <sheetFormatPr baseColWidth="10" defaultColWidth="14.42578125" defaultRowHeight="12.75" x14ac:dyDescent="0.2"/>
  <cols>
    <col min="1" max="1" width="10" style="63" customWidth="1"/>
    <col min="2" max="2" width="86.7109375" style="63" customWidth="1"/>
    <col min="3" max="3" width="15.140625" style="63" customWidth="1"/>
    <col min="4" max="4" width="16.42578125" style="63" customWidth="1"/>
    <col min="5" max="5" width="19.140625" style="63" customWidth="1"/>
    <col min="6" max="6" width="12.42578125" style="63" customWidth="1"/>
    <col min="7" max="26" width="9.140625" style="63" customWidth="1"/>
    <col min="27" max="16384" width="14.42578125" style="63"/>
  </cols>
  <sheetData>
    <row r="1" spans="1:5" x14ac:dyDescent="0.2">
      <c r="A1" s="34" t="str">
        <f>ESF!A1</f>
        <v>Fideicomiso de Bordería e Infraestructura Rural para el Estado de Guanajuato  &lt;&lt;FIBIR&gt;&gt;</v>
      </c>
      <c r="B1" s="35"/>
      <c r="C1" s="35"/>
      <c r="D1" s="66" t="s">
        <v>1</v>
      </c>
      <c r="E1" s="84">
        <f>'Notas a los Edos Financieros'!D1</f>
        <v>2026</v>
      </c>
    </row>
    <row r="2" spans="1:5" x14ac:dyDescent="0.2">
      <c r="A2" s="34" t="s">
        <v>455</v>
      </c>
      <c r="B2" s="35"/>
      <c r="C2" s="35"/>
      <c r="D2" s="66" t="s">
        <v>3</v>
      </c>
      <c r="E2" s="67" t="str">
        <f>'Notas a los Edos Financieros'!D2</f>
        <v>Trimestral</v>
      </c>
    </row>
    <row r="3" spans="1:5" x14ac:dyDescent="0.2">
      <c r="A3" s="34" t="str">
        <f>ESF!A3</f>
        <v>Del 01 de Enero al 30  de Junio de 2026</v>
      </c>
      <c r="B3" s="35"/>
      <c r="C3" s="35"/>
      <c r="D3" s="66" t="s">
        <v>6</v>
      </c>
      <c r="E3" s="67">
        <f>+VHP!E3</f>
        <v>2</v>
      </c>
    </row>
    <row r="4" spans="1:5" x14ac:dyDescent="0.2">
      <c r="A4" s="34" t="s">
        <v>7</v>
      </c>
      <c r="B4" s="35"/>
      <c r="C4" s="35"/>
      <c r="D4" s="66"/>
      <c r="E4" s="67"/>
    </row>
    <row r="5" spans="1:5" x14ac:dyDescent="0.2">
      <c r="A5" s="80" t="s">
        <v>74</v>
      </c>
      <c r="B5" s="81"/>
      <c r="C5" s="81"/>
      <c r="D5" s="81"/>
      <c r="E5" s="81"/>
    </row>
    <row r="6" spans="1:5" x14ac:dyDescent="0.2">
      <c r="A6" s="42"/>
      <c r="B6" s="42"/>
      <c r="C6" s="42"/>
      <c r="D6" s="42"/>
      <c r="E6" s="42"/>
    </row>
    <row r="7" spans="1:5" x14ac:dyDescent="0.2">
      <c r="A7" s="45" t="s">
        <v>456</v>
      </c>
      <c r="B7" s="45"/>
      <c r="C7" s="45"/>
      <c r="D7" s="45"/>
      <c r="E7" s="42"/>
    </row>
    <row r="8" spans="1:5" x14ac:dyDescent="0.2">
      <c r="A8" s="46" t="s">
        <v>76</v>
      </c>
      <c r="B8" s="46" t="s">
        <v>77</v>
      </c>
      <c r="C8" s="47">
        <v>2026</v>
      </c>
      <c r="D8" s="47">
        <v>2025</v>
      </c>
      <c r="E8" s="42"/>
    </row>
    <row r="9" spans="1:5" x14ac:dyDescent="0.2">
      <c r="A9" s="68">
        <v>1111</v>
      </c>
      <c r="B9" s="42" t="s">
        <v>457</v>
      </c>
      <c r="C9" s="61">
        <v>0</v>
      </c>
      <c r="D9" s="61">
        <v>0</v>
      </c>
      <c r="E9" s="42"/>
    </row>
    <row r="10" spans="1:5" x14ac:dyDescent="0.2">
      <c r="A10" s="68">
        <v>1112</v>
      </c>
      <c r="B10" s="42" t="s">
        <v>458</v>
      </c>
      <c r="C10" s="61">
        <v>7.72</v>
      </c>
      <c r="D10" s="61">
        <v>122.32</v>
      </c>
      <c r="E10" s="42"/>
    </row>
    <row r="11" spans="1:5" x14ac:dyDescent="0.2">
      <c r="A11" s="68">
        <v>1113</v>
      </c>
      <c r="B11" s="42" t="s">
        <v>459</v>
      </c>
      <c r="C11" s="61">
        <v>0</v>
      </c>
      <c r="D11" s="61">
        <v>0</v>
      </c>
      <c r="E11" s="42"/>
    </row>
    <row r="12" spans="1:5" x14ac:dyDescent="0.2">
      <c r="A12" s="68">
        <v>1114</v>
      </c>
      <c r="B12" s="42" t="s">
        <v>273</v>
      </c>
      <c r="C12" s="61">
        <f>+ESF!C9</f>
        <v>12177122.689999999</v>
      </c>
      <c r="D12" s="61">
        <v>3788091.77</v>
      </c>
      <c r="E12" s="42"/>
    </row>
    <row r="13" spans="1:5" x14ac:dyDescent="0.2">
      <c r="A13" s="68">
        <v>1115</v>
      </c>
      <c r="B13" s="42" t="s">
        <v>274</v>
      </c>
      <c r="C13" s="61">
        <v>0</v>
      </c>
      <c r="D13" s="61">
        <v>0</v>
      </c>
      <c r="E13" s="42"/>
    </row>
    <row r="14" spans="1:5" x14ac:dyDescent="0.2">
      <c r="A14" s="68">
        <v>1116</v>
      </c>
      <c r="B14" s="42" t="s">
        <v>460</v>
      </c>
      <c r="C14" s="61">
        <v>0</v>
      </c>
      <c r="D14" s="61">
        <v>0</v>
      </c>
      <c r="E14" s="42"/>
    </row>
    <row r="15" spans="1:5" x14ac:dyDescent="0.2">
      <c r="A15" s="68">
        <v>1119</v>
      </c>
      <c r="B15" s="42" t="s">
        <v>461</v>
      </c>
      <c r="C15" s="61">
        <v>0</v>
      </c>
      <c r="D15" s="61">
        <v>0</v>
      </c>
      <c r="E15" s="42"/>
    </row>
    <row r="16" spans="1:5" x14ac:dyDescent="0.2">
      <c r="A16" s="85">
        <v>1110</v>
      </c>
      <c r="B16" s="86" t="s">
        <v>462</v>
      </c>
      <c r="C16" s="87">
        <f>SUM(C9:C15)</f>
        <v>12177130.41</v>
      </c>
      <c r="D16" s="87">
        <f>SUM(D9:D15)</f>
        <v>3788214.09</v>
      </c>
      <c r="E16" s="42"/>
    </row>
    <row r="19" spans="1:4" x14ac:dyDescent="0.2">
      <c r="A19" s="45" t="s">
        <v>463</v>
      </c>
      <c r="B19" s="45"/>
      <c r="C19" s="45"/>
      <c r="D19" s="45"/>
    </row>
    <row r="20" spans="1:4" x14ac:dyDescent="0.2">
      <c r="A20" s="46" t="s">
        <v>76</v>
      </c>
      <c r="B20" s="46" t="s">
        <v>77</v>
      </c>
      <c r="C20" s="47">
        <v>2026</v>
      </c>
      <c r="D20" s="47">
        <v>2025</v>
      </c>
    </row>
    <row r="21" spans="1:4" x14ac:dyDescent="0.2">
      <c r="A21" s="85">
        <v>1230</v>
      </c>
      <c r="B21" s="88" t="s">
        <v>324</v>
      </c>
      <c r="C21" s="87">
        <v>0</v>
      </c>
      <c r="D21" s="87">
        <v>0</v>
      </c>
    </row>
    <row r="22" spans="1:4" x14ac:dyDescent="0.2">
      <c r="A22" s="68">
        <v>1231</v>
      </c>
      <c r="B22" s="42" t="s">
        <v>325</v>
      </c>
      <c r="C22" s="61">
        <v>0</v>
      </c>
      <c r="D22" s="61">
        <v>0</v>
      </c>
    </row>
    <row r="23" spans="1:4" x14ac:dyDescent="0.2">
      <c r="A23" s="68">
        <v>1232</v>
      </c>
      <c r="B23" s="42" t="s">
        <v>326</v>
      </c>
      <c r="C23" s="61">
        <v>0</v>
      </c>
      <c r="D23" s="61">
        <v>0</v>
      </c>
    </row>
    <row r="24" spans="1:4" x14ac:dyDescent="0.2">
      <c r="A24" s="68">
        <v>1233</v>
      </c>
      <c r="B24" s="42" t="s">
        <v>327</v>
      </c>
      <c r="C24" s="61">
        <v>0</v>
      </c>
      <c r="D24" s="61">
        <v>0</v>
      </c>
    </row>
    <row r="25" spans="1:4" x14ac:dyDescent="0.2">
      <c r="A25" s="68">
        <v>1234</v>
      </c>
      <c r="B25" s="42" t="s">
        <v>328</v>
      </c>
      <c r="C25" s="61">
        <v>0</v>
      </c>
      <c r="D25" s="61">
        <v>0</v>
      </c>
    </row>
    <row r="26" spans="1:4" x14ac:dyDescent="0.2">
      <c r="A26" s="68">
        <v>1235</v>
      </c>
      <c r="B26" s="42" t="s">
        <v>329</v>
      </c>
      <c r="C26" s="61">
        <v>0</v>
      </c>
      <c r="D26" s="61">
        <v>0</v>
      </c>
    </row>
    <row r="27" spans="1:4" x14ac:dyDescent="0.2">
      <c r="A27" s="68">
        <v>1236</v>
      </c>
      <c r="B27" s="42" t="s">
        <v>330</v>
      </c>
      <c r="C27" s="61">
        <v>0</v>
      </c>
      <c r="D27" s="61">
        <v>0</v>
      </c>
    </row>
    <row r="28" spans="1:4" x14ac:dyDescent="0.2">
      <c r="A28" s="68">
        <v>1239</v>
      </c>
      <c r="B28" s="42" t="s">
        <v>331</v>
      </c>
      <c r="C28" s="61">
        <v>0</v>
      </c>
      <c r="D28" s="61">
        <v>0</v>
      </c>
    </row>
    <row r="29" spans="1:4" x14ac:dyDescent="0.2">
      <c r="A29" s="85">
        <v>1240</v>
      </c>
      <c r="B29" s="88" t="s">
        <v>332</v>
      </c>
      <c r="C29" s="87">
        <f>SUM(C30:C37)</f>
        <v>0</v>
      </c>
      <c r="D29" s="87">
        <f>SUM(D30:D37)</f>
        <v>0</v>
      </c>
    </row>
    <row r="30" spans="1:4" x14ac:dyDescent="0.2">
      <c r="A30" s="68">
        <v>1241</v>
      </c>
      <c r="B30" s="42" t="s">
        <v>333</v>
      </c>
      <c r="C30" s="61">
        <v>0</v>
      </c>
      <c r="D30" s="61">
        <v>0</v>
      </c>
    </row>
    <row r="31" spans="1:4" x14ac:dyDescent="0.2">
      <c r="A31" s="68">
        <v>1242</v>
      </c>
      <c r="B31" s="42" t="s">
        <v>338</v>
      </c>
      <c r="C31" s="61">
        <v>0</v>
      </c>
      <c r="D31" s="61">
        <v>0</v>
      </c>
    </row>
    <row r="32" spans="1:4" x14ac:dyDescent="0.2">
      <c r="A32" s="68">
        <v>1243</v>
      </c>
      <c r="B32" s="42" t="s">
        <v>339</v>
      </c>
      <c r="C32" s="61">
        <v>0</v>
      </c>
      <c r="D32" s="61">
        <v>0</v>
      </c>
    </row>
    <row r="33" spans="1:9" x14ac:dyDescent="0.2">
      <c r="A33" s="68">
        <v>1244</v>
      </c>
      <c r="B33" s="42" t="s">
        <v>340</v>
      </c>
      <c r="C33" s="61">
        <v>0</v>
      </c>
      <c r="D33" s="61">
        <v>0</v>
      </c>
    </row>
    <row r="34" spans="1:9" x14ac:dyDescent="0.2">
      <c r="A34" s="68">
        <v>1245</v>
      </c>
      <c r="B34" s="42" t="s">
        <v>341</v>
      </c>
      <c r="C34" s="61">
        <v>0</v>
      </c>
      <c r="D34" s="61">
        <v>0</v>
      </c>
    </row>
    <row r="35" spans="1:9" x14ac:dyDescent="0.2">
      <c r="A35" s="68">
        <v>1246</v>
      </c>
      <c r="B35" s="42" t="s">
        <v>342</v>
      </c>
      <c r="C35" s="61">
        <v>0</v>
      </c>
      <c r="D35" s="61">
        <v>0</v>
      </c>
    </row>
    <row r="36" spans="1:9" x14ac:dyDescent="0.2">
      <c r="A36" s="68">
        <v>1247</v>
      </c>
      <c r="B36" s="42" t="s">
        <v>344</v>
      </c>
      <c r="C36" s="61">
        <v>0</v>
      </c>
      <c r="D36" s="61">
        <v>0</v>
      </c>
    </row>
    <row r="37" spans="1:9" x14ac:dyDescent="0.2">
      <c r="A37" s="68">
        <v>1248</v>
      </c>
      <c r="B37" s="42" t="s">
        <v>345</v>
      </c>
      <c r="C37" s="61">
        <v>0</v>
      </c>
      <c r="D37" s="61">
        <v>0</v>
      </c>
    </row>
    <row r="38" spans="1:9" x14ac:dyDescent="0.2">
      <c r="A38" s="85">
        <v>1250</v>
      </c>
      <c r="B38" s="88" t="s">
        <v>351</v>
      </c>
      <c r="C38" s="87">
        <v>0</v>
      </c>
      <c r="D38" s="87">
        <v>0</v>
      </c>
    </row>
    <row r="39" spans="1:9" x14ac:dyDescent="0.2">
      <c r="A39" s="68">
        <v>1251</v>
      </c>
      <c r="B39" s="42" t="s">
        <v>352</v>
      </c>
      <c r="C39" s="61">
        <v>0</v>
      </c>
      <c r="D39" s="61">
        <v>0</v>
      </c>
    </row>
    <row r="40" spans="1:9" x14ac:dyDescent="0.2">
      <c r="A40" s="68">
        <v>1252</v>
      </c>
      <c r="B40" s="42" t="s">
        <v>353</v>
      </c>
      <c r="C40" s="61">
        <v>0</v>
      </c>
      <c r="D40" s="61">
        <v>0</v>
      </c>
    </row>
    <row r="41" spans="1:9" x14ac:dyDescent="0.2">
      <c r="A41" s="68">
        <v>1253</v>
      </c>
      <c r="B41" s="42" t="s">
        <v>354</v>
      </c>
      <c r="C41" s="61">
        <v>0</v>
      </c>
      <c r="D41" s="61">
        <v>0</v>
      </c>
    </row>
    <row r="42" spans="1:9" x14ac:dyDescent="0.2">
      <c r="A42" s="68">
        <v>1254</v>
      </c>
      <c r="B42" s="42" t="s">
        <v>355</v>
      </c>
      <c r="C42" s="61">
        <v>0</v>
      </c>
      <c r="D42" s="61">
        <v>0</v>
      </c>
    </row>
    <row r="43" spans="1:9" x14ac:dyDescent="0.2">
      <c r="A43" s="68">
        <v>1259</v>
      </c>
      <c r="B43" s="42" t="s">
        <v>356</v>
      </c>
      <c r="C43" s="61">
        <v>0</v>
      </c>
      <c r="D43" s="61">
        <v>0</v>
      </c>
    </row>
    <row r="44" spans="1:9" x14ac:dyDescent="0.2">
      <c r="A44" s="68"/>
      <c r="B44" s="86" t="s">
        <v>464</v>
      </c>
      <c r="C44" s="87">
        <f>C21+C29+C38</f>
        <v>0</v>
      </c>
      <c r="D44" s="87">
        <f>D21+D29+D38</f>
        <v>0</v>
      </c>
    </row>
    <row r="45" spans="1:9" x14ac:dyDescent="0.2">
      <c r="A45" s="42"/>
      <c r="B45" s="42"/>
      <c r="C45" s="42"/>
      <c r="D45" s="42"/>
    </row>
    <row r="46" spans="1:9" x14ac:dyDescent="0.2">
      <c r="A46" s="45" t="s">
        <v>465</v>
      </c>
      <c r="B46" s="45"/>
      <c r="C46" s="45"/>
      <c r="D46" s="45"/>
    </row>
    <row r="47" spans="1:9" x14ac:dyDescent="0.2">
      <c r="A47" s="46" t="s">
        <v>76</v>
      </c>
      <c r="B47" s="46" t="s">
        <v>77</v>
      </c>
      <c r="C47" s="47">
        <v>2026</v>
      </c>
      <c r="D47" s="47">
        <v>2025</v>
      </c>
    </row>
    <row r="48" spans="1:9" x14ac:dyDescent="0.2">
      <c r="A48" s="85">
        <v>3210</v>
      </c>
      <c r="B48" s="88" t="s">
        <v>466</v>
      </c>
      <c r="C48" s="87">
        <f>'[1]312_ESF'!E36</f>
        <v>7842623.4699999988</v>
      </c>
      <c r="D48" s="87">
        <f>+'[1]312_ESF'!F36</f>
        <v>-5400470.3399999999</v>
      </c>
      <c r="F48" s="89"/>
      <c r="G48" s="90"/>
      <c r="H48" s="91"/>
      <c r="I48" s="91"/>
    </row>
    <row r="49" spans="1:9" x14ac:dyDescent="0.2">
      <c r="A49" s="68"/>
      <c r="B49" s="86" t="s">
        <v>467</v>
      </c>
      <c r="C49" s="87">
        <f>C62+C93</f>
        <v>557235.9</v>
      </c>
      <c r="D49" s="87">
        <f>D62+D93</f>
        <v>1122670.8500000001</v>
      </c>
      <c r="F49" s="92"/>
      <c r="G49" s="93"/>
      <c r="H49" s="91"/>
      <c r="I49" s="91"/>
    </row>
    <row r="50" spans="1:9" x14ac:dyDescent="0.2">
      <c r="A50" s="85">
        <v>5400</v>
      </c>
      <c r="B50" s="88" t="s">
        <v>225</v>
      </c>
      <c r="C50" s="87">
        <v>0</v>
      </c>
      <c r="D50" s="87">
        <v>0</v>
      </c>
      <c r="F50" s="92"/>
      <c r="G50" s="93"/>
      <c r="H50" s="94"/>
      <c r="I50" s="94"/>
    </row>
    <row r="51" spans="1:9" x14ac:dyDescent="0.2">
      <c r="A51" s="68">
        <v>5410</v>
      </c>
      <c r="B51" s="42" t="s">
        <v>468</v>
      </c>
      <c r="C51" s="61">
        <v>0</v>
      </c>
      <c r="D51" s="61">
        <v>0</v>
      </c>
      <c r="F51" s="92"/>
      <c r="G51" s="93"/>
      <c r="H51" s="95"/>
      <c r="I51" s="95"/>
    </row>
    <row r="52" spans="1:9" x14ac:dyDescent="0.2">
      <c r="A52" s="68">
        <v>5411</v>
      </c>
      <c r="B52" s="42" t="s">
        <v>227</v>
      </c>
      <c r="C52" s="61">
        <v>0</v>
      </c>
      <c r="D52" s="61">
        <v>0</v>
      </c>
      <c r="F52" s="92"/>
      <c r="G52" s="93"/>
      <c r="H52" s="96"/>
      <c r="I52" s="96"/>
    </row>
    <row r="53" spans="1:9" x14ac:dyDescent="0.2">
      <c r="A53" s="68">
        <v>5420</v>
      </c>
      <c r="B53" s="42" t="s">
        <v>469</v>
      </c>
      <c r="C53" s="61">
        <v>0</v>
      </c>
      <c r="D53" s="61">
        <v>0</v>
      </c>
      <c r="F53" s="92"/>
      <c r="G53" s="93"/>
      <c r="H53" s="97"/>
      <c r="I53" s="97"/>
    </row>
    <row r="54" spans="1:9" x14ac:dyDescent="0.2">
      <c r="A54" s="68">
        <v>5421</v>
      </c>
      <c r="B54" s="42" t="s">
        <v>230</v>
      </c>
      <c r="C54" s="61">
        <v>0</v>
      </c>
      <c r="D54" s="61">
        <v>0</v>
      </c>
      <c r="F54" s="92"/>
      <c r="G54" s="93"/>
      <c r="H54" s="91"/>
      <c r="I54" s="91"/>
    </row>
    <row r="55" spans="1:9" x14ac:dyDescent="0.2">
      <c r="A55" s="68">
        <v>5430</v>
      </c>
      <c r="B55" s="42" t="s">
        <v>470</v>
      </c>
      <c r="C55" s="61">
        <v>0</v>
      </c>
      <c r="D55" s="61">
        <v>0</v>
      </c>
      <c r="F55" s="92"/>
      <c r="G55" s="93"/>
      <c r="H55" s="98"/>
      <c r="I55" s="98"/>
    </row>
    <row r="56" spans="1:9" x14ac:dyDescent="0.2">
      <c r="A56" s="68">
        <v>5431</v>
      </c>
      <c r="B56" s="42" t="s">
        <v>233</v>
      </c>
      <c r="C56" s="61">
        <v>0</v>
      </c>
      <c r="D56" s="61">
        <v>0</v>
      </c>
      <c r="F56" s="92"/>
      <c r="G56" s="93"/>
      <c r="H56" s="98"/>
      <c r="I56" s="98"/>
    </row>
    <row r="57" spans="1:9" x14ac:dyDescent="0.2">
      <c r="A57" s="68">
        <v>5440</v>
      </c>
      <c r="B57" s="42" t="s">
        <v>471</v>
      </c>
      <c r="C57" s="61">
        <v>0</v>
      </c>
      <c r="D57" s="61">
        <v>0</v>
      </c>
      <c r="F57" s="92"/>
      <c r="G57" s="93"/>
      <c r="H57" s="98"/>
      <c r="I57" s="98"/>
    </row>
    <row r="58" spans="1:9" x14ac:dyDescent="0.2">
      <c r="A58" s="68">
        <v>5441</v>
      </c>
      <c r="B58" s="42" t="s">
        <v>471</v>
      </c>
      <c r="C58" s="61">
        <v>0</v>
      </c>
      <c r="D58" s="61">
        <v>0</v>
      </c>
      <c r="F58" s="89"/>
      <c r="G58" s="90"/>
      <c r="H58" s="98"/>
      <c r="I58" s="98"/>
    </row>
    <row r="59" spans="1:9" x14ac:dyDescent="0.2">
      <c r="A59" s="68">
        <v>5450</v>
      </c>
      <c r="B59" s="42" t="s">
        <v>472</v>
      </c>
      <c r="C59" s="61">
        <v>0</v>
      </c>
      <c r="D59" s="61">
        <v>0</v>
      </c>
      <c r="F59" s="92"/>
      <c r="G59" s="93"/>
      <c r="H59" s="98"/>
      <c r="I59" s="98"/>
    </row>
    <row r="60" spans="1:9" x14ac:dyDescent="0.2">
      <c r="A60" s="68">
        <v>5451</v>
      </c>
      <c r="B60" s="42" t="s">
        <v>237</v>
      </c>
      <c r="C60" s="61">
        <v>0</v>
      </c>
      <c r="D60" s="61">
        <v>0</v>
      </c>
      <c r="F60" s="92"/>
      <c r="G60" s="93"/>
      <c r="H60" s="98"/>
      <c r="I60" s="98"/>
    </row>
    <row r="61" spans="1:9" x14ac:dyDescent="0.2">
      <c r="A61" s="68">
        <v>5452</v>
      </c>
      <c r="B61" s="42" t="s">
        <v>238</v>
      </c>
      <c r="C61" s="61">
        <v>0</v>
      </c>
      <c r="D61" s="61">
        <v>0</v>
      </c>
      <c r="F61" s="92"/>
      <c r="G61" s="93"/>
      <c r="H61" s="98"/>
      <c r="I61" s="98"/>
    </row>
    <row r="62" spans="1:9" x14ac:dyDescent="0.2">
      <c r="A62" s="85">
        <v>5500</v>
      </c>
      <c r="B62" s="88" t="s">
        <v>239</v>
      </c>
      <c r="C62" s="87">
        <f>+C63+C72+C75+C81+C83+C85</f>
        <v>555504.9</v>
      </c>
      <c r="D62" s="87">
        <f>+D63+D72+D75+D81+D83+D85</f>
        <v>1111009.8</v>
      </c>
      <c r="F62" s="92"/>
      <c r="G62" s="93"/>
      <c r="H62" s="98"/>
      <c r="I62" s="98"/>
    </row>
    <row r="63" spans="1:9" x14ac:dyDescent="0.2">
      <c r="A63" s="85">
        <v>5510</v>
      </c>
      <c r="B63" s="88" t="s">
        <v>240</v>
      </c>
      <c r="C63" s="87">
        <f>+C68</f>
        <v>555504.9</v>
      </c>
      <c r="D63" s="87">
        <f>+D68</f>
        <v>1111009.8</v>
      </c>
      <c r="F63" s="92"/>
      <c r="G63" s="93"/>
      <c r="H63" s="98"/>
      <c r="I63" s="98"/>
    </row>
    <row r="64" spans="1:9" x14ac:dyDescent="0.2">
      <c r="A64" s="68">
        <v>5511</v>
      </c>
      <c r="B64" s="42" t="s">
        <v>241</v>
      </c>
      <c r="C64" s="61">
        <v>0</v>
      </c>
      <c r="D64" s="61">
        <v>0</v>
      </c>
      <c r="F64" s="92"/>
      <c r="G64" s="93"/>
      <c r="H64" s="98"/>
      <c r="I64" s="98"/>
    </row>
    <row r="65" spans="1:9" x14ac:dyDescent="0.2">
      <c r="A65" s="68">
        <v>5512</v>
      </c>
      <c r="B65" s="42" t="s">
        <v>242</v>
      </c>
      <c r="C65" s="61">
        <v>0</v>
      </c>
      <c r="D65" s="61">
        <v>0</v>
      </c>
      <c r="F65" s="92"/>
      <c r="G65" s="93"/>
      <c r="H65" s="98"/>
      <c r="I65" s="98"/>
    </row>
    <row r="66" spans="1:9" x14ac:dyDescent="0.2">
      <c r="A66" s="68">
        <v>5513</v>
      </c>
      <c r="B66" s="42" t="s">
        <v>243</v>
      </c>
      <c r="C66" s="61">
        <v>0</v>
      </c>
      <c r="D66" s="61">
        <v>0</v>
      </c>
      <c r="F66" s="92"/>
      <c r="G66" s="93"/>
      <c r="H66" s="91"/>
      <c r="I66" s="91"/>
    </row>
    <row r="67" spans="1:9" x14ac:dyDescent="0.2">
      <c r="A67" s="68">
        <v>5514</v>
      </c>
      <c r="B67" s="42" t="s">
        <v>244</v>
      </c>
      <c r="C67" s="61">
        <v>0</v>
      </c>
      <c r="D67" s="61">
        <v>0</v>
      </c>
      <c r="F67" s="92"/>
      <c r="G67" s="93"/>
      <c r="H67" s="98"/>
      <c r="I67" s="98"/>
    </row>
    <row r="68" spans="1:9" x14ac:dyDescent="0.2">
      <c r="A68" s="68">
        <v>5515</v>
      </c>
      <c r="B68" s="42" t="s">
        <v>245</v>
      </c>
      <c r="C68" s="61">
        <f>+ESF!D64</f>
        <v>555504.9</v>
      </c>
      <c r="D68" s="61">
        <v>1111009.8</v>
      </c>
      <c r="F68" s="89"/>
      <c r="G68" s="90"/>
      <c r="H68" s="98"/>
      <c r="I68" s="98"/>
    </row>
    <row r="69" spans="1:9" x14ac:dyDescent="0.2">
      <c r="A69" s="68">
        <v>5516</v>
      </c>
      <c r="B69" s="42" t="s">
        <v>246</v>
      </c>
      <c r="C69" s="61">
        <v>0</v>
      </c>
      <c r="D69" s="61">
        <v>0</v>
      </c>
      <c r="F69" s="92"/>
      <c r="G69" s="93"/>
      <c r="H69" s="98"/>
      <c r="I69" s="98"/>
    </row>
    <row r="70" spans="1:9" x14ac:dyDescent="0.2">
      <c r="A70" s="68">
        <v>5517</v>
      </c>
      <c r="B70" s="42" t="s">
        <v>247</v>
      </c>
      <c r="C70" s="61">
        <v>0</v>
      </c>
      <c r="D70" s="61">
        <v>0</v>
      </c>
      <c r="F70" s="92"/>
      <c r="G70" s="93"/>
      <c r="H70" s="98"/>
      <c r="I70" s="98"/>
    </row>
    <row r="71" spans="1:9" x14ac:dyDescent="0.2">
      <c r="A71" s="68">
        <v>5518</v>
      </c>
      <c r="B71" s="42" t="s">
        <v>248</v>
      </c>
      <c r="C71" s="61">
        <v>0</v>
      </c>
      <c r="D71" s="61">
        <v>0</v>
      </c>
      <c r="F71" s="92"/>
      <c r="G71" s="93"/>
      <c r="H71" s="98"/>
      <c r="I71" s="98"/>
    </row>
    <row r="72" spans="1:9" x14ac:dyDescent="0.2">
      <c r="A72" s="85">
        <v>5520</v>
      </c>
      <c r="B72" s="88" t="s">
        <v>249</v>
      </c>
      <c r="C72" s="87">
        <v>0</v>
      </c>
      <c r="D72" s="87">
        <v>0</v>
      </c>
      <c r="F72" s="92"/>
      <c r="G72" s="93"/>
      <c r="H72" s="98"/>
      <c r="I72" s="98"/>
    </row>
    <row r="73" spans="1:9" x14ac:dyDescent="0.2">
      <c r="A73" s="68">
        <v>5521</v>
      </c>
      <c r="B73" s="42" t="s">
        <v>250</v>
      </c>
      <c r="C73" s="61">
        <v>0</v>
      </c>
      <c r="D73" s="61">
        <v>0</v>
      </c>
      <c r="F73" s="92"/>
      <c r="G73" s="93"/>
      <c r="H73" s="98"/>
      <c r="I73" s="98"/>
    </row>
    <row r="74" spans="1:9" x14ac:dyDescent="0.2">
      <c r="A74" s="68">
        <v>5522</v>
      </c>
      <c r="B74" s="42" t="s">
        <v>251</v>
      </c>
      <c r="C74" s="61">
        <v>0</v>
      </c>
      <c r="D74" s="61">
        <v>0</v>
      </c>
      <c r="F74" s="92"/>
      <c r="G74" s="93"/>
      <c r="H74" s="98"/>
      <c r="I74" s="98"/>
    </row>
    <row r="75" spans="1:9" x14ac:dyDescent="0.2">
      <c r="A75" s="85">
        <v>5530</v>
      </c>
      <c r="B75" s="88" t="s">
        <v>252</v>
      </c>
      <c r="C75" s="87">
        <v>0</v>
      </c>
      <c r="D75" s="87">
        <v>0</v>
      </c>
      <c r="F75" s="92"/>
      <c r="G75" s="93"/>
      <c r="H75" s="98"/>
      <c r="I75" s="98"/>
    </row>
    <row r="76" spans="1:9" x14ac:dyDescent="0.2">
      <c r="A76" s="68">
        <v>5531</v>
      </c>
      <c r="B76" s="42" t="s">
        <v>253</v>
      </c>
      <c r="C76" s="61">
        <v>0</v>
      </c>
      <c r="D76" s="61">
        <v>0</v>
      </c>
      <c r="F76" s="92"/>
      <c r="G76" s="93"/>
      <c r="H76" s="98"/>
      <c r="I76" s="98"/>
    </row>
    <row r="77" spans="1:9" x14ac:dyDescent="0.2">
      <c r="A77" s="68">
        <v>5532</v>
      </c>
      <c r="B77" s="42" t="s">
        <v>254</v>
      </c>
      <c r="C77" s="61">
        <v>0</v>
      </c>
      <c r="D77" s="61">
        <v>0</v>
      </c>
      <c r="F77" s="92"/>
      <c r="G77" s="93"/>
      <c r="H77" s="98"/>
      <c r="I77" s="98"/>
    </row>
    <row r="78" spans="1:9" x14ac:dyDescent="0.2">
      <c r="A78" s="68">
        <v>5533</v>
      </c>
      <c r="B78" s="42" t="s">
        <v>255</v>
      </c>
      <c r="C78" s="61">
        <v>0</v>
      </c>
      <c r="D78" s="61">
        <v>0</v>
      </c>
      <c r="F78" s="89"/>
      <c r="G78" s="90"/>
      <c r="H78" s="98"/>
      <c r="I78" s="98"/>
    </row>
    <row r="79" spans="1:9" x14ac:dyDescent="0.2">
      <c r="A79" s="68">
        <v>5534</v>
      </c>
      <c r="B79" s="42" t="s">
        <v>256</v>
      </c>
      <c r="C79" s="61">
        <v>0</v>
      </c>
      <c r="D79" s="61">
        <v>0</v>
      </c>
      <c r="F79" s="92"/>
      <c r="G79" s="93"/>
      <c r="H79" s="98"/>
      <c r="I79" s="98"/>
    </row>
    <row r="80" spans="1:9" x14ac:dyDescent="0.2">
      <c r="A80" s="68">
        <v>5535</v>
      </c>
      <c r="B80" s="42" t="s">
        <v>257</v>
      </c>
      <c r="C80" s="61">
        <v>0</v>
      </c>
      <c r="D80" s="61">
        <v>0</v>
      </c>
      <c r="F80" s="92"/>
      <c r="G80" s="93"/>
      <c r="H80" s="98"/>
      <c r="I80" s="98"/>
    </row>
    <row r="81" spans="1:9" x14ac:dyDescent="0.2">
      <c r="A81" s="85">
        <v>5590</v>
      </c>
      <c r="B81" s="88" t="s">
        <v>258</v>
      </c>
      <c r="C81" s="87">
        <v>0</v>
      </c>
      <c r="D81" s="87">
        <v>0</v>
      </c>
      <c r="F81" s="92"/>
      <c r="G81" s="93"/>
      <c r="H81" s="98"/>
      <c r="I81" s="98"/>
    </row>
    <row r="82" spans="1:9" x14ac:dyDescent="0.2">
      <c r="A82" s="68">
        <v>5591</v>
      </c>
      <c r="B82" s="42" t="s">
        <v>259</v>
      </c>
      <c r="C82" s="61">
        <v>0</v>
      </c>
      <c r="D82" s="61">
        <v>0</v>
      </c>
      <c r="F82" s="92"/>
      <c r="G82" s="93"/>
      <c r="H82" s="98"/>
      <c r="I82" s="98"/>
    </row>
    <row r="83" spans="1:9" x14ac:dyDescent="0.2">
      <c r="A83" s="68">
        <v>5592</v>
      </c>
      <c r="B83" s="42" t="s">
        <v>260</v>
      </c>
      <c r="C83" s="61">
        <v>0</v>
      </c>
      <c r="D83" s="61">
        <v>0</v>
      </c>
      <c r="F83" s="92"/>
      <c r="G83" s="93"/>
      <c r="H83" s="98"/>
      <c r="I83" s="98"/>
    </row>
    <row r="84" spans="1:9" x14ac:dyDescent="0.2">
      <c r="A84" s="68">
        <v>5593</v>
      </c>
      <c r="B84" s="42" t="s">
        <v>261</v>
      </c>
      <c r="C84" s="61">
        <v>0</v>
      </c>
      <c r="D84" s="61">
        <v>0</v>
      </c>
      <c r="F84" s="92"/>
      <c r="G84" s="93"/>
      <c r="H84" s="98"/>
      <c r="I84" s="98"/>
    </row>
    <row r="85" spans="1:9" x14ac:dyDescent="0.2">
      <c r="A85" s="68">
        <v>5594</v>
      </c>
      <c r="B85" s="42" t="s">
        <v>473</v>
      </c>
      <c r="C85" s="61">
        <v>0</v>
      </c>
      <c r="D85" s="61">
        <v>0</v>
      </c>
      <c r="F85" s="92"/>
      <c r="G85" s="93"/>
      <c r="H85" s="98"/>
      <c r="I85" s="98"/>
    </row>
    <row r="86" spans="1:9" x14ac:dyDescent="0.2">
      <c r="A86" s="68">
        <v>5595</v>
      </c>
      <c r="B86" s="42" t="s">
        <v>263</v>
      </c>
      <c r="C86" s="61">
        <v>0</v>
      </c>
      <c r="D86" s="61">
        <v>0</v>
      </c>
      <c r="F86" s="92"/>
      <c r="G86" s="93"/>
      <c r="H86" s="98"/>
      <c r="I86" s="98"/>
    </row>
    <row r="87" spans="1:9" x14ac:dyDescent="0.2">
      <c r="A87" s="68">
        <v>5596</v>
      </c>
      <c r="B87" s="42" t="s">
        <v>155</v>
      </c>
      <c r="C87" s="61">
        <v>0</v>
      </c>
      <c r="D87" s="61">
        <v>0</v>
      </c>
      <c r="F87" s="92"/>
      <c r="G87" s="93"/>
      <c r="H87" s="98"/>
      <c r="I87" s="98"/>
    </row>
    <row r="88" spans="1:9" x14ac:dyDescent="0.2">
      <c r="A88" s="68">
        <v>5597</v>
      </c>
      <c r="B88" s="42" t="s">
        <v>264</v>
      </c>
      <c r="C88" s="61">
        <v>0</v>
      </c>
      <c r="D88" s="61">
        <v>0</v>
      </c>
      <c r="F88" s="89"/>
      <c r="G88" s="90"/>
      <c r="H88" s="98"/>
      <c r="I88" s="98"/>
    </row>
    <row r="89" spans="1:9" x14ac:dyDescent="0.2">
      <c r="A89" s="68">
        <v>5599</v>
      </c>
      <c r="B89" s="42" t="s">
        <v>266</v>
      </c>
      <c r="C89" s="61">
        <v>0</v>
      </c>
      <c r="D89" s="61">
        <v>0</v>
      </c>
      <c r="F89" s="92"/>
      <c r="G89" s="93"/>
      <c r="H89" s="98"/>
      <c r="I89" s="98"/>
    </row>
    <row r="90" spans="1:9" x14ac:dyDescent="0.2">
      <c r="A90" s="85">
        <v>5600</v>
      </c>
      <c r="B90" s="88" t="s">
        <v>267</v>
      </c>
      <c r="C90" s="87">
        <v>0</v>
      </c>
      <c r="D90" s="87">
        <v>0</v>
      </c>
      <c r="F90" s="92"/>
      <c r="G90" s="93"/>
      <c r="H90" s="98"/>
      <c r="I90" s="98"/>
    </row>
    <row r="91" spans="1:9" x14ac:dyDescent="0.2">
      <c r="A91" s="85">
        <v>5610</v>
      </c>
      <c r="B91" s="88" t="s">
        <v>268</v>
      </c>
      <c r="C91" s="87">
        <v>0</v>
      </c>
      <c r="D91" s="87">
        <v>0</v>
      </c>
      <c r="F91" s="92"/>
      <c r="G91" s="93"/>
      <c r="H91" s="98"/>
      <c r="I91" s="98"/>
    </row>
    <row r="92" spans="1:9" x14ac:dyDescent="0.2">
      <c r="A92" s="68">
        <v>5611</v>
      </c>
      <c r="B92" s="42" t="s">
        <v>269</v>
      </c>
      <c r="C92" s="61">
        <v>0</v>
      </c>
      <c r="D92" s="61">
        <v>0</v>
      </c>
      <c r="F92" s="92"/>
      <c r="G92" s="93"/>
      <c r="H92" s="98"/>
      <c r="I92" s="98"/>
    </row>
    <row r="93" spans="1:9" x14ac:dyDescent="0.2">
      <c r="A93" s="85">
        <v>2110</v>
      </c>
      <c r="B93" s="99" t="s">
        <v>474</v>
      </c>
      <c r="C93" s="87">
        <f>+C96</f>
        <v>1731</v>
      </c>
      <c r="D93" s="87">
        <f>+D96</f>
        <v>11661.05</v>
      </c>
      <c r="F93" s="92"/>
      <c r="G93" s="93"/>
      <c r="H93" s="98"/>
      <c r="I93" s="98"/>
    </row>
    <row r="94" spans="1:9" x14ac:dyDescent="0.2">
      <c r="A94" s="68">
        <v>2111</v>
      </c>
      <c r="B94" s="42" t="s">
        <v>475</v>
      </c>
      <c r="C94" s="61">
        <v>0</v>
      </c>
      <c r="D94" s="61">
        <v>0</v>
      </c>
      <c r="F94" s="92"/>
      <c r="G94" s="93"/>
      <c r="H94" s="91"/>
      <c r="I94" s="91"/>
    </row>
    <row r="95" spans="1:9" x14ac:dyDescent="0.2">
      <c r="A95" s="68">
        <v>2112</v>
      </c>
      <c r="B95" s="42" t="s">
        <v>476</v>
      </c>
      <c r="C95" s="61">
        <v>0</v>
      </c>
      <c r="D95" s="61">
        <v>0</v>
      </c>
      <c r="F95" s="92"/>
      <c r="G95" s="93"/>
      <c r="H95" s="98"/>
      <c r="I95" s="98"/>
    </row>
    <row r="96" spans="1:9" x14ac:dyDescent="0.2">
      <c r="A96" s="68">
        <v>2112</v>
      </c>
      <c r="B96" s="42" t="s">
        <v>477</v>
      </c>
      <c r="C96" s="61">
        <f>+'[1]312_ESF'!E5</f>
        <v>1731</v>
      </c>
      <c r="D96" s="61">
        <f>+'[1]312_ESF'!F5</f>
        <v>11661.05</v>
      </c>
      <c r="F96" s="92"/>
      <c r="G96" s="93"/>
      <c r="H96" s="98"/>
      <c r="I96" s="98"/>
    </row>
    <row r="97" spans="1:9" x14ac:dyDescent="0.2">
      <c r="A97" s="68">
        <v>2115</v>
      </c>
      <c r="B97" s="42" t="s">
        <v>478</v>
      </c>
      <c r="C97" s="61">
        <v>0</v>
      </c>
      <c r="D97" s="61">
        <v>0</v>
      </c>
      <c r="F97" s="92"/>
      <c r="G97" s="93"/>
      <c r="H97" s="91"/>
      <c r="I97" s="91"/>
    </row>
    <row r="98" spans="1:9" x14ac:dyDescent="0.2">
      <c r="A98" s="68">
        <v>2114</v>
      </c>
      <c r="B98" s="42" t="s">
        <v>479</v>
      </c>
      <c r="C98" s="61">
        <v>0</v>
      </c>
      <c r="D98" s="61">
        <v>0</v>
      </c>
      <c r="F98" s="89"/>
      <c r="G98" s="90"/>
      <c r="H98" s="98"/>
      <c r="I98" s="98"/>
    </row>
    <row r="99" spans="1:9" x14ac:dyDescent="0.2">
      <c r="A99" s="85">
        <v>5120</v>
      </c>
      <c r="B99" s="99" t="s">
        <v>309</v>
      </c>
      <c r="C99" s="87">
        <v>0</v>
      </c>
      <c r="D99" s="87">
        <v>0</v>
      </c>
      <c r="F99" s="92"/>
      <c r="G99" s="93"/>
      <c r="H99" s="98"/>
      <c r="I99" s="98"/>
    </row>
    <row r="100" spans="1:9" x14ac:dyDescent="0.2">
      <c r="A100" s="68">
        <v>5120</v>
      </c>
      <c r="B100" s="54" t="s">
        <v>309</v>
      </c>
      <c r="C100" s="61">
        <v>0</v>
      </c>
      <c r="D100" s="61">
        <v>0</v>
      </c>
      <c r="F100" s="92"/>
      <c r="G100" s="93"/>
      <c r="H100" s="98"/>
      <c r="I100" s="98"/>
    </row>
    <row r="101" spans="1:9" x14ac:dyDescent="0.2">
      <c r="A101" s="68"/>
      <c r="B101" s="86" t="s">
        <v>480</v>
      </c>
      <c r="C101" s="88">
        <f>+C124</f>
        <v>0</v>
      </c>
      <c r="D101" s="87">
        <f>+D124</f>
        <v>0</v>
      </c>
      <c r="F101" s="92"/>
      <c r="G101" s="93"/>
      <c r="H101" s="98"/>
      <c r="I101" s="98"/>
    </row>
    <row r="102" spans="1:9" x14ac:dyDescent="0.2">
      <c r="A102" s="85">
        <v>4300</v>
      </c>
      <c r="B102" s="86" t="s">
        <v>139</v>
      </c>
      <c r="C102" s="42">
        <v>0</v>
      </c>
      <c r="D102" s="61">
        <v>0</v>
      </c>
      <c r="F102" s="92"/>
      <c r="G102" s="93"/>
      <c r="H102" s="98"/>
      <c r="I102" s="98"/>
    </row>
    <row r="103" spans="1:9" x14ac:dyDescent="0.2">
      <c r="A103" s="85">
        <v>4310</v>
      </c>
      <c r="B103" s="86" t="s">
        <v>140</v>
      </c>
      <c r="C103" s="88">
        <v>0</v>
      </c>
      <c r="D103" s="87">
        <v>0</v>
      </c>
      <c r="F103" s="92"/>
      <c r="G103" s="93"/>
      <c r="H103" s="94"/>
      <c r="I103" s="94"/>
    </row>
    <row r="104" spans="1:9" x14ac:dyDescent="0.2">
      <c r="A104" s="68">
        <v>4311</v>
      </c>
      <c r="B104" s="100" t="s">
        <v>141</v>
      </c>
      <c r="C104" s="42">
        <v>0</v>
      </c>
      <c r="D104" s="61">
        <v>0</v>
      </c>
      <c r="F104" s="92"/>
      <c r="G104" s="93"/>
      <c r="H104" s="101"/>
      <c r="I104" s="101"/>
    </row>
    <row r="105" spans="1:9" x14ac:dyDescent="0.2">
      <c r="A105" s="68">
        <v>4319</v>
      </c>
      <c r="B105" s="100" t="s">
        <v>142</v>
      </c>
      <c r="C105" s="42">
        <v>0</v>
      </c>
      <c r="D105" s="61">
        <v>0</v>
      </c>
      <c r="F105" s="92"/>
      <c r="G105" s="93"/>
      <c r="H105" s="102"/>
      <c r="I105" s="102"/>
    </row>
    <row r="106" spans="1:9" x14ac:dyDescent="0.2">
      <c r="A106" s="85">
        <v>4320</v>
      </c>
      <c r="B106" s="86" t="s">
        <v>143</v>
      </c>
      <c r="C106" s="88">
        <v>0</v>
      </c>
      <c r="D106" s="87">
        <v>0</v>
      </c>
      <c r="F106" s="92"/>
      <c r="G106" s="93"/>
      <c r="H106" s="94"/>
      <c r="I106" s="94"/>
    </row>
    <row r="107" spans="1:9" x14ac:dyDescent="0.2">
      <c r="A107" s="68">
        <v>4321</v>
      </c>
      <c r="B107" s="100" t="s">
        <v>144</v>
      </c>
      <c r="C107" s="42">
        <v>0</v>
      </c>
      <c r="D107" s="61">
        <v>0</v>
      </c>
      <c r="F107" s="92"/>
      <c r="G107" s="93"/>
      <c r="H107" s="101"/>
      <c r="I107" s="103"/>
    </row>
    <row r="108" spans="1:9" x14ac:dyDescent="0.2">
      <c r="A108" s="68">
        <v>4322</v>
      </c>
      <c r="B108" s="100" t="s">
        <v>145</v>
      </c>
      <c r="C108" s="42">
        <v>0</v>
      </c>
      <c r="D108" s="61">
        <v>0</v>
      </c>
      <c r="F108" s="89"/>
      <c r="G108" s="90"/>
      <c r="H108" s="101"/>
      <c r="I108" s="101"/>
    </row>
    <row r="109" spans="1:9" x14ac:dyDescent="0.2">
      <c r="A109" s="68">
        <v>4323</v>
      </c>
      <c r="B109" s="100" t="s">
        <v>146</v>
      </c>
      <c r="C109" s="42">
        <v>0</v>
      </c>
      <c r="D109" s="61">
        <v>0</v>
      </c>
      <c r="F109" s="92"/>
      <c r="G109" s="93"/>
      <c r="H109" s="102"/>
      <c r="I109" s="104"/>
    </row>
    <row r="110" spans="1:9" x14ac:dyDescent="0.2">
      <c r="A110" s="68">
        <v>4324</v>
      </c>
      <c r="B110" s="100" t="s">
        <v>147</v>
      </c>
      <c r="C110" s="42">
        <v>0</v>
      </c>
      <c r="D110" s="61">
        <v>0</v>
      </c>
      <c r="F110" s="92"/>
      <c r="G110" s="93"/>
      <c r="H110" s="102"/>
      <c r="I110" s="104"/>
    </row>
    <row r="111" spans="1:9" x14ac:dyDescent="0.2">
      <c r="A111" s="68">
        <v>4325</v>
      </c>
      <c r="B111" s="100" t="s">
        <v>148</v>
      </c>
      <c r="C111" s="42">
        <v>0</v>
      </c>
      <c r="D111" s="61">
        <v>0</v>
      </c>
      <c r="F111" s="92"/>
      <c r="G111" s="93"/>
      <c r="H111" s="101"/>
      <c r="I111" s="101"/>
    </row>
    <row r="112" spans="1:9" x14ac:dyDescent="0.2">
      <c r="A112" s="85">
        <v>4330</v>
      </c>
      <c r="B112" s="86" t="s">
        <v>149</v>
      </c>
      <c r="C112" s="88">
        <v>0</v>
      </c>
      <c r="D112" s="87">
        <v>0</v>
      </c>
      <c r="F112" s="92"/>
      <c r="G112" s="93"/>
      <c r="H112" s="102"/>
      <c r="I112" s="104"/>
    </row>
    <row r="113" spans="1:9" x14ac:dyDescent="0.2">
      <c r="A113" s="68">
        <v>4331</v>
      </c>
      <c r="B113" s="100" t="s">
        <v>149</v>
      </c>
      <c r="C113" s="42">
        <v>0</v>
      </c>
      <c r="D113" s="61">
        <v>0</v>
      </c>
      <c r="F113" s="92"/>
      <c r="G113" s="93"/>
      <c r="H113" s="102"/>
      <c r="I113" s="104"/>
    </row>
    <row r="114" spans="1:9" x14ac:dyDescent="0.2">
      <c r="A114" s="85">
        <v>4340</v>
      </c>
      <c r="B114" s="86" t="s">
        <v>150</v>
      </c>
      <c r="C114" s="88">
        <v>0</v>
      </c>
      <c r="D114" s="87">
        <v>0</v>
      </c>
      <c r="F114" s="92"/>
      <c r="G114" s="93"/>
      <c r="H114" s="102"/>
      <c r="I114" s="104"/>
    </row>
    <row r="115" spans="1:9" x14ac:dyDescent="0.2">
      <c r="A115" s="68">
        <v>4341</v>
      </c>
      <c r="B115" s="100" t="s">
        <v>150</v>
      </c>
      <c r="C115" s="42">
        <v>0</v>
      </c>
      <c r="D115" s="61">
        <v>0</v>
      </c>
      <c r="F115" s="92"/>
      <c r="G115" s="93"/>
      <c r="H115" s="102"/>
      <c r="I115" s="104"/>
    </row>
    <row r="116" spans="1:9" x14ac:dyDescent="0.2">
      <c r="A116" s="85">
        <v>4390</v>
      </c>
      <c r="B116" s="86" t="s">
        <v>151</v>
      </c>
      <c r="C116" s="88">
        <v>0</v>
      </c>
      <c r="D116" s="87">
        <v>0</v>
      </c>
      <c r="F116" s="92"/>
      <c r="G116" s="93"/>
      <c r="H116" s="102"/>
      <c r="I116" s="104"/>
    </row>
    <row r="117" spans="1:9" x14ac:dyDescent="0.2">
      <c r="A117" s="68">
        <v>4392</v>
      </c>
      <c r="B117" s="100" t="s">
        <v>152</v>
      </c>
      <c r="C117" s="42">
        <v>0</v>
      </c>
      <c r="D117" s="61">
        <v>0</v>
      </c>
      <c r="F117" s="92"/>
      <c r="G117" s="93"/>
      <c r="H117" s="101"/>
      <c r="I117" s="101"/>
    </row>
    <row r="118" spans="1:9" x14ac:dyDescent="0.2">
      <c r="A118" s="68">
        <v>4393</v>
      </c>
      <c r="B118" s="100" t="s">
        <v>153</v>
      </c>
      <c r="C118" s="42">
        <v>0</v>
      </c>
      <c r="D118" s="61">
        <v>0</v>
      </c>
      <c r="F118" s="89"/>
      <c r="G118" s="90"/>
      <c r="H118" s="102"/>
      <c r="I118" s="104"/>
    </row>
    <row r="119" spans="1:9" x14ac:dyDescent="0.2">
      <c r="A119" s="68">
        <v>4394</v>
      </c>
      <c r="B119" s="100" t="s">
        <v>154</v>
      </c>
      <c r="C119" s="42">
        <v>0</v>
      </c>
      <c r="D119" s="61">
        <v>0</v>
      </c>
      <c r="F119" s="92"/>
      <c r="G119" s="93"/>
      <c r="H119" s="101"/>
      <c r="I119" s="101"/>
    </row>
    <row r="120" spans="1:9" x14ac:dyDescent="0.2">
      <c r="A120" s="68">
        <v>4395</v>
      </c>
      <c r="B120" s="100" t="s">
        <v>155</v>
      </c>
      <c r="C120" s="42">
        <v>0</v>
      </c>
      <c r="D120" s="61">
        <v>0</v>
      </c>
      <c r="F120" s="92"/>
      <c r="G120" s="93"/>
      <c r="H120" s="102"/>
      <c r="I120" s="104"/>
    </row>
    <row r="121" spans="1:9" x14ac:dyDescent="0.2">
      <c r="A121" s="68">
        <v>4396</v>
      </c>
      <c r="B121" s="100" t="s">
        <v>156</v>
      </c>
      <c r="C121" s="42">
        <v>0</v>
      </c>
      <c r="D121" s="61">
        <v>0</v>
      </c>
      <c r="F121" s="92"/>
      <c r="G121" s="93"/>
      <c r="H121" s="105"/>
      <c r="I121" s="105"/>
    </row>
    <row r="122" spans="1:9" x14ac:dyDescent="0.2">
      <c r="A122" s="68">
        <v>4397</v>
      </c>
      <c r="B122" s="100" t="s">
        <v>157</v>
      </c>
      <c r="C122" s="42">
        <v>0</v>
      </c>
      <c r="D122" s="61">
        <v>0</v>
      </c>
      <c r="F122" s="92"/>
      <c r="G122" s="93"/>
      <c r="H122" s="106"/>
      <c r="I122" s="106"/>
    </row>
    <row r="123" spans="1:9" x14ac:dyDescent="0.2">
      <c r="A123" s="68">
        <v>4399</v>
      </c>
      <c r="B123" s="100" t="s">
        <v>151</v>
      </c>
      <c r="C123" s="42">
        <v>0</v>
      </c>
      <c r="D123" s="61">
        <v>0</v>
      </c>
      <c r="F123" s="92"/>
      <c r="G123" s="93"/>
      <c r="H123" s="106"/>
      <c r="I123" s="106"/>
    </row>
    <row r="124" spans="1:9" x14ac:dyDescent="0.2">
      <c r="A124" s="85">
        <v>1120</v>
      </c>
      <c r="B124" s="99" t="s">
        <v>481</v>
      </c>
      <c r="C124" s="88">
        <f>C131</f>
        <v>0</v>
      </c>
      <c r="D124" s="87">
        <f>+D131</f>
        <v>0</v>
      </c>
      <c r="F124" s="92"/>
      <c r="G124" s="93"/>
      <c r="H124" s="106"/>
      <c r="I124" s="106"/>
    </row>
    <row r="125" spans="1:9" x14ac:dyDescent="0.2">
      <c r="A125" s="68">
        <v>1124</v>
      </c>
      <c r="B125" s="54" t="s">
        <v>482</v>
      </c>
      <c r="C125" s="42">
        <v>0</v>
      </c>
      <c r="D125" s="61">
        <v>0</v>
      </c>
      <c r="F125" s="92"/>
      <c r="G125" s="93"/>
      <c r="H125" s="106"/>
      <c r="I125" s="106"/>
    </row>
    <row r="126" spans="1:9" x14ac:dyDescent="0.2">
      <c r="A126" s="68">
        <v>1124</v>
      </c>
      <c r="B126" s="54" t="s">
        <v>483</v>
      </c>
      <c r="C126" s="42">
        <v>0</v>
      </c>
      <c r="D126" s="61">
        <v>0</v>
      </c>
      <c r="F126" s="92"/>
      <c r="G126" s="93"/>
      <c r="H126" s="106"/>
      <c r="I126" s="106"/>
    </row>
    <row r="127" spans="1:9" x14ac:dyDescent="0.2">
      <c r="A127" s="68">
        <v>1124</v>
      </c>
      <c r="B127" s="54" t="s">
        <v>484</v>
      </c>
      <c r="C127" s="42">
        <v>0</v>
      </c>
      <c r="D127" s="61">
        <v>0</v>
      </c>
      <c r="F127" s="92"/>
      <c r="G127" s="93"/>
      <c r="H127" s="106"/>
      <c r="I127" s="106"/>
    </row>
    <row r="128" spans="1:9" x14ac:dyDescent="0.2">
      <c r="A128" s="68">
        <v>1124</v>
      </c>
      <c r="B128" s="54" t="s">
        <v>485</v>
      </c>
      <c r="C128" s="42">
        <v>0</v>
      </c>
      <c r="D128" s="61">
        <v>0</v>
      </c>
      <c r="F128" s="89"/>
      <c r="G128" s="90"/>
      <c r="H128" s="102"/>
      <c r="I128" s="102"/>
    </row>
    <row r="129" spans="1:10" x14ac:dyDescent="0.2">
      <c r="A129" s="68">
        <v>1124</v>
      </c>
      <c r="B129" s="54" t="s">
        <v>486</v>
      </c>
      <c r="C129" s="42">
        <v>0</v>
      </c>
      <c r="D129" s="61">
        <v>0</v>
      </c>
      <c r="F129" s="92"/>
      <c r="G129" s="93"/>
      <c r="H129" s="91"/>
      <c r="I129" s="91"/>
    </row>
    <row r="130" spans="1:10" x14ac:dyDescent="0.2">
      <c r="A130" s="68">
        <v>1124</v>
      </c>
      <c r="B130" s="54" t="s">
        <v>487</v>
      </c>
      <c r="C130" s="42">
        <v>0</v>
      </c>
      <c r="D130" s="61">
        <v>0</v>
      </c>
      <c r="E130" s="107"/>
      <c r="F130" s="92"/>
      <c r="G130" s="93"/>
      <c r="H130" s="108"/>
      <c r="I130" s="98"/>
    </row>
    <row r="131" spans="1:10" x14ac:dyDescent="0.2">
      <c r="A131" s="68">
        <v>1122</v>
      </c>
      <c r="B131" s="54" t="s">
        <v>488</v>
      </c>
      <c r="C131" s="42">
        <v>0</v>
      </c>
      <c r="D131" s="42">
        <v>0</v>
      </c>
      <c r="E131" s="107"/>
      <c r="F131" s="92"/>
      <c r="G131" s="93"/>
      <c r="H131" s="108"/>
      <c r="I131" s="98"/>
      <c r="J131" s="109"/>
    </row>
    <row r="132" spans="1:10" x14ac:dyDescent="0.2">
      <c r="A132" s="68">
        <v>1122</v>
      </c>
      <c r="B132" s="54" t="s">
        <v>489</v>
      </c>
      <c r="C132" s="42">
        <v>0</v>
      </c>
      <c r="D132" s="61">
        <v>0</v>
      </c>
      <c r="E132" s="107"/>
      <c r="F132" s="92"/>
      <c r="G132" s="93"/>
      <c r="H132" s="108"/>
      <c r="I132" s="98"/>
      <c r="J132" s="109"/>
    </row>
    <row r="133" spans="1:10" x14ac:dyDescent="0.2">
      <c r="A133" s="68">
        <v>1122</v>
      </c>
      <c r="B133" s="54" t="s">
        <v>490</v>
      </c>
      <c r="C133" s="42">
        <v>0</v>
      </c>
      <c r="D133" s="61">
        <v>0</v>
      </c>
      <c r="E133" s="110"/>
      <c r="F133" s="92"/>
      <c r="G133" s="93"/>
      <c r="H133" s="108"/>
      <c r="I133" s="98"/>
      <c r="J133" s="109"/>
    </row>
    <row r="134" spans="1:10" x14ac:dyDescent="0.2">
      <c r="A134" s="85">
        <v>5120</v>
      </c>
      <c r="B134" s="99" t="s">
        <v>309</v>
      </c>
      <c r="C134" s="88">
        <v>0</v>
      </c>
      <c r="D134" s="87">
        <v>0</v>
      </c>
      <c r="E134" s="110"/>
      <c r="F134" s="92"/>
      <c r="G134" s="93"/>
      <c r="H134" s="98"/>
      <c r="I134" s="98"/>
      <c r="J134" s="109"/>
    </row>
    <row r="135" spans="1:10" x14ac:dyDescent="0.2">
      <c r="A135" s="68">
        <v>5120</v>
      </c>
      <c r="B135" s="54" t="s">
        <v>309</v>
      </c>
      <c r="C135" s="42">
        <v>0</v>
      </c>
      <c r="D135" s="61">
        <v>0</v>
      </c>
      <c r="E135" s="111"/>
      <c r="F135" s="112"/>
      <c r="G135" s="113"/>
      <c r="H135" s="98"/>
      <c r="I135" s="98"/>
      <c r="J135" s="109"/>
    </row>
    <row r="136" spans="1:10" x14ac:dyDescent="0.2">
      <c r="A136" s="68"/>
      <c r="B136" s="114" t="s">
        <v>491</v>
      </c>
      <c r="C136" s="87">
        <f>C48+C49-C101</f>
        <v>8399859.3699999992</v>
      </c>
      <c r="D136" s="87">
        <f>D48+D49-D101</f>
        <v>-4277799.49</v>
      </c>
      <c r="E136" s="115">
        <f>+C136-'[1]315_EFE'!B33</f>
        <v>0</v>
      </c>
      <c r="F136" s="112"/>
      <c r="G136" s="113"/>
      <c r="H136" s="98"/>
      <c r="I136" s="98"/>
      <c r="J136" s="109"/>
    </row>
    <row r="137" spans="1:10" x14ac:dyDescent="0.2">
      <c r="A137" s="42"/>
      <c r="B137" s="42"/>
      <c r="C137" s="42"/>
      <c r="D137" s="42"/>
      <c r="E137" s="116"/>
      <c r="F137" s="92"/>
      <c r="G137" s="93"/>
      <c r="H137" s="108"/>
      <c r="I137" s="98"/>
    </row>
    <row r="138" spans="1:10" x14ac:dyDescent="0.2">
      <c r="A138" s="42"/>
      <c r="C138" s="42"/>
      <c r="D138" s="42"/>
      <c r="E138" s="116"/>
      <c r="F138" s="89"/>
      <c r="G138" s="90"/>
      <c r="H138" s="98"/>
      <c r="I138" s="98"/>
    </row>
    <row r="139" spans="1:10" x14ac:dyDescent="0.2">
      <c r="F139" s="92"/>
      <c r="G139" s="93"/>
      <c r="H139" s="91"/>
      <c r="I139" s="91"/>
    </row>
    <row r="140" spans="1:10" x14ac:dyDescent="0.2">
      <c r="A140" s="42" t="s">
        <v>68</v>
      </c>
    </row>
    <row r="148" spans="2:5" s="32" customFormat="1" x14ac:dyDescent="0.2">
      <c r="B148" s="31" t="s">
        <v>69</v>
      </c>
      <c r="D148" s="31"/>
      <c r="E148" s="31" t="s">
        <v>70</v>
      </c>
    </row>
    <row r="149" spans="2:5" s="32" customFormat="1" x14ac:dyDescent="0.2">
      <c r="B149" s="33" t="s">
        <v>71</v>
      </c>
      <c r="D149" s="33"/>
      <c r="E149" s="33" t="s">
        <v>72</v>
      </c>
    </row>
    <row r="153" spans="2:5" x14ac:dyDescent="0.2">
      <c r="C153" s="117"/>
    </row>
    <row r="154" spans="2:5" x14ac:dyDescent="0.2">
      <c r="D154" s="69"/>
    </row>
    <row r="155" spans="2:5" x14ac:dyDescent="0.2">
      <c r="D155" s="118"/>
    </row>
  </sheetData>
  <mergeCells count="7">
    <mergeCell ref="A46:D46"/>
    <mergeCell ref="A1:C1"/>
    <mergeCell ref="A2:C2"/>
    <mergeCell ref="A3:C3"/>
    <mergeCell ref="A4:C4"/>
    <mergeCell ref="A7:D7"/>
    <mergeCell ref="A19:D19"/>
  </mergeCells>
  <dataValidations count="2">
    <dataValidation allowBlank="1" showInputMessage="1" showErrorMessage="1" prompt="Importe del trimestre anterior" sqref="I63 I54 H49:I49 H54:H65"/>
    <dataValidation allowBlank="1" showInputMessage="1" showErrorMessage="1" prompt="Importe final del periodo que corresponde la información financiera trimestral que se presenta." sqref="I64:I65 I55:I62"/>
  </dataValidations>
  <pageMargins left="0.70866141732283472" right="0.70866141732283472" top="0.74803149606299213" bottom="0.74803149606299213" header="0" footer="0"/>
  <pageSetup paperSize="9" scale="57" fitToHeight="6"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workbookViewId="0">
      <selection activeCell="A11" sqref="A11"/>
    </sheetView>
  </sheetViews>
  <sheetFormatPr baseColWidth="10" defaultColWidth="14.42578125" defaultRowHeight="15" customHeight="1" x14ac:dyDescent="0.2"/>
  <cols>
    <col min="1" max="1" width="4" style="63" customWidth="1"/>
    <col min="2" max="2" width="74" style="63" customWidth="1"/>
    <col min="3" max="3" width="51.28515625" style="63" customWidth="1"/>
    <col min="4" max="26" width="11.42578125" style="63" customWidth="1"/>
    <col min="27" max="16384" width="14.42578125" style="63"/>
  </cols>
  <sheetData>
    <row r="1" spans="1:3" ht="12.75" x14ac:dyDescent="0.2">
      <c r="A1" s="119" t="str">
        <f>ESF!A1</f>
        <v>Fideicomiso de Bordería e Infraestructura Rural para el Estado de Guanajuato  &lt;&lt;FIBIR&gt;&gt;</v>
      </c>
      <c r="B1" s="120"/>
      <c r="C1" s="121"/>
    </row>
    <row r="2" spans="1:3" ht="12.75" x14ac:dyDescent="0.2">
      <c r="A2" s="122" t="s">
        <v>492</v>
      </c>
      <c r="B2" s="35"/>
      <c r="C2" s="123"/>
    </row>
    <row r="3" spans="1:3" ht="12.75" x14ac:dyDescent="0.2">
      <c r="A3" s="122" t="str">
        <f>ESF!A3</f>
        <v>Del 01 de Enero al 30  de Junio de 2026</v>
      </c>
      <c r="B3" s="35"/>
      <c r="C3" s="123"/>
    </row>
    <row r="4" spans="1:3" ht="12.75" x14ac:dyDescent="0.2">
      <c r="A4" s="124" t="s">
        <v>493</v>
      </c>
      <c r="B4" s="125"/>
      <c r="C4" s="126"/>
    </row>
    <row r="5" spans="1:3" ht="12.75" x14ac:dyDescent="0.2">
      <c r="A5" s="127" t="s">
        <v>494</v>
      </c>
      <c r="B5" s="128"/>
      <c r="C5" s="129">
        <v>2026</v>
      </c>
    </row>
    <row r="6" spans="1:3" ht="12.75" x14ac:dyDescent="0.2">
      <c r="A6" s="130" t="s">
        <v>495</v>
      </c>
      <c r="B6" s="130"/>
      <c r="C6" s="131">
        <f>+'[1]311_ACT'!B24</f>
        <v>10271647.469999999</v>
      </c>
    </row>
    <row r="7" spans="1:3" ht="12.75" x14ac:dyDescent="0.2">
      <c r="A7" s="54"/>
      <c r="B7" s="132"/>
      <c r="C7" s="133"/>
    </row>
    <row r="8" spans="1:3" ht="12.75" x14ac:dyDescent="0.2">
      <c r="A8" s="134" t="s">
        <v>496</v>
      </c>
      <c r="B8" s="134"/>
      <c r="C8" s="135">
        <f>SUM(C9:C14)</f>
        <v>0</v>
      </c>
    </row>
    <row r="9" spans="1:3" ht="12.75" x14ac:dyDescent="0.2">
      <c r="A9" s="136" t="s">
        <v>497</v>
      </c>
      <c r="B9" s="137" t="s">
        <v>140</v>
      </c>
      <c r="C9" s="138">
        <v>0</v>
      </c>
    </row>
    <row r="10" spans="1:3" ht="12.75" x14ac:dyDescent="0.2">
      <c r="A10" s="139" t="s">
        <v>498</v>
      </c>
      <c r="B10" s="140" t="s">
        <v>499</v>
      </c>
      <c r="C10" s="138">
        <v>0</v>
      </c>
    </row>
    <row r="11" spans="1:3" ht="12.75" x14ac:dyDescent="0.2">
      <c r="A11" s="139" t="s">
        <v>500</v>
      </c>
      <c r="B11" s="140" t="s">
        <v>149</v>
      </c>
      <c r="C11" s="138">
        <v>0</v>
      </c>
    </row>
    <row r="12" spans="1:3" ht="12.75" x14ac:dyDescent="0.2">
      <c r="A12" s="139" t="s">
        <v>501</v>
      </c>
      <c r="B12" s="140" t="s">
        <v>150</v>
      </c>
      <c r="C12" s="138">
        <v>0</v>
      </c>
    </row>
    <row r="13" spans="1:3" ht="12.75" x14ac:dyDescent="0.2">
      <c r="A13" s="139" t="s">
        <v>502</v>
      </c>
      <c r="B13" s="140" t="s">
        <v>151</v>
      </c>
      <c r="C13" s="138">
        <v>0</v>
      </c>
    </row>
    <row r="14" spans="1:3" ht="12.75" x14ac:dyDescent="0.2">
      <c r="A14" s="141" t="s">
        <v>503</v>
      </c>
      <c r="B14" s="142" t="s">
        <v>504</v>
      </c>
      <c r="C14" s="138">
        <v>0</v>
      </c>
    </row>
    <row r="15" spans="1:3" ht="12.75" x14ac:dyDescent="0.2">
      <c r="A15" s="54"/>
      <c r="B15" s="143"/>
      <c r="C15" s="144"/>
    </row>
    <row r="16" spans="1:3" ht="12.75" x14ac:dyDescent="0.2">
      <c r="A16" s="134" t="s">
        <v>505</v>
      </c>
      <c r="B16" s="132"/>
      <c r="C16" s="135">
        <f>SUM(C17:C19)</f>
        <v>0</v>
      </c>
    </row>
    <row r="17" spans="1:4" ht="12.75" x14ac:dyDescent="0.2">
      <c r="A17" s="145">
        <v>3.1</v>
      </c>
      <c r="B17" s="140" t="s">
        <v>506</v>
      </c>
      <c r="C17" s="138">
        <v>0</v>
      </c>
    </row>
    <row r="18" spans="1:4" ht="12.75" x14ac:dyDescent="0.2">
      <c r="A18" s="146">
        <v>3.2</v>
      </c>
      <c r="B18" s="140" t="s">
        <v>507</v>
      </c>
      <c r="C18" s="138">
        <v>0</v>
      </c>
    </row>
    <row r="19" spans="1:4" ht="12.75" x14ac:dyDescent="0.2">
      <c r="A19" s="146">
        <v>3.3</v>
      </c>
      <c r="B19" s="142" t="s">
        <v>508</v>
      </c>
      <c r="C19" s="147">
        <v>0</v>
      </c>
    </row>
    <row r="20" spans="1:4" ht="12.75" x14ac:dyDescent="0.2">
      <c r="A20" s="54"/>
      <c r="B20" s="142"/>
      <c r="C20" s="148"/>
    </row>
    <row r="21" spans="1:4" ht="12.75" x14ac:dyDescent="0.2">
      <c r="A21" s="149" t="s">
        <v>509</v>
      </c>
      <c r="B21" s="149"/>
      <c r="C21" s="131">
        <f>C6+C8-C16</f>
        <v>10271647.469999999</v>
      </c>
    </row>
    <row r="22" spans="1:4" ht="9.75" customHeight="1" x14ac:dyDescent="0.2">
      <c r="A22" s="54"/>
      <c r="B22" s="54"/>
      <c r="C22" s="54"/>
    </row>
    <row r="23" spans="1:4" ht="12.75" x14ac:dyDescent="0.2">
      <c r="A23" s="42" t="s">
        <v>68</v>
      </c>
      <c r="C23" s="54"/>
    </row>
    <row r="29" spans="1:4" s="32" customFormat="1" ht="16.5" customHeight="1" x14ac:dyDescent="0.2">
      <c r="B29" s="31" t="s">
        <v>69</v>
      </c>
      <c r="C29" s="31" t="s">
        <v>70</v>
      </c>
      <c r="D29" s="31"/>
    </row>
    <row r="30" spans="1:4" s="32" customFormat="1" ht="12.75" x14ac:dyDescent="0.2">
      <c r="B30" s="33" t="s">
        <v>71</v>
      </c>
      <c r="C30" s="33" t="s">
        <v>72</v>
      </c>
      <c r="D30" s="33"/>
    </row>
  </sheetData>
  <mergeCells count="5"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" footer="0"/>
  <pageSetup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workbookViewId="0">
      <selection activeCell="A11" sqref="A11"/>
    </sheetView>
  </sheetViews>
  <sheetFormatPr baseColWidth="10" defaultColWidth="14.42578125" defaultRowHeight="12.75" x14ac:dyDescent="0.2"/>
  <cols>
    <col min="1" max="1" width="3.85546875" style="63" customWidth="1"/>
    <col min="2" max="2" width="70.28515625" style="63" customWidth="1"/>
    <col min="3" max="3" width="53.7109375" style="63" customWidth="1"/>
    <col min="4" max="4" width="13.7109375" style="63" customWidth="1"/>
    <col min="5" max="26" width="11.42578125" style="63" customWidth="1"/>
    <col min="27" max="16384" width="14.42578125" style="63"/>
  </cols>
  <sheetData>
    <row r="1" spans="1:3" x14ac:dyDescent="0.2">
      <c r="A1" s="150" t="str">
        <f>ESF!A1</f>
        <v>Fideicomiso de Bordería e Infraestructura Rural para el Estado de Guanajuato  &lt;&lt;FIBIR&gt;&gt;</v>
      </c>
      <c r="B1" s="120"/>
      <c r="C1" s="121"/>
    </row>
    <row r="2" spans="1:3" x14ac:dyDescent="0.2">
      <c r="A2" s="151" t="s">
        <v>510</v>
      </c>
      <c r="B2" s="35"/>
      <c r="C2" s="123"/>
    </row>
    <row r="3" spans="1:3" x14ac:dyDescent="0.2">
      <c r="A3" s="151" t="str">
        <f>ESF!A3</f>
        <v>Del 01 de Enero al 30  de Junio de 2026</v>
      </c>
      <c r="B3" s="35"/>
      <c r="C3" s="123"/>
    </row>
    <row r="4" spans="1:3" x14ac:dyDescent="0.2">
      <c r="A4" s="124" t="s">
        <v>493</v>
      </c>
      <c r="B4" s="125"/>
      <c r="C4" s="126"/>
    </row>
    <row r="5" spans="1:3" x14ac:dyDescent="0.2">
      <c r="A5" s="127" t="s">
        <v>494</v>
      </c>
      <c r="B5" s="128"/>
      <c r="C5" s="129">
        <v>2026</v>
      </c>
    </row>
    <row r="6" spans="1:3" x14ac:dyDescent="0.2">
      <c r="A6" s="152" t="s">
        <v>511</v>
      </c>
      <c r="B6" s="130"/>
      <c r="C6" s="153">
        <f>+'[1]322_ COG'!E76</f>
        <v>1873519.1</v>
      </c>
    </row>
    <row r="7" spans="1:3" x14ac:dyDescent="0.2">
      <c r="A7" s="154"/>
      <c r="B7" s="132"/>
      <c r="C7" s="133"/>
    </row>
    <row r="8" spans="1:3" x14ac:dyDescent="0.2">
      <c r="A8" s="134" t="s">
        <v>512</v>
      </c>
      <c r="B8" s="155"/>
      <c r="C8" s="135">
        <f>SUM(C9:C29)</f>
        <v>0</v>
      </c>
    </row>
    <row r="9" spans="1:3" x14ac:dyDescent="0.2">
      <c r="A9" s="156">
        <v>2.1</v>
      </c>
      <c r="B9" s="157" t="s">
        <v>170</v>
      </c>
      <c r="C9" s="158">
        <v>0</v>
      </c>
    </row>
    <row r="10" spans="1:3" x14ac:dyDescent="0.2">
      <c r="A10" s="156">
        <v>2.2000000000000002</v>
      </c>
      <c r="B10" s="157" t="s">
        <v>167</v>
      </c>
      <c r="C10" s="158">
        <v>0</v>
      </c>
    </row>
    <row r="11" spans="1:3" x14ac:dyDescent="0.2">
      <c r="A11" s="159">
        <v>2.2999999999999998</v>
      </c>
      <c r="B11" s="160" t="s">
        <v>333</v>
      </c>
      <c r="C11" s="158">
        <v>0</v>
      </c>
    </row>
    <row r="12" spans="1:3" x14ac:dyDescent="0.2">
      <c r="A12" s="159">
        <v>2.4</v>
      </c>
      <c r="B12" s="160" t="s">
        <v>338</v>
      </c>
      <c r="C12" s="158">
        <v>0</v>
      </c>
    </row>
    <row r="13" spans="1:3" x14ac:dyDescent="0.2">
      <c r="A13" s="159">
        <v>2.5</v>
      </c>
      <c r="B13" s="160" t="s">
        <v>339</v>
      </c>
      <c r="C13" s="158">
        <v>0</v>
      </c>
    </row>
    <row r="14" spans="1:3" x14ac:dyDescent="0.2">
      <c r="A14" s="159">
        <v>2.6</v>
      </c>
      <c r="B14" s="160" t="s">
        <v>340</v>
      </c>
      <c r="C14" s="158">
        <v>0</v>
      </c>
    </row>
    <row r="15" spans="1:3" x14ac:dyDescent="0.2">
      <c r="A15" s="159">
        <v>2.7</v>
      </c>
      <c r="B15" s="160" t="s">
        <v>341</v>
      </c>
      <c r="C15" s="158">
        <v>0</v>
      </c>
    </row>
    <row r="16" spans="1:3" x14ac:dyDescent="0.2">
      <c r="A16" s="159">
        <v>2.8</v>
      </c>
      <c r="B16" s="160" t="s">
        <v>342</v>
      </c>
      <c r="C16" s="158">
        <v>0</v>
      </c>
    </row>
    <row r="17" spans="1:3" x14ac:dyDescent="0.2">
      <c r="A17" s="159">
        <v>2.9</v>
      </c>
      <c r="B17" s="160" t="s">
        <v>345</v>
      </c>
      <c r="C17" s="158">
        <v>0</v>
      </c>
    </row>
    <row r="18" spans="1:3" x14ac:dyDescent="0.2">
      <c r="A18" s="159" t="s">
        <v>513</v>
      </c>
      <c r="B18" s="160" t="s">
        <v>514</v>
      </c>
      <c r="C18" s="158">
        <v>0</v>
      </c>
    </row>
    <row r="19" spans="1:3" x14ac:dyDescent="0.2">
      <c r="A19" s="159" t="s">
        <v>515</v>
      </c>
      <c r="B19" s="160" t="s">
        <v>351</v>
      </c>
      <c r="C19" s="158">
        <v>0</v>
      </c>
    </row>
    <row r="20" spans="1:3" x14ac:dyDescent="0.2">
      <c r="A20" s="159" t="s">
        <v>516</v>
      </c>
      <c r="B20" s="160" t="s">
        <v>517</v>
      </c>
      <c r="C20" s="158">
        <v>0</v>
      </c>
    </row>
    <row r="21" spans="1:3" x14ac:dyDescent="0.2">
      <c r="A21" s="159" t="s">
        <v>518</v>
      </c>
      <c r="B21" s="160" t="s">
        <v>519</v>
      </c>
      <c r="C21" s="158">
        <v>0</v>
      </c>
    </row>
    <row r="22" spans="1:3" x14ac:dyDescent="0.2">
      <c r="A22" s="159" t="s">
        <v>520</v>
      </c>
      <c r="B22" s="160" t="s">
        <v>521</v>
      </c>
      <c r="C22" s="158">
        <v>0</v>
      </c>
    </row>
    <row r="23" spans="1:3" x14ac:dyDescent="0.2">
      <c r="A23" s="159" t="s">
        <v>522</v>
      </c>
      <c r="B23" s="160" t="s">
        <v>523</v>
      </c>
      <c r="C23" s="158">
        <v>0</v>
      </c>
    </row>
    <row r="24" spans="1:3" x14ac:dyDescent="0.2">
      <c r="A24" s="159" t="s">
        <v>524</v>
      </c>
      <c r="B24" s="160" t="s">
        <v>525</v>
      </c>
      <c r="C24" s="158">
        <v>0</v>
      </c>
    </row>
    <row r="25" spans="1:3" x14ac:dyDescent="0.2">
      <c r="A25" s="159" t="s">
        <v>526</v>
      </c>
      <c r="B25" s="160" t="s">
        <v>527</v>
      </c>
      <c r="C25" s="158">
        <v>0</v>
      </c>
    </row>
    <row r="26" spans="1:3" x14ac:dyDescent="0.2">
      <c r="A26" s="159" t="s">
        <v>528</v>
      </c>
      <c r="B26" s="160" t="s">
        <v>529</v>
      </c>
      <c r="C26" s="158">
        <v>0</v>
      </c>
    </row>
    <row r="27" spans="1:3" x14ac:dyDescent="0.2">
      <c r="A27" s="159" t="s">
        <v>530</v>
      </c>
      <c r="B27" s="160" t="s">
        <v>531</v>
      </c>
      <c r="C27" s="158">
        <v>0</v>
      </c>
    </row>
    <row r="28" spans="1:3" x14ac:dyDescent="0.2">
      <c r="A28" s="159" t="s">
        <v>532</v>
      </c>
      <c r="B28" s="160" t="s">
        <v>533</v>
      </c>
      <c r="C28" s="158">
        <v>0</v>
      </c>
    </row>
    <row r="29" spans="1:3" x14ac:dyDescent="0.2">
      <c r="A29" s="159" t="s">
        <v>534</v>
      </c>
      <c r="B29" s="157" t="s">
        <v>535</v>
      </c>
      <c r="C29" s="158">
        <v>0</v>
      </c>
    </row>
    <row r="30" spans="1:3" x14ac:dyDescent="0.2">
      <c r="A30" s="154"/>
      <c r="B30" s="161"/>
      <c r="C30" s="162"/>
    </row>
    <row r="31" spans="1:3" x14ac:dyDescent="0.2">
      <c r="A31" s="163" t="s">
        <v>536</v>
      </c>
      <c r="B31" s="164"/>
      <c r="C31" s="165">
        <f>SUM(C32:C38)</f>
        <v>555504.9</v>
      </c>
    </row>
    <row r="32" spans="1:3" x14ac:dyDescent="0.2">
      <c r="A32" s="159" t="s">
        <v>537</v>
      </c>
      <c r="B32" s="160" t="s">
        <v>240</v>
      </c>
      <c r="C32" s="158">
        <f>+'[1]311_ACT'!B56</f>
        <v>555504.9</v>
      </c>
    </row>
    <row r="33" spans="1:4" x14ac:dyDescent="0.2">
      <c r="A33" s="159" t="s">
        <v>538</v>
      </c>
      <c r="B33" s="160" t="s">
        <v>249</v>
      </c>
      <c r="C33" s="158">
        <v>0</v>
      </c>
    </row>
    <row r="34" spans="1:4" x14ac:dyDescent="0.2">
      <c r="A34" s="159" t="s">
        <v>539</v>
      </c>
      <c r="B34" s="160" t="s">
        <v>252</v>
      </c>
      <c r="C34" s="158">
        <v>0</v>
      </c>
    </row>
    <row r="35" spans="1:4" x14ac:dyDescent="0.2">
      <c r="A35" s="159" t="s">
        <v>540</v>
      </c>
      <c r="B35" s="160" t="s">
        <v>258</v>
      </c>
      <c r="C35" s="158">
        <v>0</v>
      </c>
    </row>
    <row r="36" spans="1:4" x14ac:dyDescent="0.2">
      <c r="A36" s="159" t="s">
        <v>541</v>
      </c>
      <c r="B36" s="160" t="s">
        <v>268</v>
      </c>
      <c r="C36" s="158">
        <v>0</v>
      </c>
    </row>
    <row r="37" spans="1:4" x14ac:dyDescent="0.2">
      <c r="A37" s="159" t="s">
        <v>542</v>
      </c>
      <c r="B37" s="160" t="s">
        <v>543</v>
      </c>
      <c r="C37" s="158">
        <v>0</v>
      </c>
    </row>
    <row r="38" spans="1:4" x14ac:dyDescent="0.2">
      <c r="A38" s="159" t="s">
        <v>544</v>
      </c>
      <c r="B38" s="157" t="s">
        <v>545</v>
      </c>
      <c r="C38" s="166">
        <v>0</v>
      </c>
    </row>
    <row r="39" spans="1:4" x14ac:dyDescent="0.2">
      <c r="A39" s="154"/>
      <c r="B39" s="167"/>
      <c r="C39" s="168"/>
    </row>
    <row r="40" spans="1:4" x14ac:dyDescent="0.2">
      <c r="A40" s="169" t="s">
        <v>546</v>
      </c>
      <c r="B40" s="130"/>
      <c r="C40" s="131">
        <f>C6-C8+C31</f>
        <v>2429024</v>
      </c>
      <c r="D40" s="170">
        <f>C40-11210812.75</f>
        <v>-8781788.75</v>
      </c>
    </row>
    <row r="41" spans="1:4" x14ac:dyDescent="0.2">
      <c r="B41" s="54"/>
      <c r="C41" s="54"/>
    </row>
    <row r="42" spans="1:4" x14ac:dyDescent="0.2">
      <c r="A42" s="42" t="s">
        <v>68</v>
      </c>
      <c r="C42" s="54"/>
    </row>
    <row r="46" spans="1:4" s="32" customFormat="1" x14ac:dyDescent="0.2">
      <c r="B46" s="31" t="s">
        <v>69</v>
      </c>
      <c r="C46" s="31" t="s">
        <v>70</v>
      </c>
      <c r="D46" s="31"/>
    </row>
    <row r="47" spans="1:4" s="32" customFormat="1" x14ac:dyDescent="0.2">
      <c r="B47" s="33" t="s">
        <v>71</v>
      </c>
      <c r="C47" s="33" t="s">
        <v>72</v>
      </c>
      <c r="D47" s="33"/>
    </row>
  </sheetData>
  <mergeCells count="5"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" footer="0"/>
  <pageSetup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opLeftCell="A18" workbookViewId="0">
      <selection activeCell="A11" sqref="A11"/>
    </sheetView>
  </sheetViews>
  <sheetFormatPr baseColWidth="10" defaultColWidth="14.42578125" defaultRowHeight="12.75" x14ac:dyDescent="0.2"/>
  <cols>
    <col min="1" max="1" width="12.85546875" style="63" customWidth="1"/>
    <col min="2" max="2" width="88.7109375" style="63" customWidth="1"/>
    <col min="3" max="3" width="45.42578125" style="63" bestFit="1" customWidth="1"/>
    <col min="4" max="7" width="15.85546875" style="63" customWidth="1"/>
    <col min="8" max="8" width="11.85546875" style="63" customWidth="1"/>
    <col min="9" max="9" width="13.42578125" style="63" customWidth="1"/>
    <col min="10" max="10" width="15.5703125" style="63" customWidth="1"/>
    <col min="11" max="26" width="9.140625" style="63" customWidth="1"/>
    <col min="27" max="16384" width="14.42578125" style="63"/>
  </cols>
  <sheetData>
    <row r="1" spans="1:10" x14ac:dyDescent="0.2">
      <c r="A1" s="34" t="str">
        <f>'Notas a los Edos Financieros'!A1</f>
        <v>Fideicomiso de Bordería e Infraestructura Rural para el Estado de Guanajuato  &lt;&lt;FIBIR&gt;&gt;</v>
      </c>
      <c r="B1" s="35"/>
      <c r="C1" s="35"/>
      <c r="D1" s="35"/>
      <c r="E1" s="35"/>
      <c r="F1" s="35"/>
      <c r="G1" s="66" t="s">
        <v>1</v>
      </c>
      <c r="H1" s="67">
        <f>'Notas a los Edos Financieros'!D1</f>
        <v>2026</v>
      </c>
      <c r="I1" s="42"/>
      <c r="J1" s="42"/>
    </row>
    <row r="2" spans="1:10" x14ac:dyDescent="0.2">
      <c r="A2" s="34" t="s">
        <v>547</v>
      </c>
      <c r="B2" s="35"/>
      <c r="C2" s="35"/>
      <c r="D2" s="35"/>
      <c r="E2" s="35"/>
      <c r="F2" s="35"/>
      <c r="G2" s="66" t="s">
        <v>3</v>
      </c>
      <c r="H2" s="67" t="str">
        <f>'Notas a los Edos Financieros'!D2</f>
        <v>Trimestral</v>
      </c>
      <c r="I2" s="42"/>
      <c r="J2" s="42"/>
    </row>
    <row r="3" spans="1:10" x14ac:dyDescent="0.2">
      <c r="A3" s="34" t="str">
        <f>'Notas a los Edos Financieros'!A3</f>
        <v>Del 01 de Enero al 30  de Junio de 2026</v>
      </c>
      <c r="B3" s="35"/>
      <c r="C3" s="35"/>
      <c r="D3" s="35"/>
      <c r="E3" s="35"/>
      <c r="F3" s="35"/>
      <c r="G3" s="66" t="s">
        <v>6</v>
      </c>
      <c r="H3" s="67">
        <f>+EFE!E3</f>
        <v>2</v>
      </c>
      <c r="I3" s="42"/>
      <c r="J3" s="42"/>
    </row>
    <row r="4" spans="1:10" x14ac:dyDescent="0.2">
      <c r="A4" s="34" t="s">
        <v>7</v>
      </c>
      <c r="B4" s="35"/>
      <c r="C4" s="35"/>
      <c r="D4" s="35"/>
      <c r="E4" s="35"/>
      <c r="F4" s="35"/>
      <c r="G4" s="66"/>
      <c r="H4" s="67"/>
      <c r="I4" s="42"/>
      <c r="J4" s="42"/>
    </row>
    <row r="5" spans="1:10" x14ac:dyDescent="0.2">
      <c r="A5" s="41" t="s">
        <v>74</v>
      </c>
      <c r="B5" s="41"/>
      <c r="C5" s="41"/>
      <c r="D5" s="41"/>
      <c r="E5" s="41"/>
      <c r="F5" s="41"/>
      <c r="G5" s="41"/>
      <c r="H5" s="41"/>
      <c r="I5" s="42"/>
      <c r="J5" s="42"/>
    </row>
    <row r="6" spans="1:10" x14ac:dyDescent="0.2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x14ac:dyDescent="0.2">
      <c r="A7" s="42"/>
      <c r="B7" s="42"/>
      <c r="C7" s="42"/>
      <c r="D7" s="42"/>
      <c r="E7" s="42"/>
      <c r="F7" s="42"/>
      <c r="G7" s="42"/>
      <c r="H7" s="42"/>
      <c r="I7" s="42"/>
      <c r="J7" s="42"/>
    </row>
    <row r="8" spans="1:10" ht="25.5" x14ac:dyDescent="0.2">
      <c r="A8" s="171" t="s">
        <v>76</v>
      </c>
      <c r="B8" s="171" t="s">
        <v>494</v>
      </c>
      <c r="C8" s="172" t="s">
        <v>548</v>
      </c>
      <c r="D8" s="172" t="s">
        <v>549</v>
      </c>
      <c r="E8" s="172" t="s">
        <v>550</v>
      </c>
      <c r="F8" s="172" t="s">
        <v>551</v>
      </c>
      <c r="G8" s="172" t="s">
        <v>552</v>
      </c>
      <c r="H8" s="172" t="s">
        <v>553</v>
      </c>
      <c r="I8" s="172" t="s">
        <v>554</v>
      </c>
      <c r="J8" s="172" t="s">
        <v>555</v>
      </c>
    </row>
    <row r="9" spans="1:10" x14ac:dyDescent="0.2">
      <c r="A9" s="85">
        <v>7000</v>
      </c>
      <c r="B9" s="86" t="s">
        <v>556</v>
      </c>
      <c r="C9" s="88"/>
      <c r="D9" s="88"/>
      <c r="E9" s="88"/>
      <c r="F9" s="88"/>
      <c r="G9" s="88"/>
      <c r="H9" s="88"/>
      <c r="I9" s="88"/>
      <c r="J9" s="88"/>
    </row>
    <row r="10" spans="1:10" x14ac:dyDescent="0.2">
      <c r="A10" s="42">
        <v>7110</v>
      </c>
      <c r="B10" s="100" t="s">
        <v>552</v>
      </c>
      <c r="C10" s="61">
        <v>0</v>
      </c>
      <c r="D10" s="61">
        <v>0</v>
      </c>
      <c r="E10" s="61">
        <v>0</v>
      </c>
      <c r="F10" s="61">
        <v>0</v>
      </c>
      <c r="G10" s="42"/>
      <c r="H10" s="42"/>
      <c r="I10" s="42"/>
      <c r="J10" s="42"/>
    </row>
    <row r="11" spans="1:10" x14ac:dyDescent="0.2">
      <c r="A11" s="42">
        <v>7120</v>
      </c>
      <c r="B11" s="100" t="s">
        <v>557</v>
      </c>
      <c r="C11" s="61">
        <v>0</v>
      </c>
      <c r="D11" s="61">
        <v>0</v>
      </c>
      <c r="E11" s="61">
        <v>0</v>
      </c>
      <c r="F11" s="61">
        <v>0</v>
      </c>
      <c r="G11" s="42"/>
      <c r="H11" s="42"/>
      <c r="I11" s="42"/>
      <c r="J11" s="42"/>
    </row>
    <row r="12" spans="1:10" x14ac:dyDescent="0.2">
      <c r="A12" s="42">
        <v>7130</v>
      </c>
      <c r="B12" s="100" t="s">
        <v>558</v>
      </c>
      <c r="C12" s="61">
        <v>0</v>
      </c>
      <c r="D12" s="61">
        <v>0</v>
      </c>
      <c r="E12" s="61">
        <v>0</v>
      </c>
      <c r="F12" s="61">
        <v>0</v>
      </c>
      <c r="G12" s="42"/>
      <c r="H12" s="42"/>
      <c r="I12" s="42"/>
      <c r="J12" s="42"/>
    </row>
    <row r="13" spans="1:10" x14ac:dyDescent="0.2">
      <c r="A13" s="42">
        <v>7140</v>
      </c>
      <c r="B13" s="100" t="s">
        <v>559</v>
      </c>
      <c r="C13" s="61">
        <v>0</v>
      </c>
      <c r="D13" s="61">
        <v>0</v>
      </c>
      <c r="E13" s="61">
        <v>0</v>
      </c>
      <c r="F13" s="61">
        <v>0</v>
      </c>
      <c r="G13" s="42"/>
      <c r="H13" s="42"/>
      <c r="I13" s="42"/>
      <c r="J13" s="42"/>
    </row>
    <row r="14" spans="1:10" x14ac:dyDescent="0.2">
      <c r="A14" s="42">
        <v>7150</v>
      </c>
      <c r="B14" s="100" t="s">
        <v>560</v>
      </c>
      <c r="C14" s="61">
        <v>0</v>
      </c>
      <c r="D14" s="61">
        <v>0</v>
      </c>
      <c r="E14" s="61">
        <v>0</v>
      </c>
      <c r="F14" s="61">
        <v>0</v>
      </c>
      <c r="G14" s="42"/>
      <c r="H14" s="42"/>
      <c r="I14" s="42"/>
      <c r="J14" s="42"/>
    </row>
    <row r="15" spans="1:10" x14ac:dyDescent="0.2">
      <c r="A15" s="42">
        <v>7160</v>
      </c>
      <c r="B15" s="100" t="s">
        <v>561</v>
      </c>
      <c r="C15" s="61">
        <v>0</v>
      </c>
      <c r="D15" s="61">
        <v>0</v>
      </c>
      <c r="E15" s="61">
        <v>0</v>
      </c>
      <c r="F15" s="61">
        <v>0</v>
      </c>
      <c r="G15" s="42"/>
      <c r="H15" s="42"/>
      <c r="I15" s="42"/>
      <c r="J15" s="42"/>
    </row>
    <row r="16" spans="1:10" x14ac:dyDescent="0.2">
      <c r="A16" s="42">
        <v>7210</v>
      </c>
      <c r="B16" s="100" t="s">
        <v>562</v>
      </c>
      <c r="C16" s="61">
        <v>0</v>
      </c>
      <c r="D16" s="61">
        <v>0</v>
      </c>
      <c r="E16" s="61">
        <v>0</v>
      </c>
      <c r="F16" s="61">
        <v>0</v>
      </c>
      <c r="G16" s="42"/>
      <c r="H16" s="42"/>
      <c r="I16" s="42"/>
      <c r="J16" s="42"/>
    </row>
    <row r="17" spans="1:10" x14ac:dyDescent="0.2">
      <c r="A17" s="42">
        <v>7220</v>
      </c>
      <c r="B17" s="100" t="s">
        <v>563</v>
      </c>
      <c r="C17" s="61">
        <v>0</v>
      </c>
      <c r="D17" s="61">
        <v>0</v>
      </c>
      <c r="E17" s="61">
        <v>0</v>
      </c>
      <c r="F17" s="61">
        <v>0</v>
      </c>
      <c r="G17" s="42"/>
      <c r="H17" s="42"/>
      <c r="I17" s="42"/>
      <c r="J17" s="42"/>
    </row>
    <row r="18" spans="1:10" x14ac:dyDescent="0.2">
      <c r="A18" s="42">
        <v>7230</v>
      </c>
      <c r="B18" s="100" t="s">
        <v>564</v>
      </c>
      <c r="C18" s="61">
        <v>0</v>
      </c>
      <c r="D18" s="61">
        <v>0</v>
      </c>
      <c r="E18" s="61">
        <v>0</v>
      </c>
      <c r="F18" s="61">
        <v>0</v>
      </c>
      <c r="G18" s="42"/>
      <c r="H18" s="42"/>
      <c r="I18" s="42"/>
      <c r="J18" s="42"/>
    </row>
    <row r="19" spans="1:10" x14ac:dyDescent="0.2">
      <c r="A19" s="42">
        <v>7240</v>
      </c>
      <c r="B19" s="100" t="s">
        <v>565</v>
      </c>
      <c r="C19" s="61">
        <v>0</v>
      </c>
      <c r="D19" s="61">
        <v>0</v>
      </c>
      <c r="E19" s="61">
        <v>0</v>
      </c>
      <c r="F19" s="61">
        <v>0</v>
      </c>
      <c r="G19" s="42"/>
      <c r="H19" s="42"/>
      <c r="I19" s="42"/>
      <c r="J19" s="42"/>
    </row>
    <row r="20" spans="1:10" x14ac:dyDescent="0.2">
      <c r="A20" s="42">
        <v>7250</v>
      </c>
      <c r="B20" s="100" t="s">
        <v>566</v>
      </c>
      <c r="C20" s="61">
        <v>0</v>
      </c>
      <c r="D20" s="61">
        <v>0</v>
      </c>
      <c r="E20" s="61">
        <v>0</v>
      </c>
      <c r="F20" s="61">
        <v>0</v>
      </c>
      <c r="G20" s="42"/>
      <c r="H20" s="42"/>
      <c r="I20" s="42"/>
      <c r="J20" s="42"/>
    </row>
    <row r="21" spans="1:10" x14ac:dyDescent="0.2">
      <c r="A21" s="42">
        <v>7260</v>
      </c>
      <c r="B21" s="100" t="s">
        <v>567</v>
      </c>
      <c r="C21" s="61">
        <v>0</v>
      </c>
      <c r="D21" s="61">
        <v>0</v>
      </c>
      <c r="E21" s="61">
        <v>0</v>
      </c>
      <c r="F21" s="61">
        <v>0</v>
      </c>
      <c r="G21" s="42"/>
      <c r="H21" s="42"/>
      <c r="I21" s="42"/>
      <c r="J21" s="42"/>
    </row>
    <row r="22" spans="1:10" x14ac:dyDescent="0.2">
      <c r="A22" s="42">
        <v>7310</v>
      </c>
      <c r="B22" s="100" t="s">
        <v>568</v>
      </c>
      <c r="C22" s="61">
        <v>0</v>
      </c>
      <c r="D22" s="61">
        <v>0</v>
      </c>
      <c r="E22" s="61">
        <v>0</v>
      </c>
      <c r="F22" s="61">
        <v>0</v>
      </c>
      <c r="G22" s="42"/>
      <c r="H22" s="42"/>
      <c r="I22" s="42"/>
      <c r="J22" s="42"/>
    </row>
    <row r="23" spans="1:10" x14ac:dyDescent="0.2">
      <c r="A23" s="42">
        <v>7320</v>
      </c>
      <c r="B23" s="100" t="s">
        <v>569</v>
      </c>
      <c r="C23" s="61">
        <v>0</v>
      </c>
      <c r="D23" s="61">
        <v>0</v>
      </c>
      <c r="E23" s="61">
        <v>0</v>
      </c>
      <c r="F23" s="61">
        <v>0</v>
      </c>
      <c r="G23" s="42"/>
      <c r="H23" s="42"/>
      <c r="I23" s="42"/>
      <c r="J23" s="42"/>
    </row>
    <row r="24" spans="1:10" x14ac:dyDescent="0.2">
      <c r="A24" s="42">
        <v>7330</v>
      </c>
      <c r="B24" s="100" t="s">
        <v>570</v>
      </c>
      <c r="C24" s="61">
        <v>0</v>
      </c>
      <c r="D24" s="61">
        <v>0</v>
      </c>
      <c r="E24" s="61">
        <v>0</v>
      </c>
      <c r="F24" s="61">
        <v>0</v>
      </c>
      <c r="G24" s="42"/>
      <c r="H24" s="42"/>
      <c r="I24" s="42"/>
      <c r="J24" s="42"/>
    </row>
    <row r="25" spans="1:10" x14ac:dyDescent="0.2">
      <c r="A25" s="42">
        <v>7340</v>
      </c>
      <c r="B25" s="100" t="s">
        <v>571</v>
      </c>
      <c r="C25" s="61">
        <v>0</v>
      </c>
      <c r="D25" s="61">
        <v>0</v>
      </c>
      <c r="E25" s="61">
        <v>0</v>
      </c>
      <c r="F25" s="61">
        <v>0</v>
      </c>
      <c r="G25" s="42"/>
      <c r="H25" s="42"/>
      <c r="I25" s="42"/>
      <c r="J25" s="42"/>
    </row>
    <row r="26" spans="1:10" x14ac:dyDescent="0.2">
      <c r="A26" s="42">
        <v>7350</v>
      </c>
      <c r="B26" s="100" t="s">
        <v>572</v>
      </c>
      <c r="C26" s="61">
        <v>0</v>
      </c>
      <c r="D26" s="61">
        <v>0</v>
      </c>
      <c r="E26" s="61">
        <v>0</v>
      </c>
      <c r="F26" s="61">
        <v>0</v>
      </c>
      <c r="G26" s="42"/>
      <c r="H26" s="42"/>
      <c r="I26" s="42"/>
      <c r="J26" s="42"/>
    </row>
    <row r="27" spans="1:10" x14ac:dyDescent="0.2">
      <c r="A27" s="42">
        <v>7360</v>
      </c>
      <c r="B27" s="100" t="s">
        <v>573</v>
      </c>
      <c r="C27" s="61">
        <v>0</v>
      </c>
      <c r="D27" s="61">
        <v>0</v>
      </c>
      <c r="E27" s="61">
        <v>0</v>
      </c>
      <c r="F27" s="61">
        <v>0</v>
      </c>
      <c r="G27" s="42"/>
      <c r="H27" s="42"/>
      <c r="I27" s="42"/>
      <c r="J27" s="42"/>
    </row>
    <row r="28" spans="1:10" x14ac:dyDescent="0.2">
      <c r="A28" s="42">
        <v>7410</v>
      </c>
      <c r="B28" s="100" t="s">
        <v>574</v>
      </c>
      <c r="C28" s="61">
        <v>0</v>
      </c>
      <c r="D28" s="61">
        <v>0</v>
      </c>
      <c r="E28" s="61">
        <v>0</v>
      </c>
      <c r="F28" s="61">
        <v>0</v>
      </c>
      <c r="G28" s="42"/>
      <c r="H28" s="42"/>
      <c r="I28" s="42"/>
      <c r="J28" s="42"/>
    </row>
    <row r="29" spans="1:10" x14ac:dyDescent="0.2">
      <c r="A29" s="42">
        <v>7420</v>
      </c>
      <c r="B29" s="100" t="s">
        <v>575</v>
      </c>
      <c r="C29" s="61">
        <v>0</v>
      </c>
      <c r="D29" s="61">
        <v>0</v>
      </c>
      <c r="E29" s="61">
        <v>0</v>
      </c>
      <c r="F29" s="61">
        <v>0</v>
      </c>
      <c r="G29" s="42"/>
      <c r="H29" s="42"/>
      <c r="I29" s="42"/>
      <c r="J29" s="42"/>
    </row>
    <row r="30" spans="1:10" x14ac:dyDescent="0.2">
      <c r="A30" s="42">
        <v>7510</v>
      </c>
      <c r="B30" s="100" t="s">
        <v>576</v>
      </c>
      <c r="C30" s="61">
        <v>0</v>
      </c>
      <c r="D30" s="61">
        <v>0</v>
      </c>
      <c r="E30" s="61">
        <v>0</v>
      </c>
      <c r="F30" s="61">
        <v>0</v>
      </c>
      <c r="G30" s="42"/>
      <c r="H30" s="42"/>
      <c r="I30" s="42"/>
      <c r="J30" s="42"/>
    </row>
    <row r="31" spans="1:10" x14ac:dyDescent="0.2">
      <c r="A31" s="42">
        <v>7520</v>
      </c>
      <c r="B31" s="100" t="s">
        <v>577</v>
      </c>
      <c r="C31" s="61">
        <v>0</v>
      </c>
      <c r="D31" s="61">
        <v>0</v>
      </c>
      <c r="E31" s="61">
        <v>0</v>
      </c>
      <c r="F31" s="61">
        <v>0</v>
      </c>
      <c r="G31" s="42"/>
      <c r="H31" s="42"/>
      <c r="I31" s="42"/>
      <c r="J31" s="42"/>
    </row>
    <row r="32" spans="1:10" x14ac:dyDescent="0.2">
      <c r="A32" s="42">
        <v>7610</v>
      </c>
      <c r="B32" s="100" t="s">
        <v>578</v>
      </c>
      <c r="C32" s="61">
        <v>0</v>
      </c>
      <c r="D32" s="61">
        <v>0</v>
      </c>
      <c r="E32" s="61">
        <v>0</v>
      </c>
      <c r="F32" s="61">
        <v>0</v>
      </c>
      <c r="G32" s="42"/>
      <c r="H32" s="42"/>
      <c r="I32" s="42"/>
      <c r="J32" s="42"/>
    </row>
    <row r="33" spans="1:12" x14ac:dyDescent="0.2">
      <c r="A33" s="42">
        <v>7620</v>
      </c>
      <c r="B33" s="100" t="s">
        <v>579</v>
      </c>
      <c r="C33" s="61">
        <v>0</v>
      </c>
      <c r="D33" s="61">
        <v>0</v>
      </c>
      <c r="E33" s="61">
        <v>0</v>
      </c>
      <c r="F33" s="61">
        <v>0</v>
      </c>
      <c r="G33" s="42"/>
      <c r="H33" s="42"/>
      <c r="I33" s="42"/>
      <c r="J33" s="42"/>
    </row>
    <row r="34" spans="1:12" x14ac:dyDescent="0.2">
      <c r="A34" s="42">
        <v>7630</v>
      </c>
      <c r="B34" s="100" t="s">
        <v>580</v>
      </c>
      <c r="C34" s="61">
        <v>2</v>
      </c>
      <c r="D34" s="61">
        <v>0</v>
      </c>
      <c r="E34" s="61">
        <v>0</v>
      </c>
      <c r="F34" s="61">
        <f>+C34+D34-E34</f>
        <v>2</v>
      </c>
      <c r="G34" s="42"/>
      <c r="H34" s="42"/>
      <c r="I34" s="42"/>
      <c r="J34" s="42"/>
    </row>
    <row r="35" spans="1:12" x14ac:dyDescent="0.2">
      <c r="A35" s="42">
        <v>7640</v>
      </c>
      <c r="B35" s="100" t="s">
        <v>581</v>
      </c>
      <c r="C35" s="61">
        <v>2</v>
      </c>
      <c r="D35" s="61">
        <v>0</v>
      </c>
      <c r="E35" s="61">
        <v>0</v>
      </c>
      <c r="F35" s="61">
        <f>+C35+D35-E35</f>
        <v>2</v>
      </c>
      <c r="G35" s="42"/>
      <c r="H35" s="42"/>
      <c r="I35" s="42"/>
      <c r="J35" s="42"/>
    </row>
    <row r="36" spans="1:12" x14ac:dyDescent="0.2">
      <c r="A36" s="42"/>
      <c r="B36" s="42"/>
      <c r="C36" s="79"/>
      <c r="D36" s="79"/>
      <c r="E36" s="79"/>
      <c r="F36" s="79"/>
      <c r="G36" s="42"/>
      <c r="H36" s="42"/>
      <c r="I36" s="42"/>
      <c r="J36" s="42"/>
    </row>
    <row r="37" spans="1:12" x14ac:dyDescent="0.2">
      <c r="A37" s="85">
        <v>8000</v>
      </c>
      <c r="B37" s="86" t="s">
        <v>582</v>
      </c>
      <c r="C37" s="88"/>
      <c r="D37" s="88"/>
      <c r="E37" s="88"/>
      <c r="F37" s="88"/>
      <c r="G37" s="88"/>
      <c r="H37" s="88"/>
      <c r="I37" s="88"/>
      <c r="J37" s="88"/>
    </row>
    <row r="38" spans="1:12" ht="13.5" thickBot="1" x14ac:dyDescent="0.25">
      <c r="A38" s="42"/>
      <c r="B38" s="42"/>
      <c r="C38" s="42"/>
      <c r="D38" s="44"/>
      <c r="E38" s="44"/>
      <c r="F38" s="44"/>
      <c r="G38" s="44"/>
      <c r="H38" s="44"/>
      <c r="I38" s="44"/>
      <c r="J38" s="44"/>
      <c r="K38" s="38"/>
      <c r="L38" s="38"/>
    </row>
    <row r="39" spans="1:12" x14ac:dyDescent="0.2">
      <c r="A39" s="42"/>
      <c r="B39" s="173" t="s">
        <v>583</v>
      </c>
      <c r="C39" s="174"/>
      <c r="D39" s="44"/>
      <c r="E39" s="44"/>
      <c r="F39" s="44"/>
      <c r="G39" s="44"/>
      <c r="H39" s="44"/>
      <c r="I39" s="44"/>
      <c r="J39" s="44"/>
      <c r="K39" s="38"/>
      <c r="L39" s="38"/>
    </row>
    <row r="40" spans="1:12" x14ac:dyDescent="0.2">
      <c r="A40" s="42"/>
      <c r="B40" s="175" t="s">
        <v>494</v>
      </c>
      <c r="C40" s="176">
        <v>2026</v>
      </c>
      <c r="D40" s="44"/>
      <c r="E40" s="44"/>
      <c r="F40" s="44"/>
      <c r="G40" s="44"/>
      <c r="H40" s="44"/>
      <c r="I40" s="44"/>
      <c r="J40" s="44"/>
      <c r="K40" s="38"/>
      <c r="L40" s="38"/>
    </row>
    <row r="41" spans="1:12" x14ac:dyDescent="0.2">
      <c r="A41" s="42">
        <v>8110</v>
      </c>
      <c r="B41" s="177" t="s">
        <v>584</v>
      </c>
      <c r="C41" s="178">
        <v>450000</v>
      </c>
      <c r="D41" s="44"/>
      <c r="E41" s="179"/>
      <c r="F41" s="179"/>
      <c r="G41" s="44"/>
      <c r="H41" s="44"/>
      <c r="I41" s="44"/>
      <c r="J41" s="180"/>
      <c r="K41" s="181"/>
      <c r="L41" s="38"/>
    </row>
    <row r="42" spans="1:12" x14ac:dyDescent="0.2">
      <c r="A42" s="42">
        <v>8120</v>
      </c>
      <c r="B42" s="177" t="s">
        <v>585</v>
      </c>
      <c r="C42" s="178">
        <v>-4166671.04</v>
      </c>
      <c r="D42" s="44"/>
      <c r="E42" s="182">
        <f>+'[1]321_EAI'!D15-'[1]321_EAI'!E15</f>
        <v>4166671.040000001</v>
      </c>
      <c r="F42" s="183">
        <f>+E42-C42</f>
        <v>8333342.080000001</v>
      </c>
      <c r="G42" s="44"/>
      <c r="H42" s="44"/>
      <c r="I42" s="44"/>
      <c r="J42" s="180"/>
      <c r="K42" s="181"/>
      <c r="L42" s="38"/>
    </row>
    <row r="43" spans="1:12" x14ac:dyDescent="0.2">
      <c r="A43" s="42">
        <v>8130</v>
      </c>
      <c r="B43" s="177" t="s">
        <v>586</v>
      </c>
      <c r="C43" s="178">
        <v>13988318.51</v>
      </c>
      <c r="D43" s="44"/>
      <c r="E43" s="184">
        <f>+C43-'[1]321_EAI'!C15</f>
        <v>0</v>
      </c>
      <c r="F43" s="183"/>
      <c r="G43" s="44"/>
      <c r="H43" s="44"/>
      <c r="I43" s="44"/>
      <c r="J43" s="180"/>
      <c r="K43" s="181"/>
      <c r="L43" s="38"/>
    </row>
    <row r="44" spans="1:12" x14ac:dyDescent="0.2">
      <c r="A44" s="42">
        <v>8140</v>
      </c>
      <c r="B44" s="177" t="s">
        <v>587</v>
      </c>
      <c r="C44" s="178">
        <v>-10271647.470000001</v>
      </c>
      <c r="D44" s="44"/>
      <c r="E44" s="182">
        <f>+C44-'[1]321_EAI'!E15</f>
        <v>-20543294.939999998</v>
      </c>
      <c r="F44" s="183"/>
      <c r="G44" s="44"/>
      <c r="H44" s="44"/>
      <c r="I44" s="44"/>
      <c r="J44" s="180"/>
      <c r="K44" s="181"/>
      <c r="L44" s="38"/>
    </row>
    <row r="45" spans="1:12" ht="13.5" thickBot="1" x14ac:dyDescent="0.25">
      <c r="A45" s="42">
        <v>8150</v>
      </c>
      <c r="B45" s="185" t="s">
        <v>588</v>
      </c>
      <c r="C45" s="178">
        <v>-10271647.470000001</v>
      </c>
      <c r="D45" s="44"/>
      <c r="E45" s="183">
        <f>+C45-'[1]321_EAI'!F15</f>
        <v>-20543294.939999998</v>
      </c>
      <c r="F45" s="183"/>
      <c r="G45" s="44"/>
      <c r="H45" s="44"/>
      <c r="I45" s="44"/>
      <c r="J45" s="180"/>
      <c r="K45" s="181"/>
      <c r="L45" s="38"/>
    </row>
    <row r="46" spans="1:12" x14ac:dyDescent="0.2">
      <c r="A46" s="42"/>
      <c r="B46" s="42"/>
      <c r="C46" s="42"/>
      <c r="D46" s="44"/>
      <c r="E46" s="179"/>
      <c r="F46" s="183"/>
      <c r="G46" s="44"/>
      <c r="H46" s="44"/>
      <c r="I46" s="44"/>
      <c r="J46" s="180"/>
      <c r="K46" s="38"/>
      <c r="L46" s="38"/>
    </row>
    <row r="47" spans="1:12" ht="13.5" thickBot="1" x14ac:dyDescent="0.25">
      <c r="A47" s="42"/>
      <c r="B47" s="42"/>
      <c r="C47" s="42"/>
      <c r="D47" s="44"/>
      <c r="E47" s="179"/>
      <c r="F47" s="183"/>
      <c r="G47" s="44"/>
      <c r="H47" s="44"/>
      <c r="I47" s="44"/>
      <c r="J47" s="180"/>
      <c r="K47" s="38"/>
      <c r="L47" s="38"/>
    </row>
    <row r="48" spans="1:12" x14ac:dyDescent="0.2">
      <c r="A48" s="42"/>
      <c r="B48" s="173" t="s">
        <v>589</v>
      </c>
      <c r="C48" s="174"/>
      <c r="D48" s="44"/>
      <c r="E48" s="179"/>
      <c r="F48" s="183"/>
      <c r="G48" s="44"/>
      <c r="H48" s="44"/>
      <c r="I48" s="44"/>
      <c r="J48" s="180"/>
      <c r="K48" s="38"/>
      <c r="L48" s="38"/>
    </row>
    <row r="49" spans="1:12" x14ac:dyDescent="0.2">
      <c r="A49" s="42"/>
      <c r="B49" s="175" t="s">
        <v>494</v>
      </c>
      <c r="C49" s="176">
        <v>2026</v>
      </c>
      <c r="D49" s="38"/>
      <c r="E49" s="116"/>
      <c r="F49" s="183"/>
      <c r="G49" s="38"/>
      <c r="H49" s="38"/>
      <c r="I49" s="38"/>
      <c r="J49" s="180"/>
      <c r="K49" s="38"/>
      <c r="L49" s="38"/>
    </row>
    <row r="50" spans="1:12" x14ac:dyDescent="0.2">
      <c r="A50" s="42">
        <v>8210</v>
      </c>
      <c r="B50" s="177" t="s">
        <v>590</v>
      </c>
      <c r="C50" s="186">
        <v>-450000</v>
      </c>
      <c r="D50" s="38"/>
      <c r="E50" s="116"/>
      <c r="F50" s="183"/>
      <c r="G50" s="44"/>
      <c r="H50" s="38"/>
      <c r="I50" s="44"/>
      <c r="J50" s="180"/>
      <c r="K50" s="181"/>
      <c r="L50" s="38"/>
    </row>
    <row r="51" spans="1:12" x14ac:dyDescent="0.2">
      <c r="A51" s="42">
        <v>8220</v>
      </c>
      <c r="B51" s="177" t="s">
        <v>591</v>
      </c>
      <c r="C51" s="186">
        <v>2573750.7000000002</v>
      </c>
      <c r="D51" s="38"/>
      <c r="E51" s="187"/>
      <c r="F51" s="183"/>
      <c r="G51" s="44"/>
      <c r="H51" s="38"/>
      <c r="I51" s="44"/>
      <c r="J51" s="180"/>
      <c r="K51" s="181"/>
      <c r="L51" s="38"/>
    </row>
    <row r="52" spans="1:12" x14ac:dyDescent="0.2">
      <c r="A52" s="42">
        <v>8230</v>
      </c>
      <c r="B52" s="177" t="s">
        <v>592</v>
      </c>
      <c r="C52" s="186">
        <v>-13988318.51</v>
      </c>
      <c r="D52" s="181"/>
      <c r="E52" s="187">
        <f>+C52-'[1]322_ COG'!C76</f>
        <v>-27976637.02</v>
      </c>
      <c r="F52" s="183"/>
      <c r="G52" s="44"/>
      <c r="H52" s="38"/>
      <c r="I52" s="44"/>
      <c r="J52" s="180"/>
      <c r="K52" s="181"/>
      <c r="L52" s="38"/>
    </row>
    <row r="53" spans="1:12" x14ac:dyDescent="0.2">
      <c r="A53" s="42">
        <v>8240</v>
      </c>
      <c r="B53" s="177" t="s">
        <v>593</v>
      </c>
      <c r="C53" s="186">
        <v>11864567.880000001</v>
      </c>
      <c r="D53" s="38"/>
      <c r="E53" s="182"/>
      <c r="F53" s="183"/>
      <c r="G53" s="44"/>
      <c r="H53" s="38"/>
      <c r="I53" s="44"/>
      <c r="J53" s="180"/>
      <c r="K53" s="181"/>
      <c r="L53" s="38"/>
    </row>
    <row r="54" spans="1:12" x14ac:dyDescent="0.2">
      <c r="A54" s="42">
        <v>8250</v>
      </c>
      <c r="B54" s="177" t="s">
        <v>594</v>
      </c>
      <c r="C54" s="186">
        <v>1873519.1</v>
      </c>
      <c r="D54" s="38"/>
      <c r="E54" s="188">
        <f>+C54-'[1]322_ COG'!E76</f>
        <v>0</v>
      </c>
      <c r="F54" s="183"/>
      <c r="G54" s="44"/>
      <c r="H54" s="38"/>
      <c r="I54" s="44"/>
      <c r="J54" s="180"/>
      <c r="K54" s="181"/>
      <c r="L54" s="38"/>
    </row>
    <row r="55" spans="1:12" x14ac:dyDescent="0.2">
      <c r="A55" s="42">
        <v>8260</v>
      </c>
      <c r="B55" s="177" t="s">
        <v>595</v>
      </c>
      <c r="C55" s="186">
        <v>1871788.1</v>
      </c>
      <c r="D55" s="38"/>
      <c r="E55" s="187">
        <f>+C55-'[1]322_ COG'!F76</f>
        <v>0</v>
      </c>
      <c r="F55" s="183"/>
      <c r="G55" s="44"/>
      <c r="H55" s="38"/>
      <c r="I55" s="44"/>
      <c r="J55" s="180"/>
      <c r="K55" s="181"/>
      <c r="L55" s="38"/>
    </row>
    <row r="56" spans="1:12" ht="13.5" thickBot="1" x14ac:dyDescent="0.25">
      <c r="A56" s="42">
        <v>8270</v>
      </c>
      <c r="B56" s="185" t="s">
        <v>596</v>
      </c>
      <c r="C56" s="189">
        <v>1871788.1</v>
      </c>
      <c r="D56" s="38"/>
      <c r="E56" s="187">
        <f>+C56-'[1]322_ COG'!F76</f>
        <v>0</v>
      </c>
      <c r="F56" s="183"/>
      <c r="G56" s="44"/>
      <c r="H56" s="38"/>
      <c r="I56" s="44"/>
      <c r="J56" s="180"/>
      <c r="K56" s="181"/>
      <c r="L56" s="38"/>
    </row>
    <row r="57" spans="1:12" x14ac:dyDescent="0.2">
      <c r="A57" s="42"/>
      <c r="B57" s="42"/>
      <c r="C57" s="42"/>
      <c r="D57" s="38"/>
      <c r="E57" s="116"/>
      <c r="F57" s="116"/>
      <c r="G57" s="38"/>
      <c r="H57" s="38"/>
      <c r="I57" s="190"/>
      <c r="J57" s="180"/>
      <c r="K57" s="38"/>
      <c r="L57" s="38"/>
    </row>
    <row r="58" spans="1:12" x14ac:dyDescent="0.2">
      <c r="A58" s="42"/>
      <c r="B58" s="42"/>
      <c r="C58" s="42"/>
      <c r="D58" s="38"/>
      <c r="E58" s="116"/>
      <c r="F58" s="116"/>
      <c r="G58" s="38"/>
      <c r="H58" s="38"/>
      <c r="I58" s="38"/>
      <c r="J58" s="38"/>
      <c r="K58" s="38"/>
      <c r="L58" s="38"/>
    </row>
    <row r="59" spans="1:12" x14ac:dyDescent="0.2">
      <c r="A59" s="42" t="s">
        <v>68</v>
      </c>
      <c r="C59" s="42"/>
    </row>
    <row r="67" spans="2:4" s="32" customFormat="1" x14ac:dyDescent="0.2">
      <c r="B67" s="31" t="s">
        <v>69</v>
      </c>
      <c r="C67" s="31" t="s">
        <v>70</v>
      </c>
      <c r="D67" s="31"/>
    </row>
    <row r="68" spans="2:4" s="32" customFormat="1" x14ac:dyDescent="0.2">
      <c r="B68" s="33" t="s">
        <v>71</v>
      </c>
      <c r="C68" s="33" t="s">
        <v>72</v>
      </c>
      <c r="D68" s="33"/>
    </row>
  </sheetData>
  <mergeCells count="7">
    <mergeCell ref="B48:C48"/>
    <mergeCell ref="A1:F1"/>
    <mergeCell ref="A2:F2"/>
    <mergeCell ref="A3:F3"/>
    <mergeCell ref="A4:F4"/>
    <mergeCell ref="A5:H5"/>
    <mergeCell ref="B39:C39"/>
  </mergeCells>
  <pageMargins left="0.70866141732283472" right="0.70866141732283472" top="0.74803149606299213" bottom="0.74803149606299213" header="0" footer="0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2026-07-08T20:52:42Z</dcterms:created>
  <dcterms:modified xsi:type="dcterms:W3CDTF">2026-07-08T20:53:10Z</dcterms:modified>
</cp:coreProperties>
</file>