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NOTAS" sheetId="1" r:id="rId1"/>
  </sheets>
  <externalReferences>
    <externalReference r:id="rId2"/>
    <externalReference r:id="rId3"/>
    <externalReference r:id="rId4"/>
  </externalReferences>
  <definedNames>
    <definedName name="_xlnm.Print_Area" localSheetId="0">NOTAS!$A$2:$H$450</definedName>
  </definedNames>
  <calcPr calcId="125725"/>
</workbook>
</file>

<file path=xl/calcChain.xml><?xml version="1.0" encoding="utf-8"?>
<calcChain xmlns="http://schemas.openxmlformats.org/spreadsheetml/2006/main">
  <c r="C24" i="1"/>
  <c r="E24"/>
  <c r="C39"/>
  <c r="D39"/>
  <c r="E39"/>
  <c r="C47"/>
  <c r="D47"/>
  <c r="E47"/>
  <c r="F47"/>
  <c r="C57"/>
  <c r="C66"/>
  <c r="C72"/>
  <c r="F80"/>
  <c r="F81"/>
  <c r="F82"/>
  <c r="F83"/>
  <c r="F84"/>
  <c r="F85"/>
  <c r="F86"/>
  <c r="F87"/>
  <c r="F88"/>
  <c r="F89"/>
  <c r="F90"/>
  <c r="F91"/>
  <c r="F92"/>
  <c r="F96"/>
  <c r="F97"/>
  <c r="F98"/>
  <c r="F99"/>
  <c r="F100"/>
  <c r="F102"/>
  <c r="F104"/>
  <c r="F105"/>
  <c r="F106"/>
  <c r="D109"/>
  <c r="E109"/>
  <c r="F109" s="1"/>
  <c r="F117"/>
  <c r="F118"/>
  <c r="F119"/>
  <c r="F120"/>
  <c r="F121"/>
  <c r="F124" s="1"/>
  <c r="F122"/>
  <c r="D124"/>
  <c r="E124"/>
  <c r="C133"/>
  <c r="C142"/>
  <c r="C157"/>
  <c r="D157"/>
  <c r="E157"/>
  <c r="F157"/>
  <c r="C164"/>
  <c r="C171"/>
  <c r="C178"/>
  <c r="C185"/>
  <c r="C196"/>
  <c r="C200"/>
  <c r="C203" s="1"/>
  <c r="C208"/>
  <c r="C211" s="1"/>
  <c r="E221"/>
  <c r="E226"/>
  <c r="E229"/>
  <c r="E232"/>
  <c r="E238"/>
  <c r="E241"/>
  <c r="E247"/>
  <c r="E248"/>
  <c r="E251"/>
  <c r="E252"/>
  <c r="E255"/>
  <c r="E256"/>
  <c r="E259"/>
  <c r="E260"/>
  <c r="E263"/>
  <c r="E264"/>
  <c r="E267"/>
  <c r="E268"/>
  <c r="E271"/>
  <c r="E272"/>
  <c r="E275"/>
  <c r="E276"/>
  <c r="E279"/>
  <c r="E284"/>
  <c r="E287"/>
  <c r="E288"/>
  <c r="E292"/>
  <c r="E293"/>
  <c r="E296"/>
  <c r="E297"/>
  <c r="E298"/>
  <c r="E300"/>
  <c r="E301"/>
  <c r="E302"/>
  <c r="E304"/>
  <c r="E305"/>
  <c r="E306"/>
  <c r="D309"/>
  <c r="E227" s="1"/>
  <c r="C320"/>
  <c r="D320"/>
  <c r="E320"/>
  <c r="D328"/>
  <c r="D331" s="1"/>
  <c r="E328"/>
  <c r="F328" s="1"/>
  <c r="F331" s="1"/>
  <c r="E331"/>
  <c r="C340"/>
  <c r="D340"/>
  <c r="E340"/>
  <c r="E341"/>
  <c r="E342"/>
  <c r="C343"/>
  <c r="D343"/>
  <c r="E343" s="1"/>
  <c r="E344"/>
  <c r="E345"/>
  <c r="E346"/>
  <c r="E347"/>
  <c r="C351"/>
  <c r="C365"/>
  <c r="E376"/>
  <c r="E378"/>
  <c r="E385"/>
  <c r="E391" s="1"/>
  <c r="E397"/>
  <c r="E427" s="1"/>
  <c r="D400"/>
  <c r="E399" s="1"/>
  <c r="E418"/>
  <c r="D419"/>
  <c r="C437"/>
  <c r="D437"/>
  <c r="E437"/>
  <c r="D351" l="1"/>
  <c r="E351" s="1"/>
  <c r="E303"/>
  <c r="E299"/>
  <c r="E295"/>
  <c r="E291"/>
  <c r="E286"/>
  <c r="E278"/>
  <c r="E274"/>
  <c r="E270"/>
  <c r="E266"/>
  <c r="E262"/>
  <c r="E258"/>
  <c r="E254"/>
  <c r="E250"/>
  <c r="E243"/>
  <c r="E237"/>
  <c r="E309" s="1"/>
  <c r="E228"/>
  <c r="E294"/>
  <c r="E290"/>
  <c r="E285"/>
  <c r="E277"/>
  <c r="E273"/>
  <c r="E269"/>
  <c r="E265"/>
  <c r="E261"/>
  <c r="E257"/>
  <c r="E253"/>
  <c r="E249"/>
  <c r="E242"/>
  <c r="E236"/>
</calcChain>
</file>

<file path=xl/sharedStrings.xml><?xml version="1.0" encoding="utf-8"?>
<sst xmlns="http://schemas.openxmlformats.org/spreadsheetml/2006/main" count="514" uniqueCount="410">
  <si>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</si>
  <si>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</si>
  <si>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</si>
  <si>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</si>
  <si>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</si>
  <si>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</si>
  <si>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</si>
  <si>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</si>
  <si>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</si>
  <si>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</si>
  <si>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</si>
  <si>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</si>
  <si>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</si>
  <si>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</si>
  <si>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</si>
  <si>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</si>
  <si>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</si>
  <si>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</si>
  <si>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</si>
  <si>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</si>
  <si>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</si>
  <si>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</si>
  <si>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</si>
  <si>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</si>
  <si>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</si>
  <si>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</si>
  <si>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</si>
  <si>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</si>
  <si>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</si>
  <si>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</si>
  <si>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</si>
  <si>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</si>
  <si>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</si>
  <si>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</si>
  <si>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</si>
  <si>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</si>
  <si>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</si>
  <si>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</si>
  <si>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</si>
  <si>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</si>
  <si>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</si>
  <si>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 31 de diciembre de 2018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</si>
  <si>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</si>
  <si>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</si>
  <si>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</si>
  <si>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</si>
  <si>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</si>
  <si>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</si>
  <si>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</si>
  <si>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</si>
  <si>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</si>
  <si>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</si>
  <si>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</si>
  <si>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</si>
  <si>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</si>
  <si>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</si>
  <si>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</si>
  <si>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</si>
  <si>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</si>
  <si>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 ACTIVOS INTANGIBLES</t>
  </si>
  <si>
    <t>'12410-0000-0000-0000-0000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</si>
  <si>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</si>
  <si>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</si>
  <si>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</si>
  <si>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</si>
  <si>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</si>
  <si>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11140-0002-0006-0000-0000</t>
  </si>
  <si>
    <t>11140-0002-0004-0000-0000</t>
  </si>
  <si>
    <t>11140-0002-0002-0000-0000</t>
  </si>
  <si>
    <t>11140-0002-0001-0000-0000</t>
  </si>
  <si>
    <t>11140-0000-0000-0000-0000</t>
  </si>
  <si>
    <t>11120-0001-0002-0000-0000</t>
  </si>
  <si>
    <t>11120-0001-0001-0000-0000</t>
  </si>
  <si>
    <t>11120-0001-0000-0000-0000</t>
  </si>
  <si>
    <t>1110 EFECTIVO Y EQUIVALENTES</t>
  </si>
  <si>
    <t>EFE-01 FLUJO DE EFECTIVO</t>
  </si>
  <si>
    <t>IV) NOTAS AL ESTADO DE FLUJO DE EFECTIVO</t>
  </si>
  <si>
    <t>Total</t>
  </si>
  <si>
    <t>'32000-0000-0000-0000-0000</t>
  </si>
  <si>
    <t>NATURALEZA</t>
  </si>
  <si>
    <t>MODIFICACION</t>
  </si>
  <si>
    <t>VHP-02 PATRIMONIO GENERADO</t>
  </si>
  <si>
    <t>31100-0003-0000-0000-0000</t>
  </si>
  <si>
    <t>31100-0002-0000-0000-0000</t>
  </si>
  <si>
    <t>3110 HACIENDA PUBLICA/PATRIMONIO CONTRIBUIDO</t>
  </si>
  <si>
    <t>TIPO</t>
  </si>
  <si>
    <t>VHP-01 PATRIMONIO CONTRIBUIDO</t>
  </si>
  <si>
    <t>III) NOTAS AL ESTADO DE VARIACIÓN A LA HACIEDA PÚBLICA</t>
  </si>
  <si>
    <t>Perdida GPS</t>
  </si>
  <si>
    <t>'55150-5512-5651-1400-0001</t>
  </si>
  <si>
    <t>Camara Cyber Shop</t>
  </si>
  <si>
    <t>'55150-5230-1400-0002-0000</t>
  </si>
  <si>
    <t>Niveles Automaticas</t>
  </si>
  <si>
    <t>'55150-5691-0000-0001-0000</t>
  </si>
  <si>
    <t>GPS Map 64S</t>
  </si>
  <si>
    <t>'55150-5651-1400-0003-0000</t>
  </si>
  <si>
    <t>GSP</t>
  </si>
  <si>
    <t>'55150-5651-1400-0002-0000</t>
  </si>
  <si>
    <t>'55150-5651-1400-0001-0000</t>
  </si>
  <si>
    <t>Equipo de comunicación y telecomunicacion</t>
  </si>
  <si>
    <t>'55150-5651-0000-0000-0000</t>
  </si>
  <si>
    <t>Excavadora Hidraulica Sany SY215CLC Sobre Orugas</t>
  </si>
  <si>
    <t>'55150-5631-1400-0001-0000</t>
  </si>
  <si>
    <t>Maquinaria y Equipo de Construcion</t>
  </si>
  <si>
    <t>'55150-5631-0000-0000-0000</t>
  </si>
  <si>
    <t>Accesorios de Maquinaria</t>
  </si>
  <si>
    <t>'55150-5611-1400-0005-0000</t>
  </si>
  <si>
    <t>Distanciametro Laser M- Leica MOD.DISTO D8</t>
  </si>
  <si>
    <t>'55150-5611-1400-0004-0000</t>
  </si>
  <si>
    <t>Tractor de Orugas M- Shantui M-SD22 CHSD22AALD1016</t>
  </si>
  <si>
    <t>'55150-5611-1400-0003-0000</t>
  </si>
  <si>
    <t>Excavadora Hidraulica con cucharon</t>
  </si>
  <si>
    <t>'55150-5611-1400-0002-0000</t>
  </si>
  <si>
    <t>Tractor sobre Oruga Sahntui M-SD22</t>
  </si>
  <si>
    <t>'55150-5611-1400-0001-0000</t>
  </si>
  <si>
    <t>Maquinaria y equipo Agropecuario</t>
  </si>
  <si>
    <t>'55150-5611-0000-0000-0000</t>
  </si>
  <si>
    <t>Camara Digital Cannon ELPH</t>
  </si>
  <si>
    <t>'55150-5230-1400-0003-0000</t>
  </si>
  <si>
    <t>Camara M-FUJIFILM M- T550</t>
  </si>
  <si>
    <t>'55150-5230-1400-0001-0000</t>
  </si>
  <si>
    <t>Camaras Fotograficas y de video</t>
  </si>
  <si>
    <t>'55150-5230-0000-0000-0000</t>
  </si>
  <si>
    <t>Lap Top Marca Dell Latitude</t>
  </si>
  <si>
    <t>'55150-5151-1400-0008-0000</t>
  </si>
  <si>
    <t>Computadora HP Escritorio</t>
  </si>
  <si>
    <t>'55150-5151-1400-0007-0000</t>
  </si>
  <si>
    <t xml:space="preserve">Escaner Marca Kodak </t>
  </si>
  <si>
    <t>'55150-5151-1400-0006-0000</t>
  </si>
  <si>
    <t>No breaks Model ks800</t>
  </si>
  <si>
    <t>'55150-5151-1400-0005-0000</t>
  </si>
  <si>
    <t>Computadora</t>
  </si>
  <si>
    <t>'55150-5151-1400-0004-0000</t>
  </si>
  <si>
    <t>Computadoras y equipo periférico</t>
  </si>
  <si>
    <t>'55150-5151-0000-0000-0000</t>
  </si>
  <si>
    <t>Estimaciones, Depreciaciones, Deterioros, Obsolesc</t>
  </si>
  <si>
    <t>55100-0000-0000-0000-0000</t>
  </si>
  <si>
    <t>55000 Otros Gastos Y Pèrdidas Extraordinarias</t>
  </si>
  <si>
    <t>Productos Agricolas del Modulo Valle DDR 011 SRL</t>
  </si>
  <si>
    <t>'52310-4311-1000-0001-0059</t>
  </si>
  <si>
    <t>Ejido Cerano ( Socorro Montoya Vazquez)</t>
  </si>
  <si>
    <t>'52310-4311-1000-0001-0058</t>
  </si>
  <si>
    <t>Joel Gamiño Cardona</t>
  </si>
  <si>
    <t>'52310-4311-1000-0001-0057</t>
  </si>
  <si>
    <t>Municipio de Apaseo el Alto</t>
  </si>
  <si>
    <t>'52310-4311-1000-0001-0056</t>
  </si>
  <si>
    <t>Municipio de Acambaro</t>
  </si>
  <si>
    <t>'52310-4311-1000-0001-0055</t>
  </si>
  <si>
    <t>Municipio de Ciudad Manuel Doblado Gto.</t>
  </si>
  <si>
    <t>'52310-4311-1000-0001-0046</t>
  </si>
  <si>
    <t>Municipio de Uriangato Gto.</t>
  </si>
  <si>
    <t>'52310-4311-1000-0001-0045</t>
  </si>
  <si>
    <t>Municipio de Valle de Santiago Gto.</t>
  </si>
  <si>
    <t>'52310-4311-1000-0001-0041</t>
  </si>
  <si>
    <t>Municipio de Penjamo Gto.</t>
  </si>
  <si>
    <t>'52310-4311-1000-0001-0039</t>
  </si>
  <si>
    <t>Municipio de Xichu Gto.</t>
  </si>
  <si>
    <t>'52310-4311-1000-0001-0038</t>
  </si>
  <si>
    <t>Municipio de Apaseo el Grande</t>
  </si>
  <si>
    <t>'52310-4311-1000-0001-0037</t>
  </si>
  <si>
    <t>Municipio de Victoria Gto.</t>
  </si>
  <si>
    <t>'52310-4311-1000-0001-0036</t>
  </si>
  <si>
    <t>Municipio de Guanajuato</t>
  </si>
  <si>
    <t>'52310-4311-1000-0001-0034</t>
  </si>
  <si>
    <t>Municipio de Celaya</t>
  </si>
  <si>
    <t>'52310-4311-1000-0001-0033</t>
  </si>
  <si>
    <t>Municipio de Tarimoro</t>
  </si>
  <si>
    <t>'52310-4311-1000-0001-0031</t>
  </si>
  <si>
    <t>Municipio de Irapuato</t>
  </si>
  <si>
    <t>'52310-4311-1000-0001-0027</t>
  </si>
  <si>
    <t>Municipio de San Diego de la Unión</t>
  </si>
  <si>
    <t>'52310-4311-1000-0001-0026</t>
  </si>
  <si>
    <t>Municipio de Santiago Maravatio Guanajuato</t>
  </si>
  <si>
    <t>'52310-4311-1000-0001-0025</t>
  </si>
  <si>
    <t>Municipio de San Luis de la Paz</t>
  </si>
  <si>
    <t>'52310-4311-1000-0001-0024</t>
  </si>
  <si>
    <t>Municipio de Leon</t>
  </si>
  <si>
    <t>'52310-4311-1000-0001-0023</t>
  </si>
  <si>
    <t>Municipio de Moroleón</t>
  </si>
  <si>
    <t>'52310-4311-1000-0001-0022</t>
  </si>
  <si>
    <t>Municipio de San Francisco del Rincón</t>
  </si>
  <si>
    <t>'52310-4311-1000-0001-0021</t>
  </si>
  <si>
    <t>Municipio de Romita Gto.</t>
  </si>
  <si>
    <t>'52310-4311-1000-0001-0018</t>
  </si>
  <si>
    <t>Municipio de San Felipe Gto.</t>
  </si>
  <si>
    <t>'52310-4311-1000-0001-0017</t>
  </si>
  <si>
    <t>Municipio de San Jose de Iturbide</t>
  </si>
  <si>
    <t>'52310-4311-1000-0001-0015</t>
  </si>
  <si>
    <t>Municipio de Salvatierra Gto.</t>
  </si>
  <si>
    <t>'52310-4311-1000-0001-0014</t>
  </si>
  <si>
    <t>Municipio de Doctor Mora Gto.</t>
  </si>
  <si>
    <t>'52310-4311-1000-0001-0013</t>
  </si>
  <si>
    <t xml:space="preserve">Municipio de Coroneo </t>
  </si>
  <si>
    <t>'52310-4311-1000-0001-0011</t>
  </si>
  <si>
    <t>Municipio de Tierra Blanca</t>
  </si>
  <si>
    <t>'52310-4311-1000-0001-0010</t>
  </si>
  <si>
    <t>Municipio de Ocampo Guanajuato</t>
  </si>
  <si>
    <t>'52310-4311-1000-0001-0008</t>
  </si>
  <si>
    <t>Municipio de Jerecuaro Gto.</t>
  </si>
  <si>
    <t>'52310-4311-1000-0001-0006</t>
  </si>
  <si>
    <t>Municipio de Dolores Hidalgo Cuna de la Independen</t>
  </si>
  <si>
    <t>'52310-4311-1000-0001-0005</t>
  </si>
  <si>
    <t>Municipio de Villagrán, Gto.</t>
  </si>
  <si>
    <t>'52310-4311-1000-0001-0002</t>
  </si>
  <si>
    <t>Subsidio a Productores</t>
  </si>
  <si>
    <t>52310-4311-1000-0001-0000</t>
  </si>
  <si>
    <t>52000 Transferencias, Asignaciones, Subsidios</t>
  </si>
  <si>
    <t>recargos y actualizaciones</t>
  </si>
  <si>
    <t>'51390-3951-1400-0001-0000</t>
  </si>
  <si>
    <t>Impuesto sobre nóminas</t>
  </si>
  <si>
    <t>51390-3981-1400-0001-0000</t>
  </si>
  <si>
    <t>Instalación, reparación y mantenimiento de maquina</t>
  </si>
  <si>
    <t>'51350-3571-1400-0001-0000</t>
  </si>
  <si>
    <t>Servicios de Instalación, Reparación, Mantenimient</t>
  </si>
  <si>
    <t>'51350-0000-0000-0000-0000</t>
  </si>
  <si>
    <t>Seguro de bienes patrimoniales</t>
  </si>
  <si>
    <t>'51340-3451-1400-0001-0000</t>
  </si>
  <si>
    <t>51350-3571-1400-0001-0000</t>
  </si>
  <si>
    <t>51340-3451-1400-0001-0000</t>
  </si>
  <si>
    <t>Honorarios al Fiduciario</t>
  </si>
  <si>
    <t>51340-3411-1400-0002-0000</t>
  </si>
  <si>
    <t>Comisiones Bancarias</t>
  </si>
  <si>
    <t>51340-3411-1400-0001-0000</t>
  </si>
  <si>
    <t>Servicios de diseño, arquitectura, ingeniería y ac</t>
  </si>
  <si>
    <t>51330-3321-1400-0001-0000</t>
  </si>
  <si>
    <t>'51330-3321-1400-0001-0000</t>
  </si>
  <si>
    <t>'51330-3321-0000-0000-0000</t>
  </si>
  <si>
    <t>Servicios de contabilidad</t>
  </si>
  <si>
    <t>51330-3312-1400-0001-0000</t>
  </si>
  <si>
    <t>Servicios legales</t>
  </si>
  <si>
    <t>'51330-3311-1400-0001-0000</t>
  </si>
  <si>
    <t>Servicios Generales</t>
  </si>
  <si>
    <t>51300-0000-0000-0000-0000</t>
  </si>
  <si>
    <t>Refacciones y accesorios menores de equipo de cómp</t>
  </si>
  <si>
    <t>'51290-2941-1400-0001-0000</t>
  </si>
  <si>
    <t>Herramientas menores</t>
  </si>
  <si>
    <t>'51290-2911-1400-0001-0000</t>
  </si>
  <si>
    <t>Materiales y útiles de impresión y reproducción</t>
  </si>
  <si>
    <t>'51210-2121-1400-0001-0000</t>
  </si>
  <si>
    <t>Materiales y útiles de oficina</t>
  </si>
  <si>
    <t>'51210-2111-1400-0001-0000</t>
  </si>
  <si>
    <t>'51210-2111-0000-0000-0000</t>
  </si>
  <si>
    <t>Materiales de Administración, Emisión de Documento</t>
  </si>
  <si>
    <t>'51210-0000-0000-0000-0000</t>
  </si>
  <si>
    <t>Materiales y Suministros</t>
  </si>
  <si>
    <t>51200-0000-0000-0000-0000</t>
  </si>
  <si>
    <t>Honorarios asimilables a salarios</t>
  </si>
  <si>
    <t>51120-1211-1400-0001-0000</t>
  </si>
  <si>
    <t>Servicios Personales</t>
  </si>
  <si>
    <t>51100-0000-0000-0000-0000</t>
  </si>
  <si>
    <t>51000 Gastos de Funcionamiento</t>
  </si>
  <si>
    <t>EXPLICACION</t>
  </si>
  <si>
    <t>%GASTO</t>
  </si>
  <si>
    <t>MONTO</t>
  </si>
  <si>
    <t>ERA-03 GASTOS</t>
  </si>
  <si>
    <t>GASTOS Y OTRAS PÉRDIDAS</t>
  </si>
  <si>
    <t>INTERÉS GENERADO</t>
  </si>
  <si>
    <t>'43100-0005-0000-0000-0000</t>
  </si>
  <si>
    <t xml:space="preserve">4300 OTROS INGRESOS Y BENEFICIOS
</t>
  </si>
  <si>
    <t>CARACTERISTICAS</t>
  </si>
  <si>
    <t>NOTA</t>
  </si>
  <si>
    <t>ERA-02 OTROS INGRESOS Y BENEFICIOS</t>
  </si>
  <si>
    <t>Gobierno Estatal</t>
  </si>
  <si>
    <t>42210-0009-0091-0002-0000</t>
  </si>
  <si>
    <t>Transferencias Internas y Asignaciones d' Sector P</t>
  </si>
  <si>
    <t>42210-0009-0091-0000-0000</t>
  </si>
  <si>
    <t>42000 PART. APORT. TRANSF. ASIGN. SUBS. Y</t>
  </si>
  <si>
    <t>Productores</t>
  </si>
  <si>
    <t>41690-0006-0061-0002-0000</t>
  </si>
  <si>
    <t>Remanente</t>
  </si>
  <si>
    <t>41600-0006-0061-0001-0000</t>
  </si>
  <si>
    <t>Otros Aprovechamientos</t>
  </si>
  <si>
    <t>41600-0006-0061-0000-0000</t>
  </si>
  <si>
    <t>41590-0000-0000-0000-1000</t>
  </si>
  <si>
    <t>41000 Ingresos de Gestion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</si>
  <si>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</si>
  <si>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</si>
  <si>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</si>
  <si>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</si>
  <si>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</si>
  <si>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</si>
  <si>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</si>
  <si>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</si>
  <si>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</si>
  <si>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</si>
  <si>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</si>
  <si>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</si>
  <si>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21190-0001-0002-0000-0003 Mpio San José Iturbide</t>
  </si>
  <si>
    <t>21170-0005-0002-0000-0000 Ret cedular serv prof</t>
  </si>
  <si>
    <t>21170-0005-0001-0000-0000 Impuesto sobre nómina</t>
  </si>
  <si>
    <t>22170-0001-0003-0000-0000 Retenciones de IVA</t>
  </si>
  <si>
    <t>22170-0001-0002-0000-0000</t>
  </si>
  <si>
    <t>21170-0001-0001-0000-0000 ISR asimilados S y S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</si>
  <si>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</si>
  <si>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</si>
  <si>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</si>
  <si>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</si>
  <si>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</si>
  <si>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</si>
  <si>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</si>
  <si>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</si>
  <si>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</si>
  <si>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Mensual</t>
  </si>
  <si>
    <t xml:space="preserve">Depreciación Acumulada otros equipos </t>
  </si>
  <si>
    <t>'12630-5691-0000-0001-0000</t>
  </si>
  <si>
    <t>Depreciacion Acumulada Eqpo. Comunicacion y Teleco</t>
  </si>
  <si>
    <t>12630-5651-0000-0000-0000</t>
  </si>
  <si>
    <t>Depreciacion Maquinaria y Equipo de Construcion</t>
  </si>
  <si>
    <t>12630-5631-0000-0000-0000</t>
  </si>
  <si>
    <t>Depreciacion Acumulada de Maq. Eqpo Agropecuario</t>
  </si>
  <si>
    <t>12630-5611-0000-0000-0000</t>
  </si>
  <si>
    <t>Depreciacion Acumulada de Camaras fotograficas y d</t>
  </si>
  <si>
    <t>12630-5230-0000-0000-0000</t>
  </si>
  <si>
    <t>Depreciacion Acumulada Equipo de Computo y de tegn</t>
  </si>
  <si>
    <t>12630-5151-0000-0000-0000</t>
  </si>
  <si>
    <t>12600 Depreciaciones, det. Y Amort. Acum</t>
  </si>
  <si>
    <t>PORCENTAJE</t>
  </si>
  <si>
    <t>CRITERIO</t>
  </si>
  <si>
    <t>ESF-09 INTANGIBLES Y DIFERIDOS</t>
  </si>
  <si>
    <t>Niveles automáticos</t>
  </si>
  <si>
    <t>'12469-5691-0000-0000-0000</t>
  </si>
  <si>
    <t>mensual</t>
  </si>
  <si>
    <t>GPSMAP64s</t>
  </si>
  <si>
    <t>'12465-5651-1400-0002-0000</t>
  </si>
  <si>
    <t>GPS</t>
  </si>
  <si>
    <t>12465-5651-1400-0001-0000</t>
  </si>
  <si>
    <t>Equipo de Comunicación y Telecomunicación</t>
  </si>
  <si>
    <t>12465-5651-0000-0000-0000</t>
  </si>
  <si>
    <t>Excavadora Hidraulica Sany SY215CLC SOBRE ORUGAS</t>
  </si>
  <si>
    <t>12463-5631-1400-0001-0000</t>
  </si>
  <si>
    <t>Maquinaria y Eqpo. de Construccion</t>
  </si>
  <si>
    <t>12463-5631-0000-0000-0000</t>
  </si>
  <si>
    <t>12461-5611-1400-0005-0000</t>
  </si>
  <si>
    <t>12461-5611-1400-0004-0000</t>
  </si>
  <si>
    <t>12461-5611-1400-0003-0000</t>
  </si>
  <si>
    <t>Excavadora Hidraulica con Cucharon</t>
  </si>
  <si>
    <t>12461-5611-1400-0002-0000</t>
  </si>
  <si>
    <t>Tractor sobre Orugas Shantui M-SD22</t>
  </si>
  <si>
    <t>12461-5611-1400-0001-0000</t>
  </si>
  <si>
    <t>Maquinaria y Eqpo. Agropecuario</t>
  </si>
  <si>
    <t>12461-5611-0000-0000-0000</t>
  </si>
  <si>
    <t>12460 Maq., otros equipos y herramientas</t>
  </si>
  <si>
    <t>CÁMARA DIGITAL CANON ELPH</t>
  </si>
  <si>
    <t>'12423-5230-1400-0003-0000</t>
  </si>
  <si>
    <t>CAMARA CYBER SHOT SONY DSCW800</t>
  </si>
  <si>
    <t>12423-5230-1400-0002-0000</t>
  </si>
  <si>
    <t>12423-5230-1400-0001-0000</t>
  </si>
  <si>
    <t>Cámaras fotográficas y de video</t>
  </si>
  <si>
    <t>12423-5230-0000-0000-0000</t>
  </si>
  <si>
    <t>Escaner marca HP ScanJet Enterprice</t>
  </si>
  <si>
    <t>'12413-5151-1400-0009-0000</t>
  </si>
  <si>
    <t>Lap Top Marca Dell Latitude 3590</t>
  </si>
  <si>
    <t>'12413-5151-1400-0008-0000</t>
  </si>
  <si>
    <t>Computadora HP escritorio Pro Desk 400 G4</t>
  </si>
  <si>
    <t>'12413-5151-1400-0007-0000</t>
  </si>
  <si>
    <t>Escaner marca Kodak</t>
  </si>
  <si>
    <t>'12413-5151-1400-0006-0000</t>
  </si>
  <si>
    <t>No Breaks  modelo ks800</t>
  </si>
  <si>
    <t>'12413-5151-1400-0005-0000</t>
  </si>
  <si>
    <t>Computadoras</t>
  </si>
  <si>
    <t>'12413-5151-1400-0004-0000</t>
  </si>
  <si>
    <t>Laptop</t>
  </si>
  <si>
    <t>12413-5151-1400-0003-0000</t>
  </si>
  <si>
    <t>Impresora Portatil HP Officejet 100 Mobile</t>
  </si>
  <si>
    <t>12413-5151-1400-0002-0000</t>
  </si>
  <si>
    <t>Impresora Laser a color marca Lexmark Modelo CS510</t>
  </si>
  <si>
    <t>12413-5151-1400-0001-0000</t>
  </si>
  <si>
    <t>12413-5151-0000-0000-0000</t>
  </si>
  <si>
    <t xml:space="preserve"> </t>
  </si>
  <si>
    <t>12410 Mobiliario y Equipo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</si>
  <si>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</si>
  <si>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</si>
  <si>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</si>
  <si>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</si>
  <si>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</si>
  <si>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</si>
  <si>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</si>
  <si>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</si>
  <si>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</si>
  <si>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</si>
  <si>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</si>
  <si>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</si>
  <si>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</si>
  <si>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</si>
  <si>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</si>
  <si>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</si>
  <si>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1123 DEUDORES PENDIENTES POR RECUPERAR</t>
  </si>
  <si>
    <t>ESF-03 DEUDORES P/RECUPERAR</t>
  </si>
  <si>
    <t>1124 INGRESOS POR RECUPERAR CP</t>
  </si>
  <si>
    <t>Frescos San Miguel SPR de RL</t>
  </si>
  <si>
    <t>11230-0000-0001-0001-0000</t>
  </si>
  <si>
    <t>1122 CUENTAS POR COBRAR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</si>
  <si>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</si>
  <si>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</si>
  <si>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</si>
  <si>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</si>
  <si>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</si>
  <si>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plazo fijo</t>
  </si>
  <si>
    <t>mesa de dinero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</si>
  <si>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</si>
  <si>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</si>
  <si>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</si>
  <si>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</si>
  <si>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</si>
  <si>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</si>
  <si>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</si>
  <si>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FIDEICOMISO DE BORDERÍA E INFRAESTRUCTURA RURAL PARA EL ESTADO DE GUANAJUATO &lt;&lt;FIBIR&gt;&gt;</t>
  </si>
  <si>
    <t>Ente Público:</t>
  </si>
  <si>
    <t>al  31 de diciembre de 2018</t>
  </si>
  <si>
    <t xml:space="preserve">NOTAS A LOS ESTADOS FINANCIEROS 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</si>
</sst>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0.00000%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{"/>
    </font>
    <font>
      <b/>
      <sz val="10"/>
      <name val="Aria{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8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3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37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</cellStyleXfs>
  <cellXfs count="221">
    <xf numFmtId="0" fontId="0" fillId="0" borderId="0" xfId="0"/>
    <xf numFmtId="0" fontId="3" fillId="11" borderId="0" xfId="0" applyFont="1" applyFill="1"/>
    <xf numFmtId="43" fontId="3" fillId="11" borderId="0" xfId="1" applyFont="1" applyFill="1"/>
    <xf numFmtId="0" fontId="3" fillId="0" borderId="0" xfId="0" applyFont="1"/>
    <xf numFmtId="43" fontId="3" fillId="0" borderId="0" xfId="1" applyFont="1"/>
    <xf numFmtId="0" fontId="3" fillId="0" borderId="0" xfId="0" applyFont="1" applyAlignment="1"/>
    <xf numFmtId="43" fontId="3" fillId="0" borderId="0" xfId="1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43" fontId="3" fillId="11" borderId="0" xfId="1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3" fillId="0" borderId="3" xfId="0" applyFont="1" applyBorder="1"/>
    <xf numFmtId="0" fontId="3" fillId="11" borderId="0" xfId="0" applyFont="1" applyFill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7" fillId="13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6" fillId="11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43" fontId="10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3" fillId="11" borderId="0" xfId="0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43" fontId="12" fillId="0" borderId="4" xfId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43" fontId="11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11" borderId="0" xfId="0" applyFont="1" applyFill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0" fontId="13" fillId="0" borderId="0" xfId="0" applyFont="1"/>
    <xf numFmtId="4" fontId="3" fillId="11" borderId="0" xfId="0" applyNumberFormat="1" applyFont="1" applyFill="1"/>
    <xf numFmtId="0" fontId="3" fillId="0" borderId="4" xfId="0" applyFont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3" fontId="14" fillId="11" borderId="0" xfId="0" applyNumberFormat="1" applyFont="1" applyFill="1" applyBorder="1" applyAlignment="1">
      <alignment vertical="top"/>
    </xf>
    <xf numFmtId="0" fontId="11" fillId="12" borderId="4" xfId="0" applyFont="1" applyFill="1" applyBorder="1" applyAlignment="1">
      <alignment vertical="center"/>
    </xf>
    <xf numFmtId="0" fontId="15" fillId="11" borderId="0" xfId="0" applyFont="1" applyFill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11" borderId="0" xfId="0" applyFont="1" applyFill="1" applyAlignment="1">
      <alignment vertical="center"/>
    </xf>
    <xf numFmtId="43" fontId="15" fillId="0" borderId="4" xfId="1" applyFont="1" applyBorder="1" applyAlignment="1">
      <alignment horizontal="center" vertical="center"/>
    </xf>
    <xf numFmtId="43" fontId="3" fillId="0" borderId="4" xfId="1" applyFont="1" applyBorder="1"/>
    <xf numFmtId="0" fontId="11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64" fontId="5" fillId="12" borderId="4" xfId="0" applyNumberFormat="1" applyFont="1" applyFill="1" applyBorder="1" applyAlignment="1">
      <alignment horizontal="right" vertical="center"/>
    </xf>
    <xf numFmtId="164" fontId="6" fillId="11" borderId="0" xfId="0" applyNumberFormat="1" applyFont="1" applyFill="1" applyBorder="1"/>
    <xf numFmtId="164" fontId="6" fillId="11" borderId="6" xfId="0" applyNumberFormat="1" applyFont="1" applyFill="1" applyBorder="1"/>
    <xf numFmtId="164" fontId="6" fillId="11" borderId="5" xfId="0" applyNumberFormat="1" applyFont="1" applyFill="1" applyBorder="1"/>
    <xf numFmtId="164" fontId="6" fillId="11" borderId="8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164" fontId="7" fillId="13" borderId="7" xfId="0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164" fontId="6" fillId="11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6" fontId="5" fillId="12" borderId="4" xfId="0" applyNumberFormat="1" applyFont="1" applyFill="1" applyBorder="1" applyAlignment="1">
      <alignment horizontal="right" vertical="center"/>
    </xf>
    <xf numFmtId="0" fontId="3" fillId="11" borderId="8" xfId="0" applyNumberFormat="1" applyFont="1" applyFill="1" applyBorder="1"/>
    <xf numFmtId="164" fontId="3" fillId="11" borderId="8" xfId="0" applyNumberFormat="1" applyFont="1" applyFill="1" applyBorder="1"/>
    <xf numFmtId="49" fontId="9" fillId="11" borderId="8" xfId="0" applyNumberFormat="1" applyFont="1" applyFill="1" applyBorder="1" applyAlignment="1">
      <alignment horizontal="left"/>
    </xf>
    <xf numFmtId="164" fontId="7" fillId="11" borderId="8" xfId="0" applyNumberFormat="1" applyFont="1" applyFill="1" applyBorder="1"/>
    <xf numFmtId="164" fontId="7" fillId="11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43" fontId="7" fillId="11" borderId="6" xfId="1" applyFont="1" applyFill="1" applyBorder="1"/>
    <xf numFmtId="44" fontId="7" fillId="11" borderId="6" xfId="2" applyFont="1" applyFill="1" applyBorder="1"/>
    <xf numFmtId="164" fontId="7" fillId="11" borderId="6" xfId="0" applyNumberFormat="1" applyFont="1" applyFill="1" applyBorder="1"/>
    <xf numFmtId="43" fontId="6" fillId="11" borderId="8" xfId="1" applyFont="1" applyFill="1" applyBorder="1"/>
    <xf numFmtId="43" fontId="3" fillId="11" borderId="8" xfId="1" applyFont="1" applyFill="1" applyBorder="1"/>
    <xf numFmtId="164" fontId="3" fillId="11" borderId="14" xfId="0" applyNumberFormat="1" applyFont="1" applyFill="1" applyBorder="1"/>
    <xf numFmtId="43" fontId="3" fillId="11" borderId="10" xfId="1" applyFont="1" applyFill="1" applyBorder="1"/>
    <xf numFmtId="164" fontId="3" fillId="11" borderId="10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4" xfId="5" applyFont="1" applyFill="1" applyBorder="1" applyAlignment="1">
      <alignment horizontal="center" vertical="center" wrapText="1"/>
    </xf>
    <xf numFmtId="43" fontId="5" fillId="12" borderId="4" xfId="1" applyFont="1" applyFill="1" applyBorder="1" applyAlignment="1">
      <alignment horizontal="center" vertical="center"/>
    </xf>
    <xf numFmtId="43" fontId="5" fillId="12" borderId="4" xfId="1" applyFont="1" applyFill="1" applyBorder="1" applyAlignment="1">
      <alignment horizontal="right" vertical="center"/>
    </xf>
    <xf numFmtId="164" fontId="5" fillId="12" borderId="4" xfId="1" applyNumberFormat="1" applyFont="1" applyFill="1" applyBorder="1" applyAlignment="1">
      <alignment horizontal="right" vertical="center"/>
    </xf>
    <xf numFmtId="43" fontId="6" fillId="11" borderId="6" xfId="1" applyFont="1" applyFill="1" applyBorder="1"/>
    <xf numFmtId="164" fontId="3" fillId="11" borderId="6" xfId="0" applyNumberFormat="1" applyFont="1" applyFill="1" applyBorder="1"/>
    <xf numFmtId="49" fontId="9" fillId="11" borderId="6" xfId="0" applyNumberFormat="1" applyFont="1" applyFill="1" applyBorder="1" applyAlignment="1">
      <alignment horizontal="left"/>
    </xf>
    <xf numFmtId="0" fontId="6" fillId="11" borderId="8" xfId="0" applyNumberFormat="1" applyFont="1" applyFill="1" applyBorder="1"/>
    <xf numFmtId="43" fontId="6" fillId="11" borderId="10" xfId="1" applyFont="1" applyFill="1" applyBorder="1"/>
    <xf numFmtId="43" fontId="7" fillId="12" borderId="10" xfId="1" applyFont="1" applyFill="1" applyBorder="1" applyAlignment="1">
      <alignment horizontal="center" vertical="center" wrapText="1"/>
    </xf>
    <xf numFmtId="44" fontId="3" fillId="11" borderId="0" xfId="0" applyNumberFormat="1" applyFont="1" applyFill="1"/>
    <xf numFmtId="9" fontId="7" fillId="11" borderId="6" xfId="3" applyNumberFormat="1" applyFont="1" applyFill="1" applyBorder="1"/>
    <xf numFmtId="164" fontId="3" fillId="11" borderId="7" xfId="0" applyNumberFormat="1" applyFont="1" applyFill="1" applyBorder="1"/>
    <xf numFmtId="10" fontId="3" fillId="11" borderId="8" xfId="3" applyNumberFormat="1" applyFont="1" applyFill="1" applyBorder="1"/>
    <xf numFmtId="164" fontId="17" fillId="11" borderId="8" xfId="0" applyNumberFormat="1" applyFont="1" applyFill="1" applyBorder="1"/>
    <xf numFmtId="49" fontId="18" fillId="11" borderId="8" xfId="0" applyNumberFormat="1" applyFont="1" applyFill="1" applyBorder="1" applyAlignment="1">
      <alignment horizontal="left"/>
    </xf>
    <xf numFmtId="49" fontId="9" fillId="11" borderId="8" xfId="0" quotePrefix="1" applyNumberFormat="1" applyFont="1" applyFill="1" applyBorder="1" applyAlignment="1">
      <alignment horizontal="left"/>
    </xf>
    <xf numFmtId="4" fontId="9" fillId="14" borderId="8" xfId="0" applyNumberFormat="1" applyFont="1" applyFill="1" applyBorder="1" applyAlignment="1">
      <alignment horizontal="right" vertical="top"/>
    </xf>
    <xf numFmtId="49" fontId="19" fillId="14" borderId="14" xfId="0" applyNumberFormat="1" applyFont="1" applyFill="1" applyBorder="1" applyAlignment="1">
      <alignment horizontal="left" vertical="top"/>
    </xf>
    <xf numFmtId="49" fontId="19" fillId="14" borderId="8" xfId="0" applyNumberFormat="1" applyFont="1" applyFill="1" applyBorder="1" applyAlignment="1">
      <alignment horizontal="left" vertical="top"/>
    </xf>
    <xf numFmtId="49" fontId="19" fillId="14" borderId="8" xfId="0" quotePrefix="1" applyNumberFormat="1" applyFont="1" applyFill="1" applyBorder="1" applyAlignment="1">
      <alignment horizontal="left" vertical="top"/>
    </xf>
    <xf numFmtId="164" fontId="20" fillId="11" borderId="8" xfId="0" applyNumberFormat="1" applyFont="1" applyFill="1" applyBorder="1"/>
    <xf numFmtId="49" fontId="21" fillId="11" borderId="8" xfId="0" quotePrefix="1" applyNumberFormat="1" applyFont="1" applyFill="1" applyBorder="1" applyAlignment="1">
      <alignment horizontal="left"/>
    </xf>
    <xf numFmtId="4" fontId="19" fillId="14" borderId="8" xfId="0" applyNumberFormat="1" applyFont="1" applyFill="1" applyBorder="1" applyAlignment="1">
      <alignment horizontal="right" vertical="top"/>
    </xf>
    <xf numFmtId="9" fontId="3" fillId="11" borderId="8" xfId="3" applyFont="1" applyFill="1" applyBorder="1"/>
    <xf numFmtId="164" fontId="22" fillId="11" borderId="8" xfId="0" applyNumberFormat="1" applyFont="1" applyFill="1" applyBorder="1"/>
    <xf numFmtId="49" fontId="23" fillId="11" borderId="8" xfId="0" applyNumberFormat="1" applyFont="1" applyFill="1" applyBorder="1" applyAlignment="1">
      <alignment horizontal="left"/>
    </xf>
    <xf numFmtId="9" fontId="3" fillId="11" borderId="10" xfId="3" applyFont="1" applyFill="1" applyBorder="1"/>
    <xf numFmtId="49" fontId="24" fillId="12" borderId="4" xfId="0" applyNumberFormat="1" applyFont="1" applyFill="1" applyBorder="1" applyAlignment="1">
      <alignment horizontal="center" vertical="center"/>
    </xf>
    <xf numFmtId="4" fontId="25" fillId="12" borderId="4" xfId="4" applyNumberFormat="1" applyFont="1" applyFill="1" applyBorder="1" applyAlignment="1">
      <alignment horizontal="center" vertical="center" wrapText="1"/>
    </xf>
    <xf numFmtId="0" fontId="25" fillId="12" borderId="4" xfId="5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49" fontId="19" fillId="14" borderId="10" xfId="0" applyNumberFormat="1" applyFont="1" applyFill="1" applyBorder="1" applyAlignment="1">
      <alignment horizontal="left" vertical="top"/>
    </xf>
    <xf numFmtId="49" fontId="5" fillId="11" borderId="10" xfId="0" applyNumberFormat="1" applyFont="1" applyFill="1" applyBorder="1" applyAlignment="1">
      <alignment horizontal="left" wrapText="1"/>
    </xf>
    <xf numFmtId="164" fontId="5" fillId="11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3" fontId="3" fillId="11" borderId="6" xfId="1" applyFont="1" applyFill="1" applyBorder="1"/>
    <xf numFmtId="49" fontId="19" fillId="14" borderId="6" xfId="0" applyNumberFormat="1" applyFont="1" applyFill="1" applyBorder="1" applyAlignment="1">
      <alignment horizontal="left" vertical="top"/>
    </xf>
    <xf numFmtId="49" fontId="19" fillId="14" borderId="14" xfId="0" quotePrefix="1" applyNumberFormat="1" applyFont="1" applyFill="1" applyBorder="1" applyAlignment="1">
      <alignment horizontal="left" vertical="top"/>
    </xf>
    <xf numFmtId="0" fontId="3" fillId="11" borderId="6" xfId="0" applyFont="1" applyFill="1" applyBorder="1"/>
    <xf numFmtId="0" fontId="3" fillId="11" borderId="13" xfId="0" applyFont="1" applyFill="1" applyBorder="1"/>
    <xf numFmtId="0" fontId="3" fillId="11" borderId="8" xfId="0" applyFont="1" applyFill="1" applyBorder="1"/>
    <xf numFmtId="0" fontId="3" fillId="11" borderId="14" xfId="0" applyFont="1" applyFill="1" applyBorder="1"/>
    <xf numFmtId="4" fontId="3" fillId="0" borderId="8" xfId="4" applyNumberFormat="1" applyFont="1" applyBorder="1" applyAlignment="1"/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0" xfId="0" applyNumberFormat="1" applyFont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12" borderId="16" xfId="0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left" vertical="center"/>
    </xf>
    <xf numFmtId="0" fontId="7" fillId="11" borderId="0" xfId="0" applyFont="1" applyFill="1"/>
    <xf numFmtId="44" fontId="26" fillId="11" borderId="6" xfId="2" applyFont="1" applyFill="1" applyBorder="1"/>
    <xf numFmtId="44" fontId="7" fillId="11" borderId="5" xfId="2" applyFont="1" applyFill="1" applyBorder="1"/>
    <xf numFmtId="167" fontId="6" fillId="11" borderId="8" xfId="3" applyNumberFormat="1" applyFont="1" applyFill="1" applyBorder="1" applyAlignment="1">
      <alignment horizontal="center"/>
    </xf>
    <xf numFmtId="9" fontId="6" fillId="11" borderId="8" xfId="3" applyFont="1" applyFill="1" applyBorder="1" applyAlignment="1">
      <alignment horizontal="center"/>
    </xf>
    <xf numFmtId="49" fontId="27" fillId="14" borderId="8" xfId="0" applyNumberFormat="1" applyFont="1" applyFill="1" applyBorder="1" applyAlignment="1">
      <alignment horizontal="left" vertical="top"/>
    </xf>
    <xf numFmtId="49" fontId="28" fillId="11" borderId="8" xfId="0" applyNumberFormat="1" applyFont="1" applyFill="1" applyBorder="1" applyAlignment="1">
      <alignment horizontal="left"/>
    </xf>
    <xf numFmtId="4" fontId="19" fillId="14" borderId="10" xfId="0" applyNumberFormat="1" applyFont="1" applyFill="1" applyBorder="1" applyAlignment="1">
      <alignment horizontal="right" vertical="top"/>
    </xf>
    <xf numFmtId="43" fontId="3" fillId="11" borderId="7" xfId="1" applyFont="1" applyFill="1" applyBorder="1"/>
    <xf numFmtId="165" fontId="3" fillId="11" borderId="7" xfId="0" applyNumberFormat="1" applyFont="1" applyFill="1" applyBorder="1"/>
    <xf numFmtId="165" fontId="3" fillId="11" borderId="8" xfId="0" applyNumberFormat="1" applyFont="1" applyFill="1" applyBorder="1"/>
    <xf numFmtId="4" fontId="19" fillId="14" borderId="7" xfId="0" applyNumberFormat="1" applyFont="1" applyFill="1" applyBorder="1" applyAlignment="1">
      <alignment horizontal="right" vertical="top"/>
    </xf>
    <xf numFmtId="49" fontId="29" fillId="14" borderId="8" xfId="0" applyNumberFormat="1" applyFont="1" applyFill="1" applyBorder="1" applyAlignment="1">
      <alignment horizontal="left" vertical="top"/>
    </xf>
    <xf numFmtId="49" fontId="29" fillId="14" borderId="7" xfId="0" applyNumberFormat="1" applyFont="1" applyFill="1" applyBorder="1" applyAlignment="1">
      <alignment horizontal="left" vertical="top"/>
    </xf>
    <xf numFmtId="49" fontId="30" fillId="14" borderId="8" xfId="0" applyNumberFormat="1" applyFont="1" applyFill="1" applyBorder="1" applyAlignment="1">
      <alignment horizontal="left" vertical="top"/>
    </xf>
    <xf numFmtId="49" fontId="30" fillId="14" borderId="10" xfId="0" applyNumberFormat="1" applyFont="1" applyFill="1" applyBorder="1" applyAlignment="1">
      <alignment horizontal="left" vertical="top"/>
    </xf>
    <xf numFmtId="0" fontId="31" fillId="11" borderId="0" xfId="0" applyFont="1" applyFill="1" applyBorder="1"/>
    <xf numFmtId="164" fontId="5" fillId="11" borderId="0" xfId="0" applyNumberFormat="1" applyFont="1" applyFill="1" applyBorder="1"/>
    <xf numFmtId="43" fontId="5" fillId="11" borderId="0" xfId="1" applyFont="1" applyFill="1" applyBorder="1"/>
    <xf numFmtId="49" fontId="5" fillId="11" borderId="0" xfId="0" applyNumberFormat="1" applyFont="1" applyFill="1" applyBorder="1" applyAlignment="1">
      <alignment horizontal="left"/>
    </xf>
    <xf numFmtId="49" fontId="5" fillId="12" borderId="11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164" fontId="5" fillId="12" borderId="11" xfId="0" applyNumberFormat="1" applyFont="1" applyFill="1" applyBorder="1"/>
    <xf numFmtId="43" fontId="5" fillId="12" borderId="17" xfId="1" applyFont="1" applyFill="1" applyBorder="1"/>
    <xf numFmtId="164" fontId="5" fillId="12" borderId="17" xfId="0" applyNumberFormat="1" applyFont="1" applyFill="1" applyBorder="1"/>
    <xf numFmtId="164" fontId="5" fillId="12" borderId="12" xfId="0" applyNumberFormat="1" applyFont="1" applyFill="1" applyBorder="1"/>
    <xf numFmtId="43" fontId="6" fillId="11" borderId="3" xfId="1" applyFont="1" applyFill="1" applyBorder="1"/>
    <xf numFmtId="164" fontId="6" fillId="11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3" fontId="6" fillId="11" borderId="0" xfId="1" applyFont="1" applyFill="1" applyBorder="1"/>
    <xf numFmtId="49" fontId="5" fillId="11" borderId="14" xfId="0" applyNumberFormat="1" applyFont="1" applyFill="1" applyBorder="1" applyAlignment="1">
      <alignment horizontal="left"/>
    </xf>
    <xf numFmtId="43" fontId="5" fillId="12" borderId="4" xfId="1" applyFont="1" applyFill="1" applyBorder="1" applyAlignment="1">
      <alignment horizontal="center" vertical="center" wrapText="1"/>
    </xf>
    <xf numFmtId="49" fontId="5" fillId="11" borderId="0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/>
    </xf>
    <xf numFmtId="43" fontId="9" fillId="11" borderId="8" xfId="1" applyFont="1" applyFill="1" applyBorder="1"/>
    <xf numFmtId="0" fontId="22" fillId="11" borderId="0" xfId="0" applyFont="1" applyFill="1" applyBorder="1"/>
    <xf numFmtId="0" fontId="7" fillId="11" borderId="0" xfId="0" applyFont="1" applyFill="1" applyBorder="1"/>
    <xf numFmtId="0" fontId="6" fillId="0" borderId="0" xfId="0" applyFont="1"/>
    <xf numFmtId="43" fontId="5" fillId="11" borderId="0" xfId="1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43" fontId="9" fillId="11" borderId="0" xfId="1" applyFont="1" applyFill="1" applyBorder="1"/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32" fillId="11" borderId="0" xfId="0" applyFont="1" applyFill="1" applyBorder="1" applyAlignment="1">
      <alignment horizontal="right"/>
    </xf>
    <xf numFmtId="0" fontId="33" fillId="0" borderId="0" xfId="0" applyFont="1" applyBorder="1" applyAlignment="1">
      <alignment horizontal="center"/>
    </xf>
    <xf numFmtId="43" fontId="3" fillId="11" borderId="3" xfId="1" applyFont="1" applyFill="1" applyBorder="1"/>
    <xf numFmtId="0" fontId="3" fillId="11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3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12-18%20Fib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275365</v>
          </cell>
        </row>
        <row r="25">
          <cell r="D25">
            <v>21400000</v>
          </cell>
        </row>
        <row r="28">
          <cell r="D28">
            <v>1709109.9800000002</v>
          </cell>
        </row>
        <row r="42">
          <cell r="I42">
            <v>2758288.43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56">
          <cell r="H56">
            <v>47487533.32</v>
          </cell>
        </row>
      </sheetData>
      <sheetData sheetId="2">
        <row r="43">
          <cell r="H43">
            <v>34803854.210000001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12706228.109999999</v>
          </cell>
        </row>
        <row r="48">
          <cell r="I48">
            <v>-47074946.280000001</v>
          </cell>
          <cell r="J48">
            <v>-32959398.199999999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M459"/>
  <sheetViews>
    <sheetView showGridLines="0" tabSelected="1" topLeftCell="A430" zoomScale="80" zoomScaleNormal="80" workbookViewId="0">
      <selection activeCell="D450" sqref="D450:F450"/>
    </sheetView>
  </sheetViews>
  <sheetFormatPr baseColWidth="10" defaultColWidth="11.42578125" defaultRowHeight="12.75"/>
  <cols>
    <col min="1" max="1" width="5.7109375" style="1" customWidth="1"/>
    <col min="2" max="2" width="52.28515625" style="1" customWidth="1"/>
    <col min="3" max="3" width="49.42578125" style="1" customWidth="1"/>
    <col min="4" max="4" width="26.7109375" style="1" customWidth="1"/>
    <col min="5" max="5" width="23.7109375" style="1" customWidth="1"/>
    <col min="6" max="6" width="22.28515625" style="2" customWidth="1"/>
    <col min="7" max="7" width="15" style="1" bestFit="1" customWidth="1"/>
    <col min="8" max="8" width="12.7109375" style="1" customWidth="1"/>
    <col min="9" max="16384" width="11.42578125" style="1"/>
  </cols>
  <sheetData>
    <row r="2" spans="1:9" ht="4.5" customHeight="1">
      <c r="A2" s="220"/>
      <c r="B2" s="220"/>
      <c r="C2" s="220"/>
      <c r="D2" s="220"/>
      <c r="E2" s="220"/>
      <c r="F2" s="220"/>
      <c r="G2" s="220"/>
      <c r="H2" s="220"/>
    </row>
    <row r="3" spans="1:9" ht="15" customHeight="1">
      <c r="A3" s="219" t="s">
        <v>409</v>
      </c>
      <c r="B3" s="219"/>
      <c r="C3" s="219"/>
      <c r="D3" s="219"/>
      <c r="E3" s="219"/>
      <c r="F3" s="219"/>
      <c r="G3" s="219"/>
      <c r="H3" s="219"/>
    </row>
    <row r="4" spans="1:9" ht="24" customHeight="1">
      <c r="A4" s="219" t="s">
        <v>408</v>
      </c>
      <c r="B4" s="219"/>
      <c r="C4" s="219"/>
      <c r="D4" s="219"/>
      <c r="E4" s="219"/>
      <c r="F4" s="219"/>
      <c r="G4" s="219"/>
      <c r="H4" s="219"/>
    </row>
    <row r="5" spans="1:9">
      <c r="B5" s="218"/>
      <c r="C5" s="202"/>
      <c r="D5" s="204"/>
      <c r="E5" s="204"/>
      <c r="F5" s="203"/>
    </row>
    <row r="7" spans="1:9">
      <c r="B7" s="217" t="s">
        <v>407</v>
      </c>
      <c r="C7" s="216" t="s">
        <v>406</v>
      </c>
      <c r="D7" s="215"/>
      <c r="E7" s="214"/>
      <c r="F7" s="213"/>
      <c r="H7" s="210"/>
      <c r="I7" s="14"/>
    </row>
    <row r="8" spans="1:9">
      <c r="H8" s="14"/>
      <c r="I8" s="14"/>
    </row>
    <row r="9" spans="1:9" ht="15">
      <c r="A9" s="212" t="s">
        <v>405</v>
      </c>
      <c r="B9" s="212"/>
      <c r="C9" s="212"/>
      <c r="D9" s="212"/>
      <c r="E9" s="212"/>
      <c r="F9" s="212"/>
      <c r="G9" s="212"/>
      <c r="H9" s="212"/>
    </row>
    <row r="10" spans="1:9">
      <c r="B10" s="211"/>
      <c r="C10" s="210"/>
      <c r="D10" s="209"/>
      <c r="E10" s="14"/>
      <c r="F10" s="208"/>
    </row>
    <row r="11" spans="1:9">
      <c r="B11" s="76" t="s">
        <v>404</v>
      </c>
      <c r="C11" s="207"/>
      <c r="D11" s="204"/>
      <c r="E11" s="204"/>
      <c r="F11" s="203"/>
    </row>
    <row r="12" spans="1:9">
      <c r="B12" s="206"/>
      <c r="C12" s="202"/>
      <c r="D12" s="204"/>
      <c r="E12" s="204"/>
      <c r="F12" s="203"/>
    </row>
    <row r="13" spans="1:9">
      <c r="B13" s="205" t="s">
        <v>403</v>
      </c>
      <c r="C13" s="202"/>
      <c r="D13" s="204"/>
      <c r="E13" s="204"/>
      <c r="F13" s="203"/>
    </row>
    <row r="14" spans="1:9">
      <c r="C14" s="202"/>
    </row>
    <row r="15" spans="1:9">
      <c r="B15" s="181" t="s">
        <v>402</v>
      </c>
      <c r="C15" s="14"/>
      <c r="D15" s="14"/>
      <c r="E15" s="14"/>
    </row>
    <row r="16" spans="1:9">
      <c r="B16" s="201"/>
      <c r="C16" s="14"/>
      <c r="D16" s="14"/>
      <c r="E16" s="14"/>
    </row>
    <row r="17" spans="2:5" ht="20.25" customHeight="1">
      <c r="B17" s="164" t="s">
        <v>401</v>
      </c>
      <c r="C17" s="16" t="s">
        <v>253</v>
      </c>
      <c r="D17" s="16" t="s">
        <v>85</v>
      </c>
      <c r="E17" s="16" t="s">
        <v>400</v>
      </c>
    </row>
    <row r="18" spans="2:5">
      <c r="B18" s="25" t="s">
        <v>399</v>
      </c>
      <c r="C18" s="85"/>
      <c r="D18" s="85">
        <v>0</v>
      </c>
      <c r="E18" s="85">
        <v>0</v>
      </c>
    </row>
    <row r="19" spans="2:5">
      <c r="B19" s="123" t="s">
        <v>69</v>
      </c>
      <c r="C19" s="100">
        <v>9015046.8200000003</v>
      </c>
      <c r="D19" s="81" t="s">
        <v>398</v>
      </c>
      <c r="E19" s="81">
        <v>0</v>
      </c>
    </row>
    <row r="20" spans="2:5">
      <c r="B20" s="123" t="s">
        <v>68</v>
      </c>
      <c r="C20" s="100">
        <v>0</v>
      </c>
      <c r="D20" s="81" t="s">
        <v>397</v>
      </c>
      <c r="E20" s="81">
        <v>0</v>
      </c>
    </row>
    <row r="21" spans="2:5">
      <c r="B21" s="123" t="s">
        <v>67</v>
      </c>
      <c r="C21" s="100">
        <v>3691148.68</v>
      </c>
      <c r="D21" s="81" t="s">
        <v>398</v>
      </c>
      <c r="E21" s="81"/>
    </row>
    <row r="22" spans="2:5">
      <c r="B22" s="123" t="s">
        <v>66</v>
      </c>
      <c r="C22" s="100">
        <v>0</v>
      </c>
      <c r="D22" s="81" t="s">
        <v>397</v>
      </c>
      <c r="E22" s="81">
        <v>0</v>
      </c>
    </row>
    <row r="23" spans="2:5">
      <c r="B23" s="19" t="s">
        <v>396</v>
      </c>
      <c r="C23" s="79"/>
      <c r="D23" s="79">
        <v>0</v>
      </c>
      <c r="E23" s="79">
        <v>0</v>
      </c>
    </row>
    <row r="24" spans="2:5">
      <c r="B24" s="201"/>
      <c r="C24" s="77">
        <f>SUM(C19:C23)</f>
        <v>12706195.5</v>
      </c>
      <c r="D24" s="16"/>
      <c r="E24" s="16">
        <f>SUM(E18:E23)</f>
        <v>0</v>
      </c>
    </row>
    <row r="25" spans="2:5">
      <c r="B25" s="201"/>
      <c r="C25" s="14"/>
      <c r="D25" s="14"/>
      <c r="E25" s="14"/>
    </row>
    <row r="26" spans="2:5">
      <c r="B26" s="201"/>
      <c r="C26" s="14"/>
      <c r="D26" s="14"/>
      <c r="E26" s="14"/>
    </row>
    <row r="27" spans="2:5">
      <c r="B27" s="201"/>
      <c r="C27" s="14"/>
      <c r="D27" s="14"/>
      <c r="E27" s="14"/>
    </row>
    <row r="28" spans="2:5">
      <c r="B28" s="181" t="s">
        <v>395</v>
      </c>
      <c r="C28" s="200"/>
      <c r="D28" s="14"/>
      <c r="E28" s="14"/>
    </row>
    <row r="30" spans="2:5" ht="18.75" customHeight="1">
      <c r="B30" s="164" t="s">
        <v>394</v>
      </c>
      <c r="C30" s="16" t="s">
        <v>253</v>
      </c>
      <c r="D30" s="16" t="s">
        <v>393</v>
      </c>
      <c r="E30" s="16" t="s">
        <v>392</v>
      </c>
    </row>
    <row r="31" spans="2:5">
      <c r="B31" s="22" t="s">
        <v>391</v>
      </c>
      <c r="C31" s="90"/>
      <c r="D31" s="90"/>
      <c r="E31" s="90"/>
    </row>
    <row r="32" spans="2:5">
      <c r="B32" s="22"/>
      <c r="C32" s="90"/>
      <c r="D32" s="90"/>
      <c r="E32" s="90"/>
    </row>
    <row r="33" spans="2:6">
      <c r="B33" s="91" t="s">
        <v>390</v>
      </c>
      <c r="C33" s="100">
        <v>34300</v>
      </c>
      <c r="D33" s="199">
        <v>49300</v>
      </c>
      <c r="E33" s="199">
        <v>0</v>
      </c>
    </row>
    <row r="34" spans="2:6">
      <c r="B34" s="91" t="s">
        <v>389</v>
      </c>
      <c r="C34" s="90"/>
      <c r="D34" s="90"/>
      <c r="E34" s="90"/>
    </row>
    <row r="35" spans="2:6">
      <c r="B35" s="91"/>
      <c r="C35" s="90"/>
      <c r="D35" s="90"/>
      <c r="E35" s="90"/>
    </row>
    <row r="36" spans="2:6" ht="14.25" customHeight="1">
      <c r="B36" s="22" t="s">
        <v>388</v>
      </c>
      <c r="C36" s="198"/>
      <c r="D36" s="90"/>
      <c r="E36" s="90"/>
    </row>
    <row r="37" spans="2:6" ht="14.25" customHeight="1">
      <c r="B37" s="22"/>
      <c r="C37" s="90"/>
      <c r="D37" s="90"/>
      <c r="E37" s="90"/>
    </row>
    <row r="38" spans="2:6" ht="14.25" customHeight="1">
      <c r="B38" s="19"/>
      <c r="C38" s="109"/>
      <c r="D38" s="109"/>
      <c r="E38" s="109"/>
    </row>
    <row r="39" spans="2:6" ht="14.25" customHeight="1">
      <c r="C39" s="105">
        <f>SUM(C31:C38)</f>
        <v>34300</v>
      </c>
      <c r="D39" s="105">
        <f>SUM(D31:D38)</f>
        <v>49300</v>
      </c>
      <c r="E39" s="16">
        <f>SUM(E31:E38)</f>
        <v>0</v>
      </c>
    </row>
    <row r="40" spans="2:6" ht="14.25" customHeight="1">
      <c r="C40" s="197"/>
      <c r="D40" s="197"/>
      <c r="E40" s="197"/>
    </row>
    <row r="41" spans="2:6" ht="14.25" customHeight="1"/>
    <row r="42" spans="2:6" ht="23.25" customHeight="1">
      <c r="B42" s="164" t="s">
        <v>387</v>
      </c>
      <c r="C42" s="16" t="s">
        <v>253</v>
      </c>
      <c r="D42" s="16" t="s">
        <v>296</v>
      </c>
      <c r="E42" s="16" t="s">
        <v>295</v>
      </c>
      <c r="F42" s="105" t="s">
        <v>294</v>
      </c>
    </row>
    <row r="43" spans="2:6" ht="14.25" customHeight="1">
      <c r="B43" s="22" t="s">
        <v>386</v>
      </c>
      <c r="C43" s="90"/>
      <c r="D43" s="90"/>
      <c r="E43" s="90"/>
      <c r="F43" s="99"/>
    </row>
    <row r="44" spans="2:6" ht="14.25" customHeight="1">
      <c r="B44" s="22"/>
      <c r="C44" s="21" t="s">
        <v>5</v>
      </c>
      <c r="D44" s="90"/>
      <c r="E44" s="90"/>
      <c r="F44" s="99"/>
    </row>
    <row r="45" spans="2:6" ht="14.25" customHeight="1">
      <c r="B45" s="22" t="s">
        <v>385</v>
      </c>
      <c r="C45" s="90"/>
      <c r="D45" s="90"/>
      <c r="E45" s="90"/>
      <c r="F45" s="99"/>
    </row>
    <row r="46" spans="2:6" ht="14.25" customHeight="1">
      <c r="B46" s="19"/>
      <c r="C46" s="109"/>
      <c r="D46" s="109"/>
      <c r="E46" s="109"/>
      <c r="F46" s="150"/>
    </row>
    <row r="47" spans="2:6" ht="14.25" customHeight="1">
      <c r="C47" s="16">
        <f>SUM(C42:C46)</f>
        <v>0</v>
      </c>
      <c r="D47" s="16">
        <f>SUM(D42:D46)</f>
        <v>0</v>
      </c>
      <c r="E47" s="16">
        <f>SUM(E42:E46)</f>
        <v>0</v>
      </c>
      <c r="F47" s="105">
        <f>SUM(F42:F46)</f>
        <v>0</v>
      </c>
    </row>
    <row r="48" spans="2:6" ht="14.25" customHeight="1"/>
    <row r="49" spans="2:7" ht="14.25" customHeight="1"/>
    <row r="50" spans="2:7" ht="14.25" customHeight="1">
      <c r="B50" s="181" t="s">
        <v>384</v>
      </c>
    </row>
    <row r="51" spans="2:7" ht="14.25" customHeight="1">
      <c r="B51" s="165"/>
    </row>
    <row r="52" spans="2:7" ht="24" customHeight="1">
      <c r="B52" s="164" t="s">
        <v>383</v>
      </c>
      <c r="C52" s="16" t="s">
        <v>253</v>
      </c>
      <c r="D52" s="16" t="s">
        <v>382</v>
      </c>
    </row>
    <row r="53" spans="2:7" ht="14.25" customHeight="1">
      <c r="B53" s="25" t="s">
        <v>381</v>
      </c>
      <c r="C53" s="85"/>
      <c r="D53" s="85">
        <v>0</v>
      </c>
    </row>
    <row r="54" spans="2:7" ht="14.25" customHeight="1">
      <c r="B54" s="22"/>
      <c r="C54" s="21" t="s">
        <v>5</v>
      </c>
      <c r="D54" s="81">
        <v>0</v>
      </c>
    </row>
    <row r="55" spans="2:7" ht="14.25" customHeight="1">
      <c r="B55" s="22" t="s">
        <v>380</v>
      </c>
      <c r="C55" s="81"/>
      <c r="D55" s="81"/>
    </row>
    <row r="56" spans="2:7" ht="14.25" customHeight="1">
      <c r="B56" s="19"/>
      <c r="C56" s="79"/>
      <c r="D56" s="79">
        <v>0</v>
      </c>
    </row>
    <row r="57" spans="2:7" ht="14.25" customHeight="1">
      <c r="B57" s="184"/>
      <c r="C57" s="16">
        <f>SUM(C52:C56)</f>
        <v>0</v>
      </c>
      <c r="D57" s="16"/>
    </row>
    <row r="58" spans="2:7" ht="14.25" customHeight="1">
      <c r="B58" s="184"/>
      <c r="C58" s="78"/>
      <c r="D58" s="78"/>
    </row>
    <row r="59" spans="2:7" ht="14.25" customHeight="1">
      <c r="B59" s="181" t="s">
        <v>379</v>
      </c>
    </row>
    <row r="60" spans="2:7" ht="14.25" customHeight="1">
      <c r="B60" s="165"/>
    </row>
    <row r="61" spans="2:7" ht="27.75" customHeight="1">
      <c r="B61" s="164" t="s">
        <v>378</v>
      </c>
      <c r="C61" s="16" t="s">
        <v>253</v>
      </c>
      <c r="D61" s="16" t="s">
        <v>85</v>
      </c>
      <c r="E61" s="16" t="s">
        <v>259</v>
      </c>
      <c r="F61" s="196" t="s">
        <v>377</v>
      </c>
      <c r="G61" s="16" t="s">
        <v>376</v>
      </c>
    </row>
    <row r="62" spans="2:7" ht="14.25" customHeight="1">
      <c r="B62" s="195" t="s">
        <v>375</v>
      </c>
      <c r="C62" s="78"/>
      <c r="D62" s="78">
        <v>0</v>
      </c>
      <c r="E62" s="78">
        <v>0</v>
      </c>
      <c r="F62" s="194">
        <v>0</v>
      </c>
      <c r="G62" s="20">
        <v>0</v>
      </c>
    </row>
    <row r="63" spans="2:7" ht="14.25" customHeight="1">
      <c r="B63" s="195"/>
      <c r="C63" s="21" t="s">
        <v>5</v>
      </c>
      <c r="D63" s="78">
        <v>0</v>
      </c>
      <c r="E63" s="78">
        <v>0</v>
      </c>
      <c r="F63" s="194">
        <v>0</v>
      </c>
      <c r="G63" s="20">
        <v>0</v>
      </c>
    </row>
    <row r="64" spans="2:7" ht="14.25" customHeight="1">
      <c r="B64" s="195"/>
      <c r="C64" s="78"/>
      <c r="D64" s="78">
        <v>0</v>
      </c>
      <c r="E64" s="78">
        <v>0</v>
      </c>
      <c r="F64" s="194">
        <v>0</v>
      </c>
      <c r="G64" s="20">
        <v>0</v>
      </c>
    </row>
    <row r="65" spans="2:7" ht="14.25" customHeight="1">
      <c r="B65" s="193"/>
      <c r="C65" s="192"/>
      <c r="D65" s="192">
        <v>0</v>
      </c>
      <c r="E65" s="192">
        <v>0</v>
      </c>
      <c r="F65" s="191">
        <v>0</v>
      </c>
      <c r="G65" s="80">
        <v>0</v>
      </c>
    </row>
    <row r="66" spans="2:7" ht="15" customHeight="1">
      <c r="B66" s="184"/>
      <c r="C66" s="16">
        <f>SUM(C61:C65)</f>
        <v>0</v>
      </c>
      <c r="D66" s="190">
        <v>0</v>
      </c>
      <c r="E66" s="189">
        <v>0</v>
      </c>
      <c r="F66" s="188">
        <v>0</v>
      </c>
      <c r="G66" s="187">
        <v>0</v>
      </c>
    </row>
    <row r="67" spans="2:7">
      <c r="B67" s="184"/>
      <c r="C67" s="182"/>
      <c r="D67" s="182"/>
      <c r="E67" s="182"/>
      <c r="F67" s="183"/>
      <c r="G67" s="182"/>
    </row>
    <row r="68" spans="2:7">
      <c r="B68" s="184"/>
      <c r="C68" s="182"/>
      <c r="D68" s="182"/>
      <c r="E68" s="182"/>
      <c r="F68" s="183"/>
      <c r="G68" s="182"/>
    </row>
    <row r="69" spans="2:7" ht="26.25" customHeight="1">
      <c r="B69" s="164" t="s">
        <v>374</v>
      </c>
      <c r="C69" s="16" t="s">
        <v>253</v>
      </c>
      <c r="D69" s="16" t="s">
        <v>85</v>
      </c>
      <c r="E69" s="16" t="s">
        <v>373</v>
      </c>
      <c r="F69" s="183"/>
      <c r="G69" s="182"/>
    </row>
    <row r="70" spans="2:7">
      <c r="B70" s="25" t="s">
        <v>372</v>
      </c>
      <c r="C70" s="21" t="s">
        <v>5</v>
      </c>
      <c r="D70" s="81">
        <v>0</v>
      </c>
      <c r="E70" s="81">
        <v>0</v>
      </c>
      <c r="F70" s="183"/>
      <c r="G70" s="182"/>
    </row>
    <row r="71" spans="2:7">
      <c r="B71" s="19"/>
      <c r="C71" s="20"/>
      <c r="D71" s="81">
        <v>0</v>
      </c>
      <c r="E71" s="81">
        <v>0</v>
      </c>
      <c r="F71" s="183"/>
      <c r="G71" s="182"/>
    </row>
    <row r="72" spans="2:7" ht="16.5" customHeight="1">
      <c r="B72" s="184"/>
      <c r="C72" s="16">
        <f>SUM(C70:C71)</f>
        <v>0</v>
      </c>
      <c r="D72" s="186"/>
      <c r="E72" s="185"/>
      <c r="F72" s="183"/>
      <c r="G72" s="182"/>
    </row>
    <row r="73" spans="2:7">
      <c r="B73" s="184"/>
      <c r="C73" s="182"/>
      <c r="D73" s="182"/>
      <c r="E73" s="182"/>
      <c r="F73" s="183"/>
      <c r="G73" s="182"/>
    </row>
    <row r="74" spans="2:7">
      <c r="B74" s="181" t="s">
        <v>371</v>
      </c>
    </row>
    <row r="76" spans="2:7">
      <c r="B76" s="165"/>
    </row>
    <row r="77" spans="2:7">
      <c r="B77" s="164" t="s">
        <v>370</v>
      </c>
      <c r="C77" s="16"/>
      <c r="D77" s="16" t="s">
        <v>9</v>
      </c>
      <c r="E77" s="16" t="s">
        <v>8</v>
      </c>
      <c r="F77" s="105" t="s">
        <v>7</v>
      </c>
      <c r="G77" s="16" t="s">
        <v>317</v>
      </c>
    </row>
    <row r="78" spans="2:7">
      <c r="B78" s="180" t="s">
        <v>369</v>
      </c>
      <c r="C78" s="177"/>
      <c r="D78" s="127"/>
      <c r="E78" s="176" t="s">
        <v>368</v>
      </c>
      <c r="F78" s="173">
        <v>0</v>
      </c>
      <c r="G78" s="90">
        <v>0</v>
      </c>
    </row>
    <row r="79" spans="2:7">
      <c r="B79" s="177" t="s">
        <v>367</v>
      </c>
      <c r="C79" s="177" t="s">
        <v>133</v>
      </c>
      <c r="D79" s="127"/>
      <c r="E79" s="176"/>
      <c r="F79" s="173"/>
      <c r="G79" s="90"/>
    </row>
    <row r="80" spans="2:7">
      <c r="B80" s="123" t="s">
        <v>366</v>
      </c>
      <c r="C80" s="123" t="s">
        <v>365</v>
      </c>
      <c r="D80" s="127">
        <v>18046.39</v>
      </c>
      <c r="E80" s="127">
        <v>18046.39</v>
      </c>
      <c r="F80" s="173">
        <f>+E80-D80</f>
        <v>0</v>
      </c>
      <c r="G80" s="90" t="s">
        <v>321</v>
      </c>
    </row>
    <row r="81" spans="2:7">
      <c r="B81" s="123" t="s">
        <v>364</v>
      </c>
      <c r="C81" s="123" t="s">
        <v>363</v>
      </c>
      <c r="D81" s="127">
        <v>3774.64</v>
      </c>
      <c r="E81" s="127">
        <v>3774.64</v>
      </c>
      <c r="F81" s="173">
        <f>+E81-D81</f>
        <v>0</v>
      </c>
      <c r="G81" s="90" t="s">
        <v>321</v>
      </c>
    </row>
    <row r="82" spans="2:7">
      <c r="B82" s="123" t="s">
        <v>362</v>
      </c>
      <c r="C82" s="123" t="s">
        <v>361</v>
      </c>
      <c r="D82" s="127">
        <v>10975</v>
      </c>
      <c r="E82" s="127">
        <v>10975</v>
      </c>
      <c r="F82" s="173">
        <f>+E82-D82</f>
        <v>0</v>
      </c>
      <c r="G82" s="90" t="s">
        <v>321</v>
      </c>
    </row>
    <row r="83" spans="2:7">
      <c r="B83" s="123" t="s">
        <v>360</v>
      </c>
      <c r="C83" s="123" t="s">
        <v>359</v>
      </c>
      <c r="D83" s="127">
        <v>30856</v>
      </c>
      <c r="E83" s="127">
        <v>30856</v>
      </c>
      <c r="F83" s="173">
        <f>+E83-D83</f>
        <v>0</v>
      </c>
      <c r="G83" s="90" t="s">
        <v>321</v>
      </c>
    </row>
    <row r="84" spans="2:7">
      <c r="B84" s="123" t="s">
        <v>358</v>
      </c>
      <c r="C84" s="123" t="s">
        <v>357</v>
      </c>
      <c r="D84" s="127">
        <v>3132</v>
      </c>
      <c r="E84" s="127">
        <v>3132</v>
      </c>
      <c r="F84" s="173">
        <f>+E84-D84</f>
        <v>0</v>
      </c>
      <c r="G84" s="90" t="s">
        <v>321</v>
      </c>
    </row>
    <row r="85" spans="2:7">
      <c r="B85" s="123" t="s">
        <v>356</v>
      </c>
      <c r="C85" s="123" t="s">
        <v>355</v>
      </c>
      <c r="D85" s="127">
        <v>15300</v>
      </c>
      <c r="E85" s="127">
        <v>15300</v>
      </c>
      <c r="F85" s="173">
        <f>+E85-D85</f>
        <v>0</v>
      </c>
      <c r="G85" s="90" t="s">
        <v>321</v>
      </c>
    </row>
    <row r="86" spans="2:7">
      <c r="B86" s="123" t="s">
        <v>354</v>
      </c>
      <c r="C86" s="123" t="s">
        <v>353</v>
      </c>
      <c r="D86" s="127">
        <v>0</v>
      </c>
      <c r="E86" s="127">
        <v>17864</v>
      </c>
      <c r="F86" s="173">
        <f>+E86-D86</f>
        <v>17864</v>
      </c>
      <c r="G86" s="90"/>
    </row>
    <row r="87" spans="2:7">
      <c r="B87" s="123" t="s">
        <v>352</v>
      </c>
      <c r="C87" s="123" t="s">
        <v>351</v>
      </c>
      <c r="D87" s="127">
        <v>0</v>
      </c>
      <c r="E87" s="127">
        <v>23432</v>
      </c>
      <c r="F87" s="173">
        <f>+E87-D87</f>
        <v>23432</v>
      </c>
      <c r="G87" s="90"/>
    </row>
    <row r="88" spans="2:7">
      <c r="B88" s="123" t="s">
        <v>350</v>
      </c>
      <c r="C88" s="123" t="s">
        <v>349</v>
      </c>
      <c r="D88" s="127">
        <v>0</v>
      </c>
      <c r="E88" s="127">
        <v>10223.08</v>
      </c>
      <c r="F88" s="173">
        <f>+E88-D88</f>
        <v>10223.08</v>
      </c>
      <c r="G88" s="90"/>
    </row>
    <row r="89" spans="2:7">
      <c r="B89" s="177" t="s">
        <v>348</v>
      </c>
      <c r="C89" s="177" t="s">
        <v>347</v>
      </c>
      <c r="D89" s="127"/>
      <c r="E89" s="127"/>
      <c r="F89" s="173">
        <f>+E89-D89</f>
        <v>0</v>
      </c>
      <c r="G89" s="90" t="s">
        <v>321</v>
      </c>
    </row>
    <row r="90" spans="2:7">
      <c r="B90" s="123" t="s">
        <v>346</v>
      </c>
      <c r="C90" s="123" t="s">
        <v>119</v>
      </c>
      <c r="D90" s="127">
        <v>5996.01</v>
      </c>
      <c r="E90" s="127">
        <v>5996.01</v>
      </c>
      <c r="F90" s="173">
        <f>+E90-D90</f>
        <v>0</v>
      </c>
      <c r="G90" s="90" t="s">
        <v>321</v>
      </c>
    </row>
    <row r="91" spans="2:7">
      <c r="B91" s="123" t="s">
        <v>345</v>
      </c>
      <c r="C91" s="123" t="s">
        <v>344</v>
      </c>
      <c r="D91" s="176">
        <v>3982.5</v>
      </c>
      <c r="E91" s="176">
        <v>3982.5</v>
      </c>
      <c r="F91" s="173">
        <f>+E91-D91</f>
        <v>0</v>
      </c>
      <c r="G91" s="90" t="s">
        <v>321</v>
      </c>
    </row>
    <row r="92" spans="2:7">
      <c r="B92" s="123" t="s">
        <v>343</v>
      </c>
      <c r="C92" s="123" t="s">
        <v>342</v>
      </c>
      <c r="D92" s="176">
        <v>0</v>
      </c>
      <c r="E92" s="176">
        <v>3600</v>
      </c>
      <c r="F92" s="173">
        <f>+E92-D92</f>
        <v>3600</v>
      </c>
      <c r="G92" s="90" t="s">
        <v>321</v>
      </c>
    </row>
    <row r="93" spans="2:7">
      <c r="B93" s="123"/>
      <c r="C93" s="123"/>
      <c r="D93" s="176"/>
      <c r="E93" s="176"/>
      <c r="F93" s="173"/>
      <c r="G93" s="90"/>
    </row>
    <row r="94" spans="2:7">
      <c r="B94" s="179" t="s">
        <v>341</v>
      </c>
      <c r="C94" s="178"/>
      <c r="D94" s="176"/>
      <c r="E94" s="176"/>
      <c r="F94" s="173"/>
      <c r="G94" s="90"/>
    </row>
    <row r="95" spans="2:7">
      <c r="B95" s="177" t="s">
        <v>340</v>
      </c>
      <c r="C95" s="178" t="s">
        <v>339</v>
      </c>
      <c r="D95" s="176"/>
      <c r="E95" s="176"/>
      <c r="F95" s="173"/>
      <c r="G95" s="90"/>
    </row>
    <row r="96" spans="2:7">
      <c r="B96" s="123" t="s">
        <v>338</v>
      </c>
      <c r="C96" s="123" t="s">
        <v>337</v>
      </c>
      <c r="D96" s="127">
        <v>9726600</v>
      </c>
      <c r="E96" s="127">
        <v>9726600</v>
      </c>
      <c r="F96" s="173">
        <f>+E96-D96</f>
        <v>0</v>
      </c>
      <c r="G96" s="90" t="s">
        <v>321</v>
      </c>
    </row>
    <row r="97" spans="2:7">
      <c r="B97" s="123" t="s">
        <v>336</v>
      </c>
      <c r="C97" s="123" t="s">
        <v>335</v>
      </c>
      <c r="D97" s="127">
        <v>4152800</v>
      </c>
      <c r="E97" s="127">
        <v>4152800</v>
      </c>
      <c r="F97" s="173">
        <f>+E97-D97</f>
        <v>0</v>
      </c>
      <c r="G97" s="90" t="s">
        <v>321</v>
      </c>
    </row>
    <row r="98" spans="2:7">
      <c r="B98" s="123" t="s">
        <v>334</v>
      </c>
      <c r="C98" s="123" t="s">
        <v>109</v>
      </c>
      <c r="D98" s="127">
        <v>7457060</v>
      </c>
      <c r="E98" s="127">
        <v>7457060</v>
      </c>
      <c r="F98" s="173">
        <f>+E98-D98</f>
        <v>0</v>
      </c>
      <c r="G98" s="90" t="s">
        <v>321</v>
      </c>
    </row>
    <row r="99" spans="2:7">
      <c r="B99" s="123" t="s">
        <v>333</v>
      </c>
      <c r="C99" s="123" t="s">
        <v>107</v>
      </c>
      <c r="D99" s="127">
        <v>22680</v>
      </c>
      <c r="E99" s="127">
        <v>22680</v>
      </c>
      <c r="F99" s="173">
        <f>+E99-D99</f>
        <v>0</v>
      </c>
      <c r="G99" s="90" t="s">
        <v>321</v>
      </c>
    </row>
    <row r="100" spans="2:7">
      <c r="B100" s="123" t="s">
        <v>332</v>
      </c>
      <c r="C100" s="123" t="s">
        <v>105</v>
      </c>
      <c r="D100" s="127">
        <v>810492</v>
      </c>
      <c r="E100" s="127">
        <v>810492</v>
      </c>
      <c r="F100" s="173">
        <f>+E100-D100</f>
        <v>0</v>
      </c>
      <c r="G100" s="90" t="s">
        <v>321</v>
      </c>
    </row>
    <row r="101" spans="2:7">
      <c r="B101" s="123" t="s">
        <v>331</v>
      </c>
      <c r="C101" s="177" t="s">
        <v>330</v>
      </c>
      <c r="D101" s="127"/>
      <c r="E101" s="127"/>
      <c r="F101" s="173"/>
      <c r="G101" s="90"/>
    </row>
    <row r="102" spans="2:7">
      <c r="B102" s="123" t="s">
        <v>329</v>
      </c>
      <c r="C102" s="123" t="s">
        <v>328</v>
      </c>
      <c r="D102" s="127">
        <v>5145342.45</v>
      </c>
      <c r="E102" s="127">
        <v>5145342.45</v>
      </c>
      <c r="F102" s="173">
        <f>+E102-D102</f>
        <v>0</v>
      </c>
      <c r="G102" s="90" t="s">
        <v>321</v>
      </c>
    </row>
    <row r="103" spans="2:7">
      <c r="B103" s="177" t="s">
        <v>327</v>
      </c>
      <c r="C103" s="177" t="s">
        <v>326</v>
      </c>
      <c r="D103" s="127"/>
      <c r="E103" s="127"/>
      <c r="F103" s="173"/>
      <c r="G103" s="90"/>
    </row>
    <row r="104" spans="2:7">
      <c r="B104" s="123" t="s">
        <v>325</v>
      </c>
      <c r="C104" s="123" t="s">
        <v>324</v>
      </c>
      <c r="D104" s="127">
        <v>25868</v>
      </c>
      <c r="E104" s="127">
        <v>20068</v>
      </c>
      <c r="F104" s="173">
        <f>+E104-D104</f>
        <v>-5800</v>
      </c>
      <c r="G104" s="90" t="s">
        <v>321</v>
      </c>
    </row>
    <row r="105" spans="2:7">
      <c r="B105" s="123" t="s">
        <v>323</v>
      </c>
      <c r="C105" s="123" t="s">
        <v>322</v>
      </c>
      <c r="D105" s="176">
        <v>0</v>
      </c>
      <c r="E105" s="176">
        <v>7000</v>
      </c>
      <c r="F105" s="173">
        <f>+E105-D105</f>
        <v>7000</v>
      </c>
      <c r="G105" s="90" t="s">
        <v>321</v>
      </c>
    </row>
    <row r="106" spans="2:7">
      <c r="B106" s="91" t="s">
        <v>320</v>
      </c>
      <c r="C106" s="175" t="s">
        <v>319</v>
      </c>
      <c r="D106" s="116">
        <v>18548.400000000001</v>
      </c>
      <c r="E106" s="116">
        <v>18548.400000000001</v>
      </c>
      <c r="F106" s="173">
        <f>+E106-D106</f>
        <v>0</v>
      </c>
      <c r="G106" s="90">
        <v>0</v>
      </c>
    </row>
    <row r="107" spans="2:7">
      <c r="B107" s="22"/>
      <c r="C107" s="174"/>
      <c r="D107" s="90"/>
      <c r="E107" s="116"/>
      <c r="F107" s="173"/>
      <c r="G107" s="90"/>
    </row>
    <row r="108" spans="2:7">
      <c r="B108" s="22"/>
      <c r="C108" s="174"/>
      <c r="D108" s="90"/>
      <c r="E108" s="116"/>
      <c r="F108" s="173"/>
      <c r="G108" s="90"/>
    </row>
    <row r="109" spans="2:7">
      <c r="B109" s="19"/>
      <c r="C109" s="167" t="s">
        <v>77</v>
      </c>
      <c r="D109" s="96">
        <f>SUM(D78:D106)</f>
        <v>27451453.389999997</v>
      </c>
      <c r="E109" s="167">
        <f>SUM(E78:E106)</f>
        <v>27507772.469999995</v>
      </c>
      <c r="F109" s="150">
        <f>+E109-D109</f>
        <v>56319.079999998212</v>
      </c>
      <c r="G109" s="109">
        <v>0</v>
      </c>
    </row>
    <row r="110" spans="2:7">
      <c r="B110" s="165"/>
    </row>
    <row r="111" spans="2:7">
      <c r="B111" s="165"/>
      <c r="D111" s="114"/>
    </row>
    <row r="112" spans="2:7">
      <c r="B112" s="165"/>
    </row>
    <row r="113" spans="2:8">
      <c r="B113" s="165"/>
    </row>
    <row r="114" spans="2:8">
      <c r="B114" s="165"/>
    </row>
    <row r="115" spans="2:8">
      <c r="B115" s="164" t="s">
        <v>318</v>
      </c>
      <c r="C115" s="164"/>
      <c r="D115" s="16" t="s">
        <v>9</v>
      </c>
      <c r="E115" s="16" t="s">
        <v>8</v>
      </c>
      <c r="F115" s="105" t="s">
        <v>7</v>
      </c>
      <c r="G115" s="16" t="s">
        <v>317</v>
      </c>
      <c r="H115" s="16" t="s">
        <v>316</v>
      </c>
    </row>
    <row r="116" spans="2:8">
      <c r="B116" s="22" t="s">
        <v>315</v>
      </c>
      <c r="C116" s="123"/>
      <c r="D116" s="172"/>
      <c r="E116" s="85"/>
      <c r="F116" s="112"/>
      <c r="G116" s="85"/>
      <c r="H116" s="85"/>
    </row>
    <row r="117" spans="2:8">
      <c r="B117" s="171" t="s">
        <v>314</v>
      </c>
      <c r="C117" s="170" t="s">
        <v>313</v>
      </c>
      <c r="D117" s="81">
        <v>37244.980000000003</v>
      </c>
      <c r="E117" s="81">
        <v>54812.35</v>
      </c>
      <c r="F117" s="81">
        <f>+E117-D117</f>
        <v>17567.369999999995</v>
      </c>
      <c r="G117" s="169" t="s">
        <v>302</v>
      </c>
      <c r="H117" s="168">
        <v>2.5000000000000001E-2</v>
      </c>
    </row>
    <row r="118" spans="2:8">
      <c r="B118" s="171" t="s">
        <v>312</v>
      </c>
      <c r="C118" s="170" t="s">
        <v>311</v>
      </c>
      <c r="D118" s="81">
        <v>6359.8</v>
      </c>
      <c r="E118" s="81">
        <v>8386.76</v>
      </c>
      <c r="F118" s="81">
        <f>+E118-D118</f>
        <v>2026.96</v>
      </c>
      <c r="G118" s="169" t="s">
        <v>302</v>
      </c>
      <c r="H118" s="168">
        <v>2.5000000000000001E-2</v>
      </c>
    </row>
    <row r="119" spans="2:8">
      <c r="B119" s="171" t="s">
        <v>310</v>
      </c>
      <c r="C119" s="170" t="s">
        <v>309</v>
      </c>
      <c r="D119" s="81">
        <v>9227643.8399999999</v>
      </c>
      <c r="E119" s="81">
        <v>11444607.119999999</v>
      </c>
      <c r="F119" s="81">
        <f>+E119-D119</f>
        <v>2216963.2799999993</v>
      </c>
      <c r="G119" s="169" t="s">
        <v>302</v>
      </c>
      <c r="H119" s="168">
        <v>8.3333333333333332E-3</v>
      </c>
    </row>
    <row r="120" spans="2:8">
      <c r="B120" s="171" t="s">
        <v>308</v>
      </c>
      <c r="C120" s="170" t="s">
        <v>307</v>
      </c>
      <c r="D120" s="81">
        <v>771801.3</v>
      </c>
      <c r="E120" s="81">
        <v>1286335.5</v>
      </c>
      <c r="F120" s="81">
        <f>+E120-D120</f>
        <v>514534.19999999995</v>
      </c>
      <c r="G120" s="169" t="s">
        <v>302</v>
      </c>
      <c r="H120" s="168">
        <v>8.3333333333333332E-3</v>
      </c>
    </row>
    <row r="121" spans="2:8">
      <c r="B121" s="171" t="s">
        <v>306</v>
      </c>
      <c r="C121" s="170" t="s">
        <v>305</v>
      </c>
      <c r="D121" s="81">
        <v>6332.81</v>
      </c>
      <c r="E121" s="81">
        <v>5877.59</v>
      </c>
      <c r="F121" s="81">
        <f>+E121-D121</f>
        <v>-455.22000000000025</v>
      </c>
      <c r="G121" s="169" t="s">
        <v>302</v>
      </c>
      <c r="H121" s="168">
        <v>8.3333333333333332E-3</v>
      </c>
    </row>
    <row r="122" spans="2:8">
      <c r="B122" s="171" t="s">
        <v>304</v>
      </c>
      <c r="C122" s="170" t="s">
        <v>303</v>
      </c>
      <c r="D122" s="81">
        <v>1080.25</v>
      </c>
      <c r="E122" s="81">
        <v>2932.09</v>
      </c>
      <c r="F122" s="81">
        <f>+E122-D122</f>
        <v>1851.8400000000001</v>
      </c>
      <c r="G122" s="169" t="s">
        <v>302</v>
      </c>
      <c r="H122" s="168">
        <v>8.3333333333333332E-3</v>
      </c>
    </row>
    <row r="123" spans="2:8">
      <c r="B123" s="22"/>
      <c r="C123" s="123"/>
      <c r="D123" s="127"/>
      <c r="E123" s="81"/>
      <c r="F123" s="98"/>
      <c r="G123" s="81"/>
      <c r="H123" s="81"/>
    </row>
    <row r="124" spans="2:8">
      <c r="B124" s="19"/>
      <c r="C124" s="167" t="s">
        <v>77</v>
      </c>
      <c r="D124" s="166">
        <f>SUM(D117:D123)</f>
        <v>10050462.98</v>
      </c>
      <c r="E124" s="166">
        <f>SUM(E117:E123)</f>
        <v>12802951.409999998</v>
      </c>
      <c r="F124" s="166">
        <f>SUM(F117:F123)</f>
        <v>2752488.4299999992</v>
      </c>
      <c r="G124" s="166"/>
      <c r="H124" s="79"/>
    </row>
    <row r="125" spans="2:8">
      <c r="B125" s="165"/>
    </row>
    <row r="126" spans="2:8">
      <c r="B126" s="165"/>
    </row>
    <row r="127" spans="2:8">
      <c r="E127" s="114"/>
    </row>
    <row r="129" spans="2:4" ht="27" customHeight="1">
      <c r="B129" s="164" t="s">
        <v>301</v>
      </c>
      <c r="C129" s="16" t="s">
        <v>253</v>
      </c>
    </row>
    <row r="130" spans="2:4">
      <c r="B130" s="25" t="s">
        <v>300</v>
      </c>
      <c r="C130" s="85"/>
    </row>
    <row r="131" spans="2:4">
      <c r="B131" s="22"/>
      <c r="C131" s="21" t="s">
        <v>5</v>
      </c>
    </row>
    <row r="132" spans="2:4">
      <c r="B132" s="19"/>
      <c r="C132" s="79"/>
    </row>
    <row r="133" spans="2:4" ht="15" customHeight="1">
      <c r="C133" s="16">
        <f>SUM(C131:C132)</f>
        <v>0</v>
      </c>
    </row>
    <row r="134" spans="2:4" ht="15">
      <c r="B134"/>
    </row>
    <row r="136" spans="2:4" ht="22.5" customHeight="1">
      <c r="B136" s="28" t="s">
        <v>299</v>
      </c>
      <c r="C136" s="27" t="s">
        <v>253</v>
      </c>
      <c r="D136" s="163" t="s">
        <v>281</v>
      </c>
    </row>
    <row r="137" spans="2:4">
      <c r="B137" s="162"/>
      <c r="C137" s="161"/>
      <c r="D137" s="160"/>
    </row>
    <row r="138" spans="2:4">
      <c r="B138" s="159"/>
      <c r="C138" s="158"/>
      <c r="D138" s="157"/>
    </row>
    <row r="139" spans="2:4">
      <c r="B139" s="156"/>
      <c r="C139" s="21" t="s">
        <v>5</v>
      </c>
      <c r="D139" s="155"/>
    </row>
    <row r="140" spans="2:4">
      <c r="B140" s="156"/>
      <c r="C140" s="155"/>
      <c r="D140" s="155"/>
    </row>
    <row r="141" spans="2:4">
      <c r="B141" s="154"/>
      <c r="C141" s="153"/>
      <c r="D141" s="153"/>
    </row>
    <row r="142" spans="2:4" ht="14.25" customHeight="1">
      <c r="C142" s="16">
        <f>SUM(C140:C141)</f>
        <v>0</v>
      </c>
      <c r="D142" s="16"/>
    </row>
    <row r="145" spans="2:6">
      <c r="B145" s="76" t="s">
        <v>298</v>
      </c>
    </row>
    <row r="147" spans="2:6" ht="20.25" customHeight="1">
      <c r="B147" s="28" t="s">
        <v>297</v>
      </c>
      <c r="C147" s="27" t="s">
        <v>253</v>
      </c>
      <c r="D147" s="16" t="s">
        <v>296</v>
      </c>
      <c r="E147" s="16" t="s">
        <v>295</v>
      </c>
      <c r="F147" s="105" t="s">
        <v>294</v>
      </c>
    </row>
    <row r="148" spans="2:6">
      <c r="B148" s="25" t="s">
        <v>293</v>
      </c>
      <c r="C148" s="102"/>
      <c r="D148" s="102"/>
      <c r="E148" s="102"/>
      <c r="F148" s="101"/>
    </row>
    <row r="149" spans="2:6">
      <c r="B149" s="91" t="s">
        <v>292</v>
      </c>
      <c r="C149" s="127">
        <v>20108.86</v>
      </c>
      <c r="D149" s="90"/>
      <c r="E149" s="90"/>
      <c r="F149" s="99"/>
    </row>
    <row r="150" spans="2:6">
      <c r="B150" s="91" t="s">
        <v>291</v>
      </c>
      <c r="C150" s="127"/>
      <c r="D150" s="90"/>
      <c r="E150" s="90"/>
      <c r="F150" s="99"/>
    </row>
    <row r="151" spans="2:6">
      <c r="B151" s="91" t="s">
        <v>290</v>
      </c>
      <c r="C151" s="127">
        <v>0.3</v>
      </c>
      <c r="D151" s="90"/>
      <c r="E151" s="90"/>
      <c r="F151" s="99"/>
    </row>
    <row r="152" spans="2:6">
      <c r="B152" s="122" t="s">
        <v>289</v>
      </c>
      <c r="C152" s="127">
        <v>2440.46</v>
      </c>
      <c r="D152" s="90"/>
      <c r="E152" s="90"/>
      <c r="F152" s="99"/>
    </row>
    <row r="153" spans="2:6">
      <c r="B153" s="122" t="s">
        <v>288</v>
      </c>
      <c r="C153" s="127">
        <v>0</v>
      </c>
      <c r="D153" s="90"/>
      <c r="E153" s="90"/>
      <c r="F153" s="99"/>
    </row>
    <row r="154" spans="2:6">
      <c r="B154" s="152" t="s">
        <v>287</v>
      </c>
      <c r="C154" s="127">
        <v>0</v>
      </c>
      <c r="D154" s="90"/>
      <c r="E154" s="90"/>
      <c r="F154" s="99"/>
    </row>
    <row r="155" spans="2:6">
      <c r="B155" s="122"/>
      <c r="C155" s="127"/>
      <c r="D155" s="90"/>
      <c r="E155" s="90"/>
      <c r="F155" s="99"/>
    </row>
    <row r="156" spans="2:6">
      <c r="B156" s="151"/>
      <c r="C156" s="127"/>
      <c r="D156" s="109"/>
      <c r="E156" s="109"/>
      <c r="F156" s="150"/>
    </row>
    <row r="157" spans="2:6" ht="16.5" customHeight="1">
      <c r="C157" s="106">
        <f>SUM(C149:C156)</f>
        <v>22549.62</v>
      </c>
      <c r="D157" s="16">
        <f>SUM(D151:D156)</f>
        <v>0</v>
      </c>
      <c r="E157" s="16">
        <f>SUM(E151:E156)</f>
        <v>0</v>
      </c>
      <c r="F157" s="105">
        <f>SUM(F151:F156)</f>
        <v>0</v>
      </c>
    </row>
    <row r="160" spans="2:6" ht="22.5" customHeight="1">
      <c r="B160" s="28" t="s">
        <v>286</v>
      </c>
      <c r="C160" s="27" t="s">
        <v>253</v>
      </c>
      <c r="D160" s="16" t="s">
        <v>79</v>
      </c>
      <c r="E160" s="16" t="s">
        <v>281</v>
      </c>
    </row>
    <row r="161" spans="2:5">
      <c r="B161" s="94" t="s">
        <v>285</v>
      </c>
      <c r="C161" s="149"/>
      <c r="D161" s="148"/>
      <c r="E161" s="147"/>
    </row>
    <row r="162" spans="2:5">
      <c r="B162" s="146"/>
      <c r="C162" s="21" t="s">
        <v>5</v>
      </c>
      <c r="D162" s="145"/>
      <c r="E162" s="144"/>
    </row>
    <row r="163" spans="2:5">
      <c r="B163" s="143"/>
      <c r="C163" s="142"/>
      <c r="D163" s="141"/>
      <c r="E163" s="140"/>
    </row>
    <row r="164" spans="2:5" ht="16.5" customHeight="1">
      <c r="C164" s="16">
        <f>SUM(C162:C163)</f>
        <v>0</v>
      </c>
      <c r="D164" s="136"/>
      <c r="E164" s="135"/>
    </row>
    <row r="167" spans="2:5" ht="27.75" customHeight="1">
      <c r="B167" s="28" t="s">
        <v>284</v>
      </c>
      <c r="C167" s="27" t="s">
        <v>253</v>
      </c>
      <c r="D167" s="16" t="s">
        <v>79</v>
      </c>
      <c r="E167" s="16" t="s">
        <v>281</v>
      </c>
    </row>
    <row r="168" spans="2:5">
      <c r="B168" s="94" t="s">
        <v>283</v>
      </c>
      <c r="C168" s="149"/>
      <c r="D168" s="148"/>
      <c r="E168" s="147"/>
    </row>
    <row r="169" spans="2:5">
      <c r="B169" s="146"/>
      <c r="C169" s="21" t="s">
        <v>5</v>
      </c>
      <c r="D169" s="145"/>
      <c r="E169" s="144"/>
    </row>
    <row r="170" spans="2:5">
      <c r="B170" s="143"/>
      <c r="C170" s="142"/>
      <c r="D170" s="141"/>
      <c r="E170" s="140"/>
    </row>
    <row r="171" spans="2:5" ht="15" customHeight="1">
      <c r="C171" s="16">
        <f>SUM(C169:C170)</f>
        <v>0</v>
      </c>
      <c r="D171" s="136"/>
      <c r="E171" s="135"/>
    </row>
    <row r="172" spans="2:5" ht="15">
      <c r="B172"/>
    </row>
    <row r="174" spans="2:5" ht="24" customHeight="1">
      <c r="B174" s="28" t="s">
        <v>282</v>
      </c>
      <c r="C174" s="27" t="s">
        <v>253</v>
      </c>
      <c r="D174" s="16" t="s">
        <v>79</v>
      </c>
      <c r="E174" s="16" t="s">
        <v>281</v>
      </c>
    </row>
    <row r="175" spans="2:5">
      <c r="B175" s="94" t="s">
        <v>280</v>
      </c>
      <c r="C175" s="149"/>
      <c r="D175" s="148"/>
      <c r="E175" s="147"/>
    </row>
    <row r="176" spans="2:5">
      <c r="B176" s="146"/>
      <c r="C176" s="21" t="s">
        <v>5</v>
      </c>
      <c r="D176" s="145"/>
      <c r="E176" s="144"/>
    </row>
    <row r="177" spans="2:5">
      <c r="B177" s="143"/>
      <c r="C177" s="142"/>
      <c r="D177" s="141"/>
      <c r="E177" s="140"/>
    </row>
    <row r="178" spans="2:5" ht="16.5" customHeight="1">
      <c r="C178" s="16">
        <f>SUM(C176:C177)</f>
        <v>0</v>
      </c>
      <c r="D178" s="136"/>
      <c r="E178" s="135"/>
    </row>
    <row r="181" spans="2:5" ht="24" customHeight="1">
      <c r="B181" s="28" t="s">
        <v>279</v>
      </c>
      <c r="C181" s="27" t="s">
        <v>253</v>
      </c>
      <c r="D181" s="26" t="s">
        <v>79</v>
      </c>
      <c r="E181" s="26" t="s">
        <v>259</v>
      </c>
    </row>
    <row r="182" spans="2:5">
      <c r="B182" s="94" t="s">
        <v>278</v>
      </c>
      <c r="C182" s="85"/>
      <c r="D182" s="85">
        <v>0</v>
      </c>
      <c r="E182" s="85">
        <v>0</v>
      </c>
    </row>
    <row r="183" spans="2:5">
      <c r="B183" s="22"/>
      <c r="C183" s="21" t="s">
        <v>5</v>
      </c>
      <c r="D183" s="81">
        <v>0</v>
      </c>
      <c r="E183" s="81">
        <v>0</v>
      </c>
    </row>
    <row r="184" spans="2:5">
      <c r="B184" s="19"/>
      <c r="C184" s="139"/>
      <c r="D184" s="139">
        <v>0</v>
      </c>
      <c r="E184" s="139">
        <v>0</v>
      </c>
    </row>
    <row r="185" spans="2:5" ht="18.75" customHeight="1">
      <c r="C185" s="16">
        <f>SUM(C183:C184)</f>
        <v>0</v>
      </c>
      <c r="D185" s="136"/>
      <c r="E185" s="135"/>
    </row>
    <row r="187" spans="2:5">
      <c r="B187" s="76" t="s">
        <v>277</v>
      </c>
    </row>
    <row r="188" spans="2:5">
      <c r="B188" s="76"/>
    </row>
    <row r="189" spans="2:5">
      <c r="B189" s="76" t="s">
        <v>276</v>
      </c>
    </row>
    <row r="191" spans="2:5">
      <c r="B191" s="87" t="s">
        <v>275</v>
      </c>
      <c r="C191" s="86" t="s">
        <v>253</v>
      </c>
      <c r="D191" s="16" t="s">
        <v>260</v>
      </c>
      <c r="E191" s="16" t="s">
        <v>259</v>
      </c>
    </row>
    <row r="192" spans="2:5">
      <c r="B192" s="25" t="s">
        <v>274</v>
      </c>
      <c r="C192" s="102"/>
      <c r="D192" s="102"/>
      <c r="E192" s="102"/>
    </row>
    <row r="193" spans="2:5">
      <c r="B193" s="91" t="s">
        <v>273</v>
      </c>
      <c r="C193" s="90"/>
      <c r="D193" s="90"/>
      <c r="E193" s="90"/>
    </row>
    <row r="194" spans="2:5">
      <c r="B194" s="130" t="s">
        <v>272</v>
      </c>
      <c r="C194" s="129"/>
      <c r="D194" s="129" t="s">
        <v>271</v>
      </c>
      <c r="E194" s="90"/>
    </row>
    <row r="195" spans="2:5">
      <c r="B195" s="91" t="s">
        <v>270</v>
      </c>
      <c r="C195" s="90"/>
      <c r="D195" s="90" t="s">
        <v>269</v>
      </c>
      <c r="E195" s="90"/>
    </row>
    <row r="196" spans="2:5">
      <c r="B196" s="91" t="s">
        <v>268</v>
      </c>
      <c r="C196" s="90">
        <f>+[1]EA!D19</f>
        <v>275365</v>
      </c>
      <c r="D196" s="90" t="s">
        <v>267</v>
      </c>
      <c r="E196" s="90"/>
    </row>
    <row r="197" spans="2:5">
      <c r="B197" s="22"/>
      <c r="C197" s="90"/>
      <c r="D197" s="90"/>
      <c r="E197" s="90"/>
    </row>
    <row r="198" spans="2:5" ht="15">
      <c r="B198" s="22" t="s">
        <v>266</v>
      </c>
      <c r="C198"/>
      <c r="D198" s="90"/>
      <c r="E198" s="90"/>
    </row>
    <row r="199" spans="2:5">
      <c r="B199" s="130" t="s">
        <v>265</v>
      </c>
      <c r="C199" s="129"/>
      <c r="D199" s="129" t="s">
        <v>264</v>
      </c>
      <c r="E199" s="90"/>
    </row>
    <row r="200" spans="2:5">
      <c r="B200" s="91" t="s">
        <v>263</v>
      </c>
      <c r="C200" s="90">
        <f>+[1]EA!D25</f>
        <v>21400000</v>
      </c>
      <c r="D200" s="90" t="s">
        <v>262</v>
      </c>
      <c r="E200" s="90"/>
    </row>
    <row r="201" spans="2:5">
      <c r="B201" s="22"/>
      <c r="C201" s="90"/>
      <c r="D201" s="90"/>
      <c r="E201" s="90"/>
    </row>
    <row r="202" spans="2:5">
      <c r="B202" s="22"/>
      <c r="C202" s="90"/>
      <c r="D202" s="90"/>
      <c r="E202" s="90"/>
    </row>
    <row r="203" spans="2:5">
      <c r="B203" s="19"/>
      <c r="C203" s="96">
        <f>SUM(C195:C200)</f>
        <v>21675365</v>
      </c>
      <c r="D203" s="96"/>
      <c r="E203" s="109"/>
    </row>
    <row r="206" spans="2:5" ht="24.75" customHeight="1">
      <c r="B206" s="87" t="s">
        <v>261</v>
      </c>
      <c r="C206" s="86" t="s">
        <v>253</v>
      </c>
      <c r="D206" s="16" t="s">
        <v>260</v>
      </c>
      <c r="E206" s="16" t="s">
        <v>259</v>
      </c>
    </row>
    <row r="207" spans="2:5" ht="25.5">
      <c r="B207" s="138" t="s">
        <v>258</v>
      </c>
      <c r="C207" s="102"/>
      <c r="D207" s="102"/>
      <c r="E207" s="102"/>
    </row>
    <row r="208" spans="2:5">
      <c r="B208" s="137" t="s">
        <v>257</v>
      </c>
      <c r="C208" s="90">
        <f>+[1]EA!D28</f>
        <v>1709109.9800000002</v>
      </c>
      <c r="D208" s="90"/>
      <c r="E208" s="90" t="s">
        <v>256</v>
      </c>
    </row>
    <row r="209" spans="2:6">
      <c r="B209" s="91"/>
      <c r="C209" s="90">
        <v>0</v>
      </c>
      <c r="D209" s="90"/>
      <c r="E209" s="90"/>
    </row>
    <row r="210" spans="2:6">
      <c r="B210" s="19"/>
      <c r="C210" s="109"/>
      <c r="D210" s="109"/>
      <c r="E210" s="109"/>
    </row>
    <row r="211" spans="2:6" ht="16.5" customHeight="1">
      <c r="C211" s="105">
        <f>SUM(C208:C210)</f>
        <v>1709109.9800000002</v>
      </c>
      <c r="D211" s="136"/>
      <c r="E211" s="135"/>
    </row>
    <row r="214" spans="2:6">
      <c r="B214" s="76" t="s">
        <v>255</v>
      </c>
    </row>
    <row r="217" spans="2:6">
      <c r="B217" s="134" t="s">
        <v>254</v>
      </c>
      <c r="C217" s="133"/>
      <c r="D217" s="133" t="s">
        <v>253</v>
      </c>
      <c r="E217" s="132" t="s">
        <v>252</v>
      </c>
      <c r="F217" s="132" t="s">
        <v>251</v>
      </c>
    </row>
    <row r="218" spans="2:6">
      <c r="B218" s="25" t="s">
        <v>250</v>
      </c>
      <c r="C218" s="102"/>
      <c r="D218" s="102"/>
      <c r="E218" s="131"/>
      <c r="F218" s="116">
        <v>0</v>
      </c>
    </row>
    <row r="219" spans="2:6">
      <c r="B219" s="130"/>
      <c r="C219" s="129"/>
      <c r="D219" s="90"/>
      <c r="E219" s="128"/>
      <c r="F219" s="116"/>
    </row>
    <row r="220" spans="2:6">
      <c r="B220" s="22" t="s">
        <v>249</v>
      </c>
      <c r="C220" s="92" t="s">
        <v>248</v>
      </c>
      <c r="D220" s="90"/>
      <c r="E220" s="117"/>
      <c r="F220" s="116"/>
    </row>
    <row r="221" spans="2:6">
      <c r="B221" s="91" t="s">
        <v>247</v>
      </c>
      <c r="C221" s="90" t="s">
        <v>246</v>
      </c>
      <c r="D221" s="90">
        <v>1434548.61</v>
      </c>
      <c r="E221" s="117">
        <f>+D221/$D$309</f>
        <v>3.8254606075967576E-2</v>
      </c>
      <c r="F221" s="116"/>
    </row>
    <row r="222" spans="2:6">
      <c r="B222" s="91"/>
      <c r="C222" s="90"/>
      <c r="D222" s="90"/>
      <c r="E222" s="117"/>
      <c r="F222" s="116"/>
    </row>
    <row r="223" spans="2:6">
      <c r="B223" s="91" t="s">
        <v>245</v>
      </c>
      <c r="C223" s="90" t="s">
        <v>244</v>
      </c>
      <c r="D223" s="90"/>
      <c r="E223" s="117"/>
      <c r="F223" s="116"/>
    </row>
    <row r="224" spans="2:6">
      <c r="B224" s="91" t="s">
        <v>243</v>
      </c>
      <c r="C224" s="91" t="s">
        <v>242</v>
      </c>
      <c r="D224" s="90">
        <v>0</v>
      </c>
      <c r="E224" s="117"/>
      <c r="F224" s="116"/>
    </row>
    <row r="225" spans="2:6">
      <c r="B225" s="123" t="s">
        <v>241</v>
      </c>
      <c r="C225" s="123" t="s">
        <v>239</v>
      </c>
      <c r="D225" s="127"/>
      <c r="E225" s="117"/>
      <c r="F225" s="116"/>
    </row>
    <row r="226" spans="2:6">
      <c r="B226" s="91" t="s">
        <v>240</v>
      </c>
      <c r="C226" s="90" t="s">
        <v>239</v>
      </c>
      <c r="D226" s="90">
        <v>2485.17</v>
      </c>
      <c r="E226" s="117">
        <f>+D226/$D$309</f>
        <v>6.6271159247655145E-5</v>
      </c>
      <c r="F226" s="116"/>
    </row>
    <row r="227" spans="2:6">
      <c r="B227" s="123" t="s">
        <v>238</v>
      </c>
      <c r="C227" s="123" t="s">
        <v>237</v>
      </c>
      <c r="D227" s="90">
        <v>6114.36</v>
      </c>
      <c r="E227" s="117">
        <f>+D227/$D$309</f>
        <v>1.6304949973542764E-4</v>
      </c>
      <c r="F227" s="116"/>
    </row>
    <row r="228" spans="2:6">
      <c r="B228" s="123" t="s">
        <v>236</v>
      </c>
      <c r="C228" s="123" t="s">
        <v>235</v>
      </c>
      <c r="D228" s="90">
        <v>1316.25</v>
      </c>
      <c r="E228" s="117">
        <f>+D228/$D$309</f>
        <v>3.5099978415853278E-5</v>
      </c>
      <c r="F228" s="116"/>
    </row>
    <row r="229" spans="2:6">
      <c r="B229" s="91" t="s">
        <v>234</v>
      </c>
      <c r="C229" s="90" t="s">
        <v>233</v>
      </c>
      <c r="D229" s="90">
        <v>1493.24</v>
      </c>
      <c r="E229" s="117">
        <f>+D229/$D$309</f>
        <v>3.9819708846867047E-5</v>
      </c>
      <c r="F229" s="116"/>
    </row>
    <row r="230" spans="2:6">
      <c r="B230" s="91" t="s">
        <v>232</v>
      </c>
      <c r="C230" s="90" t="s">
        <v>231</v>
      </c>
      <c r="D230" s="90"/>
      <c r="E230" s="117"/>
      <c r="F230" s="116"/>
    </row>
    <row r="231" spans="2:6">
      <c r="B231" s="91" t="s">
        <v>230</v>
      </c>
      <c r="C231" s="90" t="s">
        <v>229</v>
      </c>
      <c r="D231" s="90"/>
      <c r="E231" s="117"/>
      <c r="F231" s="116"/>
    </row>
    <row r="232" spans="2:6">
      <c r="B232" s="126" t="s">
        <v>228</v>
      </c>
      <c r="C232" s="125" t="s">
        <v>227</v>
      </c>
      <c r="D232" s="125">
        <v>82464.240000000005</v>
      </c>
      <c r="E232" s="117">
        <f>+D232/$D$309</f>
        <v>2.199045047733899E-3</v>
      </c>
      <c r="F232" s="116"/>
    </row>
    <row r="233" spans="2:6">
      <c r="B233" s="123" t="s">
        <v>226</v>
      </c>
      <c r="C233" s="122" t="s">
        <v>223</v>
      </c>
      <c r="D233" s="121"/>
      <c r="E233" s="117"/>
      <c r="F233" s="116"/>
    </row>
    <row r="234" spans="2:6">
      <c r="B234" s="123" t="s">
        <v>225</v>
      </c>
      <c r="C234" s="122" t="s">
        <v>223</v>
      </c>
      <c r="D234" s="121">
        <v>0</v>
      </c>
      <c r="E234" s="117"/>
      <c r="F234" s="116"/>
    </row>
    <row r="235" spans="2:6">
      <c r="B235" s="123" t="s">
        <v>224</v>
      </c>
      <c r="C235" s="122" t="s">
        <v>223</v>
      </c>
      <c r="D235" s="121"/>
      <c r="E235" s="117"/>
      <c r="F235" s="116"/>
    </row>
    <row r="236" spans="2:6">
      <c r="B236" s="123" t="s">
        <v>222</v>
      </c>
      <c r="C236" s="122" t="s">
        <v>221</v>
      </c>
      <c r="D236" s="121">
        <v>131648.95000000001</v>
      </c>
      <c r="E236" s="117">
        <f>+D236/$D$309</f>
        <v>3.5106365078592574E-3</v>
      </c>
      <c r="F236" s="116"/>
    </row>
    <row r="237" spans="2:6">
      <c r="B237" s="123" t="s">
        <v>220</v>
      </c>
      <c r="C237" s="122" t="s">
        <v>219</v>
      </c>
      <c r="D237" s="121">
        <v>0</v>
      </c>
      <c r="E237" s="117">
        <f>+D237/$D$309</f>
        <v>0</v>
      </c>
      <c r="F237" s="116"/>
    </row>
    <row r="238" spans="2:6">
      <c r="B238" s="123" t="s">
        <v>218</v>
      </c>
      <c r="C238" s="122" t="s">
        <v>215</v>
      </c>
      <c r="D238" s="121">
        <v>75746.100000000006</v>
      </c>
      <c r="E238" s="117">
        <f>+D238/$D$309</f>
        <v>2.0198947578993838E-3</v>
      </c>
      <c r="F238" s="116"/>
    </row>
    <row r="239" spans="2:6">
      <c r="B239" s="123" t="s">
        <v>217</v>
      </c>
      <c r="C239" s="122" t="s">
        <v>211</v>
      </c>
      <c r="D239" s="121"/>
      <c r="E239" s="117"/>
      <c r="F239" s="116"/>
    </row>
    <row r="240" spans="2:6">
      <c r="B240" s="124" t="s">
        <v>216</v>
      </c>
      <c r="C240" s="122" t="s">
        <v>215</v>
      </c>
      <c r="D240" s="121">
        <v>0</v>
      </c>
      <c r="E240" s="117"/>
      <c r="F240" s="116"/>
    </row>
    <row r="241" spans="2:6">
      <c r="B241" s="123" t="s">
        <v>214</v>
      </c>
      <c r="C241" s="122" t="s">
        <v>213</v>
      </c>
      <c r="D241" s="121">
        <v>7250</v>
      </c>
      <c r="E241" s="117">
        <f>+D241/$D$309</f>
        <v>1.9333321444629534E-4</v>
      </c>
      <c r="F241" s="116"/>
    </row>
    <row r="242" spans="2:6">
      <c r="B242" s="123" t="s">
        <v>212</v>
      </c>
      <c r="C242" s="122" t="s">
        <v>211</v>
      </c>
      <c r="D242" s="121">
        <v>267000</v>
      </c>
      <c r="E242" s="117">
        <f>+D242/$D$309</f>
        <v>7.1199956216773603E-3</v>
      </c>
      <c r="F242" s="116"/>
    </row>
    <row r="243" spans="2:6">
      <c r="B243" s="123" t="s">
        <v>210</v>
      </c>
      <c r="C243" s="122" t="s">
        <v>209</v>
      </c>
      <c r="D243" s="121">
        <v>28689</v>
      </c>
      <c r="E243" s="117">
        <f>+D243/$D$309</f>
        <v>7.6503952955169201E-4</v>
      </c>
      <c r="F243" s="116"/>
    </row>
    <row r="244" spans="2:6">
      <c r="B244" s="123" t="s">
        <v>208</v>
      </c>
      <c r="C244" s="122" t="s">
        <v>207</v>
      </c>
      <c r="D244" s="121">
        <v>0</v>
      </c>
      <c r="E244" s="117"/>
      <c r="F244" s="116"/>
    </row>
    <row r="245" spans="2:6">
      <c r="B245" s="123" t="s">
        <v>206</v>
      </c>
      <c r="C245" s="122"/>
      <c r="D245" s="121"/>
      <c r="E245" s="117"/>
      <c r="F245" s="116"/>
    </row>
    <row r="246" spans="2:6">
      <c r="B246" s="123" t="s">
        <v>205</v>
      </c>
      <c r="C246" s="122" t="s">
        <v>204</v>
      </c>
      <c r="D246" s="121"/>
      <c r="E246" s="117"/>
      <c r="F246" s="116"/>
    </row>
    <row r="247" spans="2:6">
      <c r="B247" s="123" t="s">
        <v>203</v>
      </c>
      <c r="C247" s="122" t="s">
        <v>202</v>
      </c>
      <c r="D247" s="121">
        <v>147345.57</v>
      </c>
      <c r="E247" s="117">
        <f>+D247/$D$309</f>
        <v>3.9292127837960858E-3</v>
      </c>
      <c r="F247" s="116"/>
    </row>
    <row r="248" spans="2:6">
      <c r="B248" s="123" t="s">
        <v>201</v>
      </c>
      <c r="C248" s="122" t="s">
        <v>200</v>
      </c>
      <c r="D248" s="121">
        <v>4625000</v>
      </c>
      <c r="E248" s="117">
        <f>+D248/$D$309</f>
        <v>0.12333325749160221</v>
      </c>
      <c r="F248" s="116"/>
    </row>
    <row r="249" spans="2:6">
      <c r="B249" s="123" t="s">
        <v>199</v>
      </c>
      <c r="C249" s="122" t="s">
        <v>198</v>
      </c>
      <c r="D249" s="121">
        <v>1999200</v>
      </c>
      <c r="E249" s="117">
        <f>+D249/$D$309</f>
        <v>5.3311967216694303E-2</v>
      </c>
      <c r="F249" s="116"/>
    </row>
    <row r="250" spans="2:6">
      <c r="B250" s="123" t="s">
        <v>197</v>
      </c>
      <c r="C250" s="122" t="s">
        <v>196</v>
      </c>
      <c r="D250" s="121">
        <v>399900</v>
      </c>
      <c r="E250" s="117">
        <f>+D250/$D$309</f>
        <v>1.0663993442354967E-2</v>
      </c>
      <c r="F250" s="116"/>
    </row>
    <row r="251" spans="2:6">
      <c r="B251" s="123" t="s">
        <v>195</v>
      </c>
      <c r="C251" s="122" t="s">
        <v>194</v>
      </c>
      <c r="D251" s="121">
        <v>305950</v>
      </c>
      <c r="E251" s="117">
        <f>+D251/$D$309</f>
        <v>8.1586616496336639E-3</v>
      </c>
      <c r="F251" s="116"/>
    </row>
    <row r="252" spans="2:6">
      <c r="B252" s="123" t="s">
        <v>193</v>
      </c>
      <c r="C252" s="122" t="s">
        <v>192</v>
      </c>
      <c r="D252" s="121">
        <v>600250</v>
      </c>
      <c r="E252" s="117">
        <f>+D252/$D$309</f>
        <v>1.6006656823639834E-2</v>
      </c>
      <c r="F252" s="116"/>
    </row>
    <row r="253" spans="2:6">
      <c r="B253" s="123" t="s">
        <v>191</v>
      </c>
      <c r="C253" s="122" t="s">
        <v>190</v>
      </c>
      <c r="D253" s="121">
        <v>555000</v>
      </c>
      <c r="E253" s="117">
        <f>+D253/$D$309</f>
        <v>1.4799990898992265E-2</v>
      </c>
      <c r="F253" s="116"/>
    </row>
    <row r="254" spans="2:6">
      <c r="B254" s="123" t="s">
        <v>189</v>
      </c>
      <c r="C254" s="122" t="s">
        <v>188</v>
      </c>
      <c r="D254" s="121">
        <v>510000</v>
      </c>
      <c r="E254" s="117">
        <f>+D254/$D$309</f>
        <v>1.3599991636911812E-2</v>
      </c>
      <c r="F254" s="116"/>
    </row>
    <row r="255" spans="2:6">
      <c r="B255" s="123" t="s">
        <v>187</v>
      </c>
      <c r="C255" s="122" t="s">
        <v>186</v>
      </c>
      <c r="D255" s="121">
        <v>1399500</v>
      </c>
      <c r="E255" s="117">
        <f>+D255/$D$309</f>
        <v>3.731997705070212E-2</v>
      </c>
      <c r="F255" s="116"/>
    </row>
    <row r="256" spans="2:6">
      <c r="B256" s="123" t="s">
        <v>185</v>
      </c>
      <c r="C256" s="122" t="s">
        <v>184</v>
      </c>
      <c r="D256" s="121">
        <v>3000000</v>
      </c>
      <c r="E256" s="117">
        <f>+D256/$D$309</f>
        <v>7.9999950805363595E-2</v>
      </c>
      <c r="F256" s="116"/>
    </row>
    <row r="257" spans="2:6">
      <c r="B257" s="123" t="s">
        <v>183</v>
      </c>
      <c r="C257" s="122" t="s">
        <v>182</v>
      </c>
      <c r="D257" s="121">
        <v>119621</v>
      </c>
      <c r="E257" s="117">
        <f>+D257/$D$309</f>
        <v>3.1898913717627996E-3</v>
      </c>
      <c r="F257" s="116"/>
    </row>
    <row r="258" spans="2:6">
      <c r="B258" s="123" t="s">
        <v>181</v>
      </c>
      <c r="C258" s="122" t="s">
        <v>180</v>
      </c>
      <c r="D258" s="121">
        <v>154700</v>
      </c>
      <c r="E258" s="117">
        <f>+D258/$D$309</f>
        <v>4.1253307965299158E-3</v>
      </c>
      <c r="F258" s="116"/>
    </row>
    <row r="259" spans="2:6">
      <c r="B259" s="123" t="s">
        <v>179</v>
      </c>
      <c r="C259" s="122" t="s">
        <v>178</v>
      </c>
      <c r="D259" s="121">
        <v>323750</v>
      </c>
      <c r="E259" s="117">
        <f>+D259/$D$309</f>
        <v>8.6333280244121555E-3</v>
      </c>
      <c r="F259" s="116"/>
    </row>
    <row r="260" spans="2:6">
      <c r="B260" s="123" t="s">
        <v>177</v>
      </c>
      <c r="C260" s="122" t="s">
        <v>176</v>
      </c>
      <c r="D260" s="121">
        <v>1525574</v>
      </c>
      <c r="E260" s="117">
        <f>+D260/$D$309</f>
        <v>4.0681948316647253E-2</v>
      </c>
      <c r="F260" s="116"/>
    </row>
    <row r="261" spans="2:6">
      <c r="B261" s="123" t="s">
        <v>175</v>
      </c>
      <c r="C261" s="122" t="s">
        <v>174</v>
      </c>
      <c r="D261" s="121">
        <v>1497917.78</v>
      </c>
      <c r="E261" s="117">
        <f>+D261/$D$309</f>
        <v>3.9944449570159815E-2</v>
      </c>
      <c r="F261" s="116"/>
    </row>
    <row r="262" spans="2:6">
      <c r="B262" s="123" t="s">
        <v>173</v>
      </c>
      <c r="C262" s="122" t="s">
        <v>172</v>
      </c>
      <c r="D262" s="121">
        <v>99900</v>
      </c>
      <c r="E262" s="117">
        <f>+D262/$D$309</f>
        <v>2.6639983618186079E-3</v>
      </c>
      <c r="F262" s="116"/>
    </row>
    <row r="263" spans="2:6">
      <c r="B263" s="120" t="s">
        <v>171</v>
      </c>
      <c r="C263" s="90" t="s">
        <v>170</v>
      </c>
      <c r="D263" s="90">
        <v>1624525</v>
      </c>
      <c r="E263" s="117">
        <f>+D263/$D$309</f>
        <v>4.33206400273611E-2</v>
      </c>
      <c r="F263" s="116"/>
    </row>
    <row r="264" spans="2:6">
      <c r="B264" s="120" t="s">
        <v>169</v>
      </c>
      <c r="C264" s="90" t="s">
        <v>168</v>
      </c>
      <c r="D264" s="90">
        <v>800469.12</v>
      </c>
      <c r="E264" s="117">
        <f>+D264/$D$309</f>
        <v>2.1345830073737564E-2</v>
      </c>
      <c r="F264" s="116"/>
    </row>
    <row r="265" spans="2:6">
      <c r="B265" s="120" t="s">
        <v>167</v>
      </c>
      <c r="C265" s="90" t="s">
        <v>166</v>
      </c>
      <c r="D265" s="90">
        <v>924800</v>
      </c>
      <c r="E265" s="117">
        <f>+D265/$D$309</f>
        <v>2.4661318168266753E-2</v>
      </c>
      <c r="F265" s="116"/>
    </row>
    <row r="266" spans="2:6">
      <c r="B266" s="120" t="s">
        <v>165</v>
      </c>
      <c r="C266" s="90" t="s">
        <v>164</v>
      </c>
      <c r="D266" s="90">
        <v>800000</v>
      </c>
      <c r="E266" s="117">
        <f>+D266/$D$309</f>
        <v>2.1333320214763626E-2</v>
      </c>
      <c r="F266" s="116"/>
    </row>
    <row r="267" spans="2:6">
      <c r="B267" s="120" t="s">
        <v>163</v>
      </c>
      <c r="C267" s="90" t="s">
        <v>162</v>
      </c>
      <c r="D267" s="90">
        <v>499950</v>
      </c>
      <c r="E267" s="117">
        <f>+D267/$D$309</f>
        <v>1.3331991801713843E-2</v>
      </c>
      <c r="F267" s="116"/>
    </row>
    <row r="268" spans="2:6">
      <c r="B268" s="120" t="s">
        <v>161</v>
      </c>
      <c r="C268" s="90" t="s">
        <v>160</v>
      </c>
      <c r="D268" s="90">
        <v>553754.54</v>
      </c>
      <c r="E268" s="117">
        <f>+D268/$D$309</f>
        <v>1.4766778652748917E-2</v>
      </c>
      <c r="F268" s="116"/>
    </row>
    <row r="269" spans="2:6">
      <c r="B269" s="120" t="s">
        <v>159</v>
      </c>
      <c r="C269" s="90" t="s">
        <v>158</v>
      </c>
      <c r="D269" s="90">
        <v>4764686.5599999996</v>
      </c>
      <c r="E269" s="117">
        <f>+D269/$D$309</f>
        <v>0.12705823013432568</v>
      </c>
      <c r="F269" s="116"/>
    </row>
    <row r="270" spans="2:6">
      <c r="B270" s="120" t="s">
        <v>157</v>
      </c>
      <c r="C270" s="90" t="s">
        <v>156</v>
      </c>
      <c r="D270" s="90">
        <v>105450</v>
      </c>
      <c r="E270" s="117">
        <f>+D270/$D$309</f>
        <v>2.8119982708085306E-3</v>
      </c>
      <c r="F270" s="116"/>
    </row>
    <row r="271" spans="2:6">
      <c r="B271" s="120" t="s">
        <v>155</v>
      </c>
      <c r="C271" s="90" t="s">
        <v>154</v>
      </c>
      <c r="D271" s="90">
        <v>2154588.04</v>
      </c>
      <c r="E271" s="117">
        <f>+D271/$D$309</f>
        <v>5.7455645735274924E-2</v>
      </c>
      <c r="F271" s="116"/>
    </row>
    <row r="272" spans="2:6">
      <c r="B272" s="120" t="s">
        <v>153</v>
      </c>
      <c r="C272" s="90" t="s">
        <v>152</v>
      </c>
      <c r="D272" s="90">
        <v>152625</v>
      </c>
      <c r="E272" s="117">
        <f>+D272/$D$309</f>
        <v>4.0699974972228728E-3</v>
      </c>
      <c r="F272" s="116"/>
    </row>
    <row r="273" spans="2:6">
      <c r="B273" s="120" t="s">
        <v>151</v>
      </c>
      <c r="C273" s="90" t="s">
        <v>150</v>
      </c>
      <c r="D273" s="90">
        <v>259000</v>
      </c>
      <c r="E273" s="117">
        <f>+D273/$D$309</f>
        <v>6.9066624195297235E-3</v>
      </c>
      <c r="F273" s="116"/>
    </row>
    <row r="274" spans="2:6">
      <c r="B274" s="120" t="s">
        <v>149</v>
      </c>
      <c r="C274" s="90" t="s">
        <v>148</v>
      </c>
      <c r="D274" s="90">
        <v>1200000</v>
      </c>
      <c r="E274" s="117">
        <f>+D274/$D$309</f>
        <v>3.199998032214544E-2</v>
      </c>
      <c r="F274" s="116"/>
    </row>
    <row r="275" spans="2:6">
      <c r="B275" s="120" t="s">
        <v>147</v>
      </c>
      <c r="C275" s="90" t="s">
        <v>146</v>
      </c>
      <c r="D275" s="90">
        <v>688500</v>
      </c>
      <c r="E275" s="117">
        <f>+D275/$D$309</f>
        <v>1.8359988709830945E-2</v>
      </c>
      <c r="F275" s="116"/>
    </row>
    <row r="276" spans="2:6">
      <c r="B276" s="120" t="s">
        <v>145</v>
      </c>
      <c r="C276" s="90" t="s">
        <v>144</v>
      </c>
      <c r="D276" s="90">
        <v>373050</v>
      </c>
      <c r="E276" s="117">
        <f>+D276/$D$309</f>
        <v>9.9479938826469629E-3</v>
      </c>
      <c r="F276" s="116"/>
    </row>
    <row r="277" spans="2:6">
      <c r="B277" s="120" t="s">
        <v>143</v>
      </c>
      <c r="C277" s="90" t="s">
        <v>142</v>
      </c>
      <c r="D277" s="90">
        <v>90416.55</v>
      </c>
      <c r="E277" s="117">
        <f>+D277/$D$309</f>
        <v>2.4111065173302326E-3</v>
      </c>
      <c r="F277" s="116"/>
    </row>
    <row r="278" spans="2:6">
      <c r="B278" s="120" t="s">
        <v>141</v>
      </c>
      <c r="C278" s="90" t="s">
        <v>140</v>
      </c>
      <c r="D278" s="90">
        <v>85662.399999999994</v>
      </c>
      <c r="E278" s="117">
        <f>+D278/$D$309</f>
        <v>2.2843292619564594E-3</v>
      </c>
      <c r="F278" s="116"/>
    </row>
    <row r="279" spans="2:6">
      <c r="B279" s="120" t="s">
        <v>139</v>
      </c>
      <c r="C279" s="90" t="s">
        <v>138</v>
      </c>
      <c r="D279" s="90">
        <v>361893.15</v>
      </c>
      <c r="E279" s="117">
        <f>+D279/$D$309</f>
        <v>9.6504780655993563E-3</v>
      </c>
      <c r="F279" s="116"/>
    </row>
    <row r="280" spans="2:6">
      <c r="B280" s="120"/>
      <c r="C280" s="90"/>
      <c r="D280" s="90"/>
      <c r="E280" s="117"/>
      <c r="F280" s="116"/>
    </row>
    <row r="281" spans="2:6">
      <c r="B281" s="91" t="s">
        <v>137</v>
      </c>
      <c r="C281" s="90"/>
      <c r="D281" s="90"/>
      <c r="E281" s="117"/>
      <c r="F281" s="116"/>
    </row>
    <row r="282" spans="2:6">
      <c r="B282" s="91" t="s">
        <v>136</v>
      </c>
      <c r="C282" s="90" t="s">
        <v>135</v>
      </c>
      <c r="D282" s="90"/>
      <c r="E282" s="117"/>
      <c r="F282" s="116"/>
    </row>
    <row r="283" spans="2:6">
      <c r="B283" s="119" t="s">
        <v>134</v>
      </c>
      <c r="C283" s="118" t="s">
        <v>133</v>
      </c>
      <c r="D283" s="90"/>
      <c r="E283" s="117"/>
      <c r="F283" s="116"/>
    </row>
    <row r="284" spans="2:6">
      <c r="B284" s="91" t="s">
        <v>132</v>
      </c>
      <c r="C284" s="90" t="s">
        <v>131</v>
      </c>
      <c r="D284" s="90">
        <v>10275.120000000001</v>
      </c>
      <c r="E284" s="117">
        <f>+D284/$D$309</f>
        <v>2.7400303150640256E-4</v>
      </c>
      <c r="F284" s="116"/>
    </row>
    <row r="285" spans="2:6">
      <c r="B285" s="91" t="s">
        <v>130</v>
      </c>
      <c r="C285" s="90" t="s">
        <v>129</v>
      </c>
      <c r="D285" s="90">
        <v>1044</v>
      </c>
      <c r="E285" s="117">
        <f>+D285/$D$309</f>
        <v>2.7839982880266531E-5</v>
      </c>
      <c r="F285" s="116"/>
    </row>
    <row r="286" spans="2:6">
      <c r="B286" s="91" t="s">
        <v>128</v>
      </c>
      <c r="C286" s="90" t="s">
        <v>127</v>
      </c>
      <c r="D286" s="90">
        <v>5099.5200000000004</v>
      </c>
      <c r="E286" s="117">
        <f>+D286/$D$309</f>
        <v>1.3598711637698927E-4</v>
      </c>
      <c r="F286" s="116"/>
    </row>
    <row r="287" spans="2:6">
      <c r="B287" s="91" t="s">
        <v>126</v>
      </c>
      <c r="C287" s="90" t="s">
        <v>125</v>
      </c>
      <c r="D287" s="90">
        <v>498.5</v>
      </c>
      <c r="E287" s="117">
        <f>+D287/$D$309</f>
        <v>1.3293325158824583E-5</v>
      </c>
      <c r="F287" s="116"/>
    </row>
    <row r="288" spans="2:6">
      <c r="B288" s="91" t="s">
        <v>124</v>
      </c>
      <c r="C288" s="90" t="s">
        <v>123</v>
      </c>
      <c r="D288" s="90">
        <v>650.23</v>
      </c>
      <c r="E288" s="117">
        <f>+D288/$D$309</f>
        <v>1.7339456004057191E-5</v>
      </c>
      <c r="F288" s="116"/>
    </row>
    <row r="289" spans="2:6">
      <c r="B289" s="119" t="s">
        <v>122</v>
      </c>
      <c r="C289" s="118" t="s">
        <v>121</v>
      </c>
      <c r="D289" s="90"/>
      <c r="E289" s="117"/>
      <c r="F289" s="116"/>
    </row>
    <row r="290" spans="2:6">
      <c r="B290" s="91" t="s">
        <v>120</v>
      </c>
      <c r="C290" s="90" t="s">
        <v>119</v>
      </c>
      <c r="D290" s="90">
        <v>299.8</v>
      </c>
      <c r="E290" s="117">
        <f>+D290/$D$309</f>
        <v>7.9946617504826684E-6</v>
      </c>
      <c r="F290" s="116"/>
    </row>
    <row r="291" spans="2:6">
      <c r="B291" s="91" t="s">
        <v>118</v>
      </c>
      <c r="C291" s="90" t="s">
        <v>117</v>
      </c>
      <c r="D291" s="90">
        <v>399.96</v>
      </c>
      <c r="E291" s="117">
        <f>+D291/$D$309</f>
        <v>1.0665593441371074E-5</v>
      </c>
      <c r="F291" s="116"/>
    </row>
    <row r="292" spans="2:6">
      <c r="B292" s="119" t="s">
        <v>116</v>
      </c>
      <c r="C292" s="118" t="s">
        <v>115</v>
      </c>
      <c r="D292" s="90"/>
      <c r="E292" s="117">
        <f>+D292/$D$309</f>
        <v>0</v>
      </c>
      <c r="F292" s="116"/>
    </row>
    <row r="293" spans="2:6">
      <c r="B293" s="91" t="s">
        <v>114</v>
      </c>
      <c r="C293" s="90" t="s">
        <v>113</v>
      </c>
      <c r="D293" s="90">
        <v>972660</v>
      </c>
      <c r="E293" s="117">
        <f>+D293/$D$309</f>
        <v>2.5937584050114985E-2</v>
      </c>
      <c r="F293" s="116"/>
    </row>
    <row r="294" spans="2:6">
      <c r="B294" s="91" t="s">
        <v>112</v>
      </c>
      <c r="C294" s="90" t="s">
        <v>111</v>
      </c>
      <c r="D294" s="90">
        <v>415280.04</v>
      </c>
      <c r="E294" s="117">
        <f>+D294/$D$309</f>
        <v>1.1074127590149809E-2</v>
      </c>
      <c r="F294" s="116"/>
    </row>
    <row r="295" spans="2:6">
      <c r="B295" s="91" t="s">
        <v>110</v>
      </c>
      <c r="C295" s="90" t="s">
        <v>109</v>
      </c>
      <c r="D295" s="90">
        <v>745706.04</v>
      </c>
      <c r="E295" s="117">
        <f>+D295/$D$309</f>
        <v>1.9885482171754166E-2</v>
      </c>
      <c r="F295" s="116"/>
    </row>
    <row r="296" spans="2:6">
      <c r="B296" s="91" t="s">
        <v>108</v>
      </c>
      <c r="C296" s="90" t="s">
        <v>107</v>
      </c>
      <c r="D296" s="90">
        <v>2268</v>
      </c>
      <c r="E296" s="117">
        <f>+D296/$D$309</f>
        <v>6.0479962808854882E-5</v>
      </c>
      <c r="F296" s="116"/>
    </row>
    <row r="297" spans="2:6">
      <c r="B297" s="91" t="s">
        <v>106</v>
      </c>
      <c r="C297" s="90" t="s">
        <v>105</v>
      </c>
      <c r="D297" s="90">
        <v>81049.2</v>
      </c>
      <c r="E297" s="117">
        <f>+D297/$D$309</f>
        <v>2.1613106709380248E-3</v>
      </c>
      <c r="F297" s="116"/>
    </row>
    <row r="298" spans="2:6">
      <c r="B298" s="119" t="s">
        <v>104</v>
      </c>
      <c r="C298" s="118" t="s">
        <v>103</v>
      </c>
      <c r="D298" s="90"/>
      <c r="E298" s="117">
        <f>+D298/$D$309</f>
        <v>0</v>
      </c>
      <c r="F298" s="116"/>
    </row>
    <row r="299" spans="2:6">
      <c r="B299" s="91" t="s">
        <v>102</v>
      </c>
      <c r="C299" s="90" t="s">
        <v>101</v>
      </c>
      <c r="D299" s="90">
        <v>514534.2</v>
      </c>
      <c r="E299" s="117">
        <f>+D299/$D$309</f>
        <v>1.3720903562559039E-2</v>
      </c>
      <c r="F299" s="116"/>
    </row>
    <row r="300" spans="2:6">
      <c r="B300" s="119" t="s">
        <v>100</v>
      </c>
      <c r="C300" s="118" t="s">
        <v>99</v>
      </c>
      <c r="D300" s="90"/>
      <c r="E300" s="117">
        <f>+D300/$D$309</f>
        <v>0</v>
      </c>
      <c r="F300" s="116"/>
    </row>
    <row r="301" spans="2:6">
      <c r="B301" s="91" t="s">
        <v>98</v>
      </c>
      <c r="C301" s="90" t="s">
        <v>96</v>
      </c>
      <c r="D301" s="90">
        <v>290.01</v>
      </c>
      <c r="E301" s="117">
        <f>+D301/$D$309</f>
        <v>7.7335952443544986E-6</v>
      </c>
      <c r="F301" s="116"/>
    </row>
    <row r="302" spans="2:6">
      <c r="B302" s="91" t="s">
        <v>97</v>
      </c>
      <c r="C302" s="90" t="s">
        <v>96</v>
      </c>
      <c r="D302" s="90">
        <v>3564.72</v>
      </c>
      <c r="E302" s="117">
        <f>+D302/$D$309</f>
        <v>9.5059141544965228E-5</v>
      </c>
      <c r="F302" s="116"/>
    </row>
    <row r="303" spans="2:6">
      <c r="B303" s="91" t="s">
        <v>95</v>
      </c>
      <c r="C303" s="90" t="s">
        <v>94</v>
      </c>
      <c r="D303" s="90">
        <v>233.36</v>
      </c>
      <c r="E303" s="117">
        <f>+D303/$D$309</f>
        <v>6.2229295066465498E-6</v>
      </c>
      <c r="F303" s="116"/>
    </row>
    <row r="304" spans="2:6">
      <c r="B304" s="91" t="s">
        <v>93</v>
      </c>
      <c r="C304" s="90" t="s">
        <v>92</v>
      </c>
      <c r="D304" s="90">
        <v>1851.84</v>
      </c>
      <c r="E304" s="117">
        <f>+D304/$D$309</f>
        <v>4.9382369633134839E-5</v>
      </c>
      <c r="F304" s="116"/>
    </row>
    <row r="305" spans="2:7">
      <c r="B305" s="91" t="s">
        <v>91</v>
      </c>
      <c r="C305" s="90" t="s">
        <v>90</v>
      </c>
      <c r="D305" s="90">
        <v>1327.2</v>
      </c>
      <c r="E305" s="117">
        <f>+D305/$D$309</f>
        <v>3.5391978236292854E-5</v>
      </c>
      <c r="F305" s="116"/>
    </row>
    <row r="306" spans="2:7">
      <c r="B306" s="91" t="s">
        <v>89</v>
      </c>
      <c r="C306" s="90" t="s">
        <v>88</v>
      </c>
      <c r="D306" s="90">
        <v>1256.69</v>
      </c>
      <c r="E306" s="117">
        <f>+D306/$D$309</f>
        <v>3.3511712725864124E-5</v>
      </c>
      <c r="F306" s="116"/>
    </row>
    <row r="307" spans="2:7">
      <c r="B307" s="91"/>
      <c r="C307" s="90"/>
      <c r="D307" s="90"/>
      <c r="E307" s="117"/>
      <c r="F307" s="116"/>
    </row>
    <row r="308" spans="2:7">
      <c r="B308" s="91"/>
      <c r="C308" s="90"/>
      <c r="D308" s="90"/>
      <c r="E308" s="117"/>
      <c r="F308" s="116"/>
    </row>
    <row r="309" spans="2:7">
      <c r="B309" s="19"/>
      <c r="C309" s="97" t="s">
        <v>77</v>
      </c>
      <c r="D309" s="96">
        <f>SUM(D220:D308)</f>
        <v>37500023.059999995</v>
      </c>
      <c r="E309" s="115">
        <f>SUM(E221:E304)</f>
        <v>0.9999310963090382</v>
      </c>
      <c r="F309" s="109">
        <v>0</v>
      </c>
    </row>
    <row r="312" spans="2:7">
      <c r="D312" s="114"/>
    </row>
    <row r="314" spans="2:7">
      <c r="B314" s="76" t="s">
        <v>87</v>
      </c>
    </row>
    <row r="316" spans="2:7" ht="28.5" customHeight="1">
      <c r="B316" s="28" t="s">
        <v>86</v>
      </c>
      <c r="C316" s="27" t="s">
        <v>9</v>
      </c>
      <c r="D316" s="26" t="s">
        <v>8</v>
      </c>
      <c r="E316" s="26" t="s">
        <v>80</v>
      </c>
      <c r="F316" s="113" t="s">
        <v>85</v>
      </c>
      <c r="G316" s="27" t="s">
        <v>79</v>
      </c>
    </row>
    <row r="317" spans="2:7">
      <c r="B317" s="94" t="s">
        <v>84</v>
      </c>
      <c r="C317" s="85"/>
      <c r="D317" s="85"/>
      <c r="E317" s="85">
        <v>0</v>
      </c>
      <c r="F317" s="112">
        <v>0</v>
      </c>
      <c r="G317" s="23">
        <v>0</v>
      </c>
    </row>
    <row r="318" spans="2:7">
      <c r="B318" s="103" t="s">
        <v>83</v>
      </c>
      <c r="C318" s="90">
        <v>74497745.829999998</v>
      </c>
      <c r="D318" s="90">
        <v>74497745.829999998</v>
      </c>
      <c r="E318" s="111">
        <v>0</v>
      </c>
      <c r="F318" s="98"/>
      <c r="G318" s="20"/>
    </row>
    <row r="319" spans="2:7">
      <c r="B319" s="110" t="s">
        <v>82</v>
      </c>
      <c r="C319" s="109">
        <v>0</v>
      </c>
      <c r="D319" s="109">
        <v>0</v>
      </c>
      <c r="E319" s="79">
        <v>0</v>
      </c>
      <c r="F319" s="108"/>
      <c r="G319" s="80"/>
    </row>
    <row r="320" spans="2:7" ht="19.5" customHeight="1">
      <c r="C320" s="107">
        <f>SUM(C318:C319)</f>
        <v>74497745.829999998</v>
      </c>
      <c r="D320" s="77">
        <f>SUM(D318:D319)</f>
        <v>74497745.829999998</v>
      </c>
      <c r="E320" s="77">
        <f>SUM(E317:E319)</f>
        <v>0</v>
      </c>
      <c r="F320" s="106"/>
      <c r="G320" s="77"/>
    </row>
    <row r="326" spans="2:7">
      <c r="B326" s="87" t="s">
        <v>81</v>
      </c>
      <c r="C326" s="86"/>
      <c r="D326" s="86" t="s">
        <v>9</v>
      </c>
      <c r="E326" s="16" t="s">
        <v>8</v>
      </c>
      <c r="F326" s="105" t="s">
        <v>80</v>
      </c>
      <c r="G326" s="104" t="s">
        <v>79</v>
      </c>
    </row>
    <row r="327" spans="2:7">
      <c r="B327" s="103"/>
      <c r="C327" s="102"/>
      <c r="D327" s="100"/>
      <c r="E327" s="102"/>
      <c r="F327" s="101"/>
      <c r="G327" s="23"/>
    </row>
    <row r="328" spans="2:7">
      <c r="B328" s="91" t="s">
        <v>78</v>
      </c>
      <c r="C328" s="100"/>
      <c r="D328" s="100">
        <f>+[3]ESF!J48</f>
        <v>-32959398.199999999</v>
      </c>
      <c r="E328" s="100">
        <f>+[3]ESF!I48</f>
        <v>-47074946.280000001</v>
      </c>
      <c r="F328" s="99">
        <f>+E328-D328</f>
        <v>-14115548.080000002</v>
      </c>
      <c r="G328" s="20"/>
    </row>
    <row r="329" spans="2:7">
      <c r="B329" s="91"/>
      <c r="C329" s="100"/>
      <c r="D329" s="100"/>
      <c r="E329" s="100"/>
      <c r="F329" s="99"/>
      <c r="G329" s="20"/>
    </row>
    <row r="330" spans="2:7">
      <c r="B330" s="22"/>
      <c r="C330" s="81"/>
      <c r="D330" s="81"/>
      <c r="E330" s="81"/>
      <c r="F330" s="98"/>
      <c r="G330" s="20"/>
    </row>
    <row r="331" spans="2:7">
      <c r="B331" s="19"/>
      <c r="C331" s="97" t="s">
        <v>77</v>
      </c>
      <c r="D331" s="96">
        <f>SUM(D327:D330)</f>
        <v>-32959398.199999999</v>
      </c>
      <c r="E331" s="96">
        <f>SUM(E327:E330)</f>
        <v>-47074946.280000001</v>
      </c>
      <c r="F331" s="95">
        <f>SUM(F327:F330)</f>
        <v>-14115548.080000002</v>
      </c>
      <c r="G331" s="80"/>
    </row>
    <row r="336" spans="2:7">
      <c r="B336" s="76" t="s">
        <v>76</v>
      </c>
    </row>
    <row r="338" spans="2:7" ht="30.75" customHeight="1">
      <c r="B338" s="87" t="s">
        <v>75</v>
      </c>
      <c r="C338" s="86" t="s">
        <v>9</v>
      </c>
      <c r="D338" s="16" t="s">
        <v>8</v>
      </c>
      <c r="E338" s="16" t="s">
        <v>7</v>
      </c>
    </row>
    <row r="339" spans="2:7">
      <c r="B339" s="94" t="s">
        <v>74</v>
      </c>
      <c r="C339" s="85"/>
      <c r="D339" s="85"/>
      <c r="E339" s="85"/>
    </row>
    <row r="340" spans="2:7">
      <c r="B340" s="94" t="s">
        <v>73</v>
      </c>
      <c r="C340" s="93">
        <f>SUM(C341:C342)</f>
        <v>0</v>
      </c>
      <c r="D340" s="93">
        <f>+D341+D342</f>
        <v>32.61</v>
      </c>
      <c r="E340" s="93">
        <f>+E341+E342</f>
        <v>32.61</v>
      </c>
    </row>
    <row r="341" spans="2:7">
      <c r="B341" s="91" t="s">
        <v>72</v>
      </c>
      <c r="C341" s="89">
        <v>0</v>
      </c>
      <c r="D341" s="90">
        <v>0.66</v>
      </c>
      <c r="E341" s="90">
        <f>+D341-C341</f>
        <v>0.66</v>
      </c>
    </row>
    <row r="342" spans="2:7">
      <c r="B342" s="91" t="s">
        <v>71</v>
      </c>
      <c r="C342" s="89">
        <v>0</v>
      </c>
      <c r="D342" s="90">
        <v>31.95</v>
      </c>
      <c r="E342" s="90">
        <f>+D342-C342</f>
        <v>31.95</v>
      </c>
    </row>
    <row r="343" spans="2:7">
      <c r="B343" s="22" t="s">
        <v>70</v>
      </c>
      <c r="C343" s="92">
        <f>SUM(C344:C347)</f>
        <v>24112012.34</v>
      </c>
      <c r="D343" s="92">
        <f>+D344+D345+D346+D347</f>
        <v>12706195.5</v>
      </c>
      <c r="E343" s="92">
        <f>+D343-C343</f>
        <v>-11405816.84</v>
      </c>
    </row>
    <row r="344" spans="2:7">
      <c r="B344" s="91" t="s">
        <v>69</v>
      </c>
      <c r="C344" s="90">
        <v>20576478</v>
      </c>
      <c r="D344" s="90">
        <v>9015046.8200000003</v>
      </c>
      <c r="E344" s="90">
        <f>+D344-C344</f>
        <v>-11561431.18</v>
      </c>
    </row>
    <row r="345" spans="2:7">
      <c r="B345" s="91" t="s">
        <v>68</v>
      </c>
      <c r="C345" s="90">
        <v>56297.919999999998</v>
      </c>
      <c r="D345" s="89">
        <v>0</v>
      </c>
      <c r="E345" s="90">
        <f>+D345</f>
        <v>0</v>
      </c>
    </row>
    <row r="346" spans="2:7">
      <c r="B346" s="91" t="s">
        <v>67</v>
      </c>
      <c r="C346" s="90">
        <v>3401591.43</v>
      </c>
      <c r="D346" s="90">
        <v>3691148.68</v>
      </c>
      <c r="E346" s="90">
        <f>+D346-C346</f>
        <v>289557.25</v>
      </c>
    </row>
    <row r="347" spans="2:7">
      <c r="B347" s="91" t="s">
        <v>66</v>
      </c>
      <c r="C347" s="90">
        <v>77644.990000000005</v>
      </c>
      <c r="D347" s="89">
        <v>0</v>
      </c>
      <c r="E347" s="81">
        <f>+D347-C347</f>
        <v>-77644.990000000005</v>
      </c>
    </row>
    <row r="348" spans="2:7">
      <c r="B348" s="22"/>
      <c r="C348" s="81"/>
      <c r="D348" s="81"/>
      <c r="E348" s="81"/>
    </row>
    <row r="349" spans="2:7">
      <c r="B349" s="22"/>
      <c r="C349" s="81"/>
      <c r="D349" s="81"/>
      <c r="E349" s="81"/>
      <c r="G349" s="2"/>
    </row>
    <row r="350" spans="2:7">
      <c r="B350" s="19"/>
      <c r="C350" s="79"/>
      <c r="D350" s="79"/>
      <c r="E350" s="79"/>
      <c r="G350" s="2"/>
    </row>
    <row r="351" spans="2:7" ht="21.75" customHeight="1">
      <c r="C351" s="88">
        <f>+C340+C343</f>
        <v>24112012.34</v>
      </c>
      <c r="D351" s="88">
        <f>+D340+D343</f>
        <v>12706228.109999999</v>
      </c>
      <c r="E351" s="88">
        <f>+D351-C351</f>
        <v>-11405784.23</v>
      </c>
      <c r="G351" s="2"/>
    </row>
    <row r="352" spans="2:7">
      <c r="G352" s="2"/>
    </row>
    <row r="354" spans="2:7" ht="24" customHeight="1">
      <c r="B354" s="87" t="s">
        <v>65</v>
      </c>
      <c r="C354" s="86" t="s">
        <v>7</v>
      </c>
      <c r="D354" s="16" t="s">
        <v>64</v>
      </c>
      <c r="E354" s="14"/>
    </row>
    <row r="355" spans="2:7">
      <c r="B355" s="25" t="s">
        <v>63</v>
      </c>
      <c r="C355" s="23"/>
      <c r="D355" s="85"/>
      <c r="E355" s="78"/>
    </row>
    <row r="356" spans="2:7">
      <c r="B356" s="22"/>
      <c r="C356" s="20"/>
      <c r="D356" s="81"/>
      <c r="E356" s="78"/>
    </row>
    <row r="357" spans="2:7">
      <c r="B357" s="22" t="s">
        <v>62</v>
      </c>
      <c r="C357" s="20"/>
      <c r="D357" s="81"/>
      <c r="E357" s="78"/>
    </row>
    <row r="358" spans="2:7">
      <c r="B358" s="22"/>
      <c r="C358" s="20"/>
      <c r="D358" s="81"/>
      <c r="E358" s="78"/>
    </row>
    <row r="359" spans="2:7">
      <c r="B359" s="22" t="s">
        <v>61</v>
      </c>
      <c r="C359" s="84">
        <v>0</v>
      </c>
      <c r="D359" s="81"/>
      <c r="E359" s="78"/>
    </row>
    <row r="360" spans="2:7">
      <c r="B360" s="22"/>
      <c r="C360" s="83" t="s">
        <v>5</v>
      </c>
      <c r="D360" s="81"/>
      <c r="E360" s="78"/>
    </row>
    <row r="361" spans="2:7">
      <c r="B361" s="22" t="s">
        <v>60</v>
      </c>
      <c r="C361" s="82">
        <v>0</v>
      </c>
      <c r="D361" s="81"/>
      <c r="E361" s="78"/>
    </row>
    <row r="362" spans="2:7">
      <c r="B362" s="22"/>
      <c r="C362" s="20"/>
      <c r="D362" s="81"/>
      <c r="E362" s="78"/>
    </row>
    <row r="363" spans="2:7">
      <c r="B363" s="22" t="s">
        <v>59</v>
      </c>
      <c r="C363" s="20"/>
      <c r="D363" s="81"/>
      <c r="E363" s="78"/>
      <c r="F363" s="9"/>
      <c r="G363" s="14"/>
    </row>
    <row r="364" spans="2:7">
      <c r="B364" s="19"/>
      <c r="C364" s="80"/>
      <c r="D364" s="79"/>
      <c r="E364" s="78"/>
      <c r="F364" s="9"/>
      <c r="G364" s="14"/>
    </row>
    <row r="365" spans="2:7" ht="18" customHeight="1">
      <c r="C365" s="77">
        <f>+C359</f>
        <v>0</v>
      </c>
      <c r="D365" s="16"/>
      <c r="E365" s="14"/>
      <c r="F365" s="9"/>
      <c r="G365" s="14"/>
    </row>
    <row r="366" spans="2:7">
      <c r="F366" s="9"/>
      <c r="G366" s="14"/>
    </row>
    <row r="367" spans="2:7">
      <c r="F367" s="9"/>
      <c r="G367" s="14"/>
    </row>
    <row r="368" spans="2:7">
      <c r="F368" s="9"/>
      <c r="G368" s="14"/>
    </row>
    <row r="369" spans="2:7">
      <c r="B369" s="76" t="s">
        <v>58</v>
      </c>
      <c r="F369" s="9"/>
      <c r="G369" s="14"/>
    </row>
    <row r="370" spans="2:7" ht="12" customHeight="1">
      <c r="B370" s="76" t="s">
        <v>57</v>
      </c>
      <c r="F370" s="9"/>
      <c r="G370" s="14"/>
    </row>
    <row r="371" spans="2:7">
      <c r="B371" s="75"/>
      <c r="C371" s="75"/>
      <c r="D371" s="75"/>
      <c r="E371" s="75"/>
      <c r="F371" s="9"/>
      <c r="G371" s="14"/>
    </row>
    <row r="372" spans="2:7">
      <c r="B372" s="3"/>
      <c r="C372" s="3"/>
      <c r="D372" s="3"/>
      <c r="E372" s="3"/>
      <c r="F372" s="9"/>
      <c r="G372" s="14"/>
    </row>
    <row r="373" spans="2:7">
      <c r="B373" s="62" t="s">
        <v>56</v>
      </c>
      <c r="C373" s="61"/>
      <c r="D373" s="61"/>
      <c r="E373" s="60"/>
      <c r="F373" s="9"/>
      <c r="G373" s="14"/>
    </row>
    <row r="374" spans="2:7">
      <c r="B374" s="59" t="s">
        <v>41</v>
      </c>
      <c r="C374" s="58"/>
      <c r="D374" s="58"/>
      <c r="E374" s="57"/>
      <c r="F374" s="9"/>
      <c r="G374" s="33"/>
    </row>
    <row r="375" spans="2:7">
      <c r="B375" s="56" t="s">
        <v>40</v>
      </c>
      <c r="C375" s="55"/>
      <c r="D375" s="55"/>
      <c r="E375" s="54"/>
      <c r="F375" s="9"/>
      <c r="G375" s="33"/>
    </row>
    <row r="376" spans="2:7">
      <c r="B376" s="53" t="s">
        <v>55</v>
      </c>
      <c r="C376" s="52"/>
      <c r="E376" s="51">
        <f>+[2]EAI!H56</f>
        <v>47487533.32</v>
      </c>
      <c r="F376" s="9"/>
      <c r="G376" s="33"/>
    </row>
    <row r="377" spans="2:7">
      <c r="B377" s="36"/>
      <c r="C377" s="36"/>
      <c r="D377" s="14"/>
      <c r="F377" s="9"/>
      <c r="G377" s="33"/>
    </row>
    <row r="378" spans="2:7">
      <c r="B378" s="72" t="s">
        <v>54</v>
      </c>
      <c r="C378" s="72"/>
      <c r="D378" s="71"/>
      <c r="E378" s="70">
        <f>SUM(D378:D383)</f>
        <v>0</v>
      </c>
      <c r="F378" s="9"/>
      <c r="G378" s="14"/>
    </row>
    <row r="379" spans="2:7">
      <c r="B379" s="41" t="s">
        <v>53</v>
      </c>
      <c r="C379" s="41"/>
      <c r="D379" s="66">
        <v>0</v>
      </c>
      <c r="E379" s="69"/>
      <c r="F379" s="9"/>
      <c r="G379" s="14"/>
    </row>
    <row r="380" spans="2:7">
      <c r="B380" s="41" t="s">
        <v>52</v>
      </c>
      <c r="C380" s="41"/>
      <c r="D380" s="66">
        <v>0</v>
      </c>
      <c r="E380" s="69"/>
      <c r="F380" s="9"/>
      <c r="G380" s="14"/>
    </row>
    <row r="381" spans="2:7">
      <c r="B381" s="41" t="s">
        <v>51</v>
      </c>
      <c r="C381" s="41"/>
      <c r="D381" s="66">
        <v>0</v>
      </c>
      <c r="E381" s="69"/>
      <c r="F381" s="9"/>
      <c r="G381" s="14"/>
    </row>
    <row r="382" spans="2:7">
      <c r="B382" s="41" t="s">
        <v>50</v>
      </c>
      <c r="C382" s="41"/>
      <c r="D382" s="66">
        <v>0</v>
      </c>
      <c r="E382" s="69"/>
      <c r="F382" s="9"/>
      <c r="G382" s="14"/>
    </row>
    <row r="383" spans="2:7">
      <c r="B383" s="74" t="s">
        <v>49</v>
      </c>
      <c r="C383" s="73"/>
      <c r="D383" s="66">
        <v>0</v>
      </c>
      <c r="E383" s="69"/>
      <c r="F383" s="9"/>
      <c r="G383" s="14"/>
    </row>
    <row r="384" spans="2:7">
      <c r="B384" s="36"/>
      <c r="C384" s="36"/>
      <c r="D384" s="9"/>
      <c r="F384" s="9"/>
      <c r="G384" s="14"/>
    </row>
    <row r="385" spans="2:7">
      <c r="B385" s="72" t="s">
        <v>48</v>
      </c>
      <c r="C385" s="72"/>
      <c r="D385" s="71"/>
      <c r="E385" s="70">
        <f>SUM(D385:D389)</f>
        <v>24103058.34</v>
      </c>
      <c r="F385" s="9"/>
      <c r="G385" s="14"/>
    </row>
    <row r="386" spans="2:7">
      <c r="B386" s="41" t="s">
        <v>47</v>
      </c>
      <c r="C386" s="41"/>
      <c r="D386" s="66">
        <v>0</v>
      </c>
      <c r="E386" s="69"/>
      <c r="F386" s="9"/>
      <c r="G386" s="14"/>
    </row>
    <row r="387" spans="2:7">
      <c r="B387" s="41" t="s">
        <v>46</v>
      </c>
      <c r="C387" s="41"/>
      <c r="D387" s="66">
        <v>0</v>
      </c>
      <c r="E387" s="69"/>
      <c r="F387" s="9"/>
      <c r="G387" s="14"/>
    </row>
    <row r="388" spans="2:7">
      <c r="B388" s="41" t="s">
        <v>45</v>
      </c>
      <c r="C388" s="41"/>
      <c r="D388" s="66">
        <v>0</v>
      </c>
      <c r="E388" s="69"/>
      <c r="F388" s="9"/>
      <c r="G388" s="14"/>
    </row>
    <row r="389" spans="2:7">
      <c r="B389" s="68" t="s">
        <v>44</v>
      </c>
      <c r="C389" s="67"/>
      <c r="D389" s="66">
        <v>24103058.34</v>
      </c>
      <c r="E389" s="65"/>
      <c r="F389" s="9"/>
      <c r="G389" s="14"/>
    </row>
    <row r="390" spans="2:7">
      <c r="B390" s="36"/>
      <c r="C390" s="36"/>
      <c r="F390" s="9"/>
      <c r="G390" s="14"/>
    </row>
    <row r="391" spans="2:7">
      <c r="B391" s="64" t="s">
        <v>43</v>
      </c>
      <c r="C391" s="64"/>
      <c r="E391" s="34">
        <f>+E376+E378-E385</f>
        <v>23384474.98</v>
      </c>
      <c r="F391" s="63"/>
      <c r="G391" s="33"/>
    </row>
    <row r="392" spans="2:7">
      <c r="B392" s="3"/>
      <c r="C392" s="3"/>
      <c r="D392" s="3"/>
      <c r="E392" s="3"/>
      <c r="F392" s="9"/>
      <c r="G392" s="14"/>
    </row>
    <row r="393" spans="2:7">
      <c r="B393" s="3"/>
      <c r="C393" s="3"/>
      <c r="D393" s="3"/>
      <c r="E393" s="3"/>
      <c r="F393" s="9"/>
      <c r="G393" s="14"/>
    </row>
    <row r="394" spans="2:7">
      <c r="B394" s="62" t="s">
        <v>42</v>
      </c>
      <c r="C394" s="61"/>
      <c r="D394" s="61"/>
      <c r="E394" s="60"/>
      <c r="F394" s="9"/>
      <c r="G394" s="14"/>
    </row>
    <row r="395" spans="2:7">
      <c r="B395" s="59" t="s">
        <v>41</v>
      </c>
      <c r="C395" s="58"/>
      <c r="D395" s="58"/>
      <c r="E395" s="57"/>
      <c r="F395" s="9"/>
      <c r="G395" s="14"/>
    </row>
    <row r="396" spans="2:7">
      <c r="B396" s="56" t="s">
        <v>40</v>
      </c>
      <c r="C396" s="55"/>
      <c r="D396" s="55"/>
      <c r="E396" s="54"/>
      <c r="F396" s="9"/>
      <c r="G396" s="14"/>
    </row>
    <row r="397" spans="2:7">
      <c r="B397" s="53" t="s">
        <v>39</v>
      </c>
      <c r="C397" s="52"/>
      <c r="E397" s="51">
        <f>+[2]CAdmon!H43</f>
        <v>34803854.210000001</v>
      </c>
      <c r="F397" s="9"/>
      <c r="G397" s="14"/>
    </row>
    <row r="398" spans="2:7">
      <c r="B398" s="36"/>
      <c r="C398" s="36"/>
      <c r="F398" s="9"/>
      <c r="G398" s="14"/>
    </row>
    <row r="399" spans="2:7">
      <c r="B399" s="45" t="s">
        <v>38</v>
      </c>
      <c r="C399" s="45"/>
      <c r="D399" s="50"/>
      <c r="E399" s="43">
        <f>SUM(D399:D416)</f>
        <v>62119.08</v>
      </c>
      <c r="F399" s="9"/>
      <c r="G399" s="14"/>
    </row>
    <row r="400" spans="2:7">
      <c r="B400" s="41" t="s">
        <v>37</v>
      </c>
      <c r="C400" s="41"/>
      <c r="D400" s="38">
        <f>41296+10223.08</f>
        <v>51519.08</v>
      </c>
      <c r="E400" s="37"/>
      <c r="F400" s="9"/>
      <c r="G400" s="14"/>
    </row>
    <row r="401" spans="2:8">
      <c r="B401" s="41" t="s">
        <v>36</v>
      </c>
      <c r="C401" s="41"/>
      <c r="D401" s="38">
        <v>3600</v>
      </c>
      <c r="E401" s="37"/>
      <c r="F401" s="9"/>
      <c r="G401" s="14"/>
    </row>
    <row r="402" spans="2:8">
      <c r="B402" s="41" t="s">
        <v>35</v>
      </c>
      <c r="C402" s="41"/>
      <c r="D402" s="42">
        <v>0</v>
      </c>
      <c r="E402" s="37"/>
      <c r="F402" s="9"/>
      <c r="G402" s="14"/>
    </row>
    <row r="403" spans="2:8">
      <c r="B403" s="41" t="s">
        <v>34</v>
      </c>
      <c r="C403" s="41"/>
      <c r="D403" s="42">
        <v>0</v>
      </c>
      <c r="E403" s="37"/>
      <c r="F403" s="9"/>
      <c r="G403" s="14"/>
    </row>
    <row r="404" spans="2:8">
      <c r="B404" s="41" t="s">
        <v>33</v>
      </c>
      <c r="C404" s="41"/>
      <c r="D404" s="42">
        <v>0</v>
      </c>
      <c r="E404" s="37"/>
      <c r="F404" s="9"/>
      <c r="G404" s="33"/>
    </row>
    <row r="405" spans="2:8">
      <c r="B405" s="41" t="s">
        <v>32</v>
      </c>
      <c r="C405" s="41"/>
      <c r="D405" s="38">
        <v>7000</v>
      </c>
      <c r="E405" s="37"/>
      <c r="F405" s="9"/>
      <c r="G405" s="14"/>
    </row>
    <row r="406" spans="2:8">
      <c r="B406" s="41" t="s">
        <v>31</v>
      </c>
      <c r="C406" s="41"/>
      <c r="D406" s="42">
        <v>0</v>
      </c>
      <c r="E406" s="37"/>
      <c r="F406" s="9"/>
      <c r="G406" s="33"/>
    </row>
    <row r="407" spans="2:8">
      <c r="B407" s="41" t="s">
        <v>30</v>
      </c>
      <c r="C407" s="41"/>
      <c r="D407" s="42">
        <v>0</v>
      </c>
      <c r="E407" s="37"/>
      <c r="F407" s="9"/>
      <c r="G407" s="14"/>
    </row>
    <row r="408" spans="2:8">
      <c r="B408" s="41" t="s">
        <v>29</v>
      </c>
      <c r="C408" s="41"/>
      <c r="D408" s="42">
        <v>0</v>
      </c>
      <c r="E408" s="37"/>
      <c r="F408" s="9"/>
      <c r="G408" s="33"/>
    </row>
    <row r="409" spans="2:8">
      <c r="B409" s="41" t="s">
        <v>28</v>
      </c>
      <c r="C409" s="41"/>
      <c r="D409" s="42">
        <v>0</v>
      </c>
      <c r="E409" s="37"/>
      <c r="F409" s="9"/>
      <c r="G409" s="33"/>
    </row>
    <row r="410" spans="2:8">
      <c r="B410" s="41" t="s">
        <v>27</v>
      </c>
      <c r="C410" s="41"/>
      <c r="D410" s="42">
        <v>0</v>
      </c>
      <c r="E410" s="37"/>
      <c r="F410" s="9"/>
      <c r="G410" s="33"/>
      <c r="H410" s="49"/>
    </row>
    <row r="411" spans="2:8">
      <c r="B411" s="41" t="s">
        <v>26</v>
      </c>
      <c r="C411" s="41"/>
      <c r="D411" s="42">
        <v>0</v>
      </c>
      <c r="E411" s="37"/>
      <c r="F411" s="9"/>
      <c r="G411" s="33"/>
      <c r="H411" s="49"/>
    </row>
    <row r="412" spans="2:8">
      <c r="B412" s="41" t="s">
        <v>25</v>
      </c>
      <c r="C412" s="41"/>
      <c r="D412" s="42">
        <v>0</v>
      </c>
      <c r="E412" s="37"/>
      <c r="F412" s="9"/>
      <c r="G412" s="48"/>
    </row>
    <row r="413" spans="2:8">
      <c r="B413" s="41" t="s">
        <v>24</v>
      </c>
      <c r="C413" s="41"/>
      <c r="D413" s="42">
        <v>0</v>
      </c>
      <c r="E413" s="37"/>
      <c r="F413" s="9"/>
      <c r="G413" s="14"/>
    </row>
    <row r="414" spans="2:8">
      <c r="B414" s="41" t="s">
        <v>23</v>
      </c>
      <c r="C414" s="41"/>
      <c r="D414" s="42">
        <v>0</v>
      </c>
      <c r="E414" s="37"/>
      <c r="F414" s="9"/>
      <c r="G414" s="14"/>
    </row>
    <row r="415" spans="2:8" ht="12.75" customHeight="1">
      <c r="B415" s="41" t="s">
        <v>22</v>
      </c>
      <c r="C415" s="41"/>
      <c r="D415" s="42">
        <v>0</v>
      </c>
      <c r="E415" s="37"/>
      <c r="F415" s="9"/>
      <c r="G415" s="14"/>
    </row>
    <row r="416" spans="2:8">
      <c r="B416" s="40" t="s">
        <v>21</v>
      </c>
      <c r="C416" s="39"/>
      <c r="D416" s="47">
        <v>0</v>
      </c>
      <c r="E416" s="37"/>
      <c r="F416" s="9"/>
      <c r="G416" s="14"/>
    </row>
    <row r="417" spans="2:7">
      <c r="B417" s="36"/>
      <c r="C417" s="36"/>
      <c r="D417" s="46"/>
      <c r="F417" s="9"/>
      <c r="G417" s="14"/>
    </row>
    <row r="418" spans="2:7">
      <c r="B418" s="45" t="s">
        <v>20</v>
      </c>
      <c r="C418" s="45"/>
      <c r="D418" s="44"/>
      <c r="E418" s="43">
        <f>SUM(D418:D425)</f>
        <v>2758288.43</v>
      </c>
      <c r="F418" s="9"/>
      <c r="G418" s="14"/>
    </row>
    <row r="419" spans="2:7">
      <c r="B419" s="41" t="s">
        <v>19</v>
      </c>
      <c r="C419" s="41"/>
      <c r="D419" s="38">
        <f>+[1]EA!I42</f>
        <v>2758288.43</v>
      </c>
      <c r="E419" s="37"/>
      <c r="F419" s="9"/>
      <c r="G419" s="14"/>
    </row>
    <row r="420" spans="2:7">
      <c r="B420" s="41" t="s">
        <v>18</v>
      </c>
      <c r="C420" s="41"/>
      <c r="D420" s="42">
        <v>0</v>
      </c>
      <c r="E420" s="37"/>
      <c r="F420" s="9"/>
      <c r="G420" s="14"/>
    </row>
    <row r="421" spans="2:7">
      <c r="B421" s="41" t="s">
        <v>17</v>
      </c>
      <c r="C421" s="41"/>
      <c r="D421" s="42">
        <v>0</v>
      </c>
      <c r="E421" s="37"/>
      <c r="F421" s="9"/>
      <c r="G421" s="14"/>
    </row>
    <row r="422" spans="2:7">
      <c r="B422" s="41" t="s">
        <v>16</v>
      </c>
      <c r="C422" s="41"/>
      <c r="D422" s="42">
        <v>0</v>
      </c>
      <c r="E422" s="37"/>
      <c r="F422" s="9"/>
      <c r="G422" s="14"/>
    </row>
    <row r="423" spans="2:7">
      <c r="B423" s="41" t="s">
        <v>15</v>
      </c>
      <c r="C423" s="41"/>
      <c r="D423" s="42">
        <v>0</v>
      </c>
      <c r="E423" s="37"/>
      <c r="F423" s="9"/>
      <c r="G423" s="14"/>
    </row>
    <row r="424" spans="2:7">
      <c r="B424" s="41" t="s">
        <v>14</v>
      </c>
      <c r="C424" s="41"/>
      <c r="D424" s="38">
        <v>0</v>
      </c>
      <c r="E424" s="37"/>
      <c r="F424" s="9"/>
      <c r="G424" s="14"/>
    </row>
    <row r="425" spans="2:7">
      <c r="B425" s="40" t="s">
        <v>13</v>
      </c>
      <c r="C425" s="39"/>
      <c r="D425" s="38"/>
      <c r="E425" s="37"/>
      <c r="F425" s="9"/>
      <c r="G425" s="14"/>
    </row>
    <row r="426" spans="2:7">
      <c r="B426" s="36"/>
      <c r="C426" s="36"/>
      <c r="F426" s="9"/>
      <c r="G426" s="14"/>
    </row>
    <row r="427" spans="2:7">
      <c r="B427" s="35" t="s">
        <v>12</v>
      </c>
      <c r="E427" s="34">
        <f>+E397-E399+E418</f>
        <v>37500023.560000002</v>
      </c>
      <c r="F427" s="9"/>
      <c r="G427" s="33"/>
    </row>
    <row r="428" spans="2:7">
      <c r="F428" s="9"/>
      <c r="G428" s="14"/>
    </row>
    <row r="429" spans="2:7">
      <c r="F429" s="9"/>
      <c r="G429" s="32"/>
    </row>
    <row r="430" spans="2:7">
      <c r="B430" s="31" t="s">
        <v>11</v>
      </c>
      <c r="C430" s="31"/>
      <c r="D430" s="31"/>
      <c r="E430" s="31"/>
      <c r="F430" s="31"/>
      <c r="G430" s="14"/>
    </row>
    <row r="431" spans="2:7">
      <c r="B431" s="30"/>
      <c r="C431" s="30"/>
      <c r="D431" s="30"/>
      <c r="E431" s="30"/>
      <c r="F431" s="29"/>
      <c r="G431" s="14"/>
    </row>
    <row r="432" spans="2:7">
      <c r="B432" s="30"/>
      <c r="C432" s="30"/>
      <c r="D432" s="30"/>
      <c r="E432" s="30"/>
      <c r="F432" s="29"/>
      <c r="G432" s="14"/>
    </row>
    <row r="433" spans="2:7" ht="21" customHeight="1">
      <c r="B433" s="28" t="s">
        <v>10</v>
      </c>
      <c r="C433" s="27" t="s">
        <v>9</v>
      </c>
      <c r="D433" s="26" t="s">
        <v>8</v>
      </c>
      <c r="E433" s="26" t="s">
        <v>7</v>
      </c>
      <c r="F433" s="9"/>
      <c r="G433" s="14"/>
    </row>
    <row r="434" spans="2:7">
      <c r="B434" s="25" t="s">
        <v>6</v>
      </c>
      <c r="C434" s="24">
        <v>0</v>
      </c>
      <c r="D434" s="23"/>
      <c r="E434" s="23"/>
      <c r="F434" s="9"/>
      <c r="G434" s="14"/>
    </row>
    <row r="435" spans="2:7">
      <c r="B435" s="22"/>
      <c r="C435" s="21" t="s">
        <v>5</v>
      </c>
      <c r="D435" s="20"/>
      <c r="E435" s="20"/>
      <c r="F435" s="9"/>
      <c r="G435" s="14"/>
    </row>
    <row r="436" spans="2:7">
      <c r="B436" s="19"/>
      <c r="C436" s="18">
        <v>0</v>
      </c>
      <c r="D436" s="17">
        <v>0</v>
      </c>
      <c r="E436" s="17">
        <v>0</v>
      </c>
      <c r="F436" s="9"/>
      <c r="G436" s="14"/>
    </row>
    <row r="437" spans="2:7" ht="21" customHeight="1">
      <c r="C437" s="16">
        <f>SUM(C435:C436)</f>
        <v>0</v>
      </c>
      <c r="D437" s="16">
        <f>SUM(D435:D436)</f>
        <v>0</v>
      </c>
      <c r="E437" s="16">
        <f>SUM(E435:E436)</f>
        <v>0</v>
      </c>
      <c r="F437" s="9"/>
      <c r="G437" s="14"/>
    </row>
    <row r="438" spans="2:7">
      <c r="F438" s="9"/>
      <c r="G438" s="14"/>
    </row>
    <row r="439" spans="2:7">
      <c r="F439" s="9"/>
      <c r="G439" s="14"/>
    </row>
    <row r="440" spans="2:7">
      <c r="F440" s="9"/>
      <c r="G440" s="14"/>
    </row>
    <row r="441" spans="2:7">
      <c r="F441" s="9"/>
      <c r="G441" s="14"/>
    </row>
    <row r="442" spans="2:7">
      <c r="B442" s="15" t="s">
        <v>4</v>
      </c>
      <c r="F442" s="9"/>
      <c r="G442" s="14"/>
    </row>
    <row r="443" spans="2:7" ht="12" customHeight="1">
      <c r="F443" s="9"/>
      <c r="G443" s="14"/>
    </row>
    <row r="444" spans="2:7">
      <c r="C444" s="3"/>
      <c r="D444" s="3"/>
      <c r="E444" s="3"/>
    </row>
    <row r="445" spans="2:7">
      <c r="C445" s="3"/>
      <c r="D445" s="3"/>
      <c r="E445" s="3"/>
    </row>
    <row r="446" spans="2:7">
      <c r="C446" s="3"/>
      <c r="D446" s="3"/>
      <c r="E446" s="3"/>
    </row>
    <row r="447" spans="2:7">
      <c r="G447" s="14"/>
    </row>
    <row r="448" spans="2:7">
      <c r="B448" s="13"/>
      <c r="C448" s="3"/>
      <c r="D448" s="13"/>
      <c r="E448" s="13"/>
      <c r="F448" s="12"/>
      <c r="G448" s="11"/>
    </row>
    <row r="449" spans="2:7">
      <c r="B449" s="7" t="s">
        <v>3</v>
      </c>
      <c r="C449" s="3"/>
      <c r="D449" s="10" t="s">
        <v>2</v>
      </c>
      <c r="E449" s="10"/>
      <c r="F449" s="9"/>
      <c r="G449" s="8"/>
    </row>
    <row r="450" spans="2:7">
      <c r="B450" s="7" t="s">
        <v>1</v>
      </c>
      <c r="C450" s="3"/>
      <c r="D450" s="5" t="s">
        <v>0</v>
      </c>
      <c r="E450" s="5"/>
      <c r="F450" s="6"/>
      <c r="G450" s="5"/>
    </row>
    <row r="451" spans="2:7">
      <c r="B451" s="3"/>
      <c r="C451" s="3"/>
      <c r="D451" s="3"/>
      <c r="E451" s="3"/>
      <c r="F451" s="4"/>
      <c r="G451" s="3"/>
    </row>
    <row r="452" spans="2:7">
      <c r="B452" s="3"/>
      <c r="C452" s="3"/>
      <c r="D452" s="3"/>
      <c r="E452" s="3"/>
      <c r="F452" s="4"/>
      <c r="G452" s="3"/>
    </row>
    <row r="456" spans="2:7" ht="12.75" customHeight="1"/>
    <row r="459" spans="2:7" ht="12.75" customHeight="1"/>
  </sheetData>
  <mergeCells count="65">
    <mergeCell ref="B385:C385"/>
    <mergeCell ref="B398:C398"/>
    <mergeCell ref="B399:C399"/>
    <mergeCell ref="B400:C400"/>
    <mergeCell ref="B413:C413"/>
    <mergeCell ref="B418:C418"/>
    <mergeCell ref="B421:C421"/>
    <mergeCell ref="B408:C408"/>
    <mergeCell ref="B417:C417"/>
    <mergeCell ref="B420:C420"/>
    <mergeCell ref="B423:C423"/>
    <mergeCell ref="D449:E449"/>
    <mergeCell ref="B424:C424"/>
    <mergeCell ref="B406:C406"/>
    <mergeCell ref="B407:C407"/>
    <mergeCell ref="B410:C410"/>
    <mergeCell ref="B411:C411"/>
    <mergeCell ref="B422:C422"/>
    <mergeCell ref="B416:C416"/>
    <mergeCell ref="B409:C409"/>
    <mergeCell ref="B401:C401"/>
    <mergeCell ref="B402:C402"/>
    <mergeCell ref="B403:C403"/>
    <mergeCell ref="B404:C404"/>
    <mergeCell ref="B430:F430"/>
    <mergeCell ref="B426:C426"/>
    <mergeCell ref="B425:C425"/>
    <mergeCell ref="B419:C419"/>
    <mergeCell ref="B412:C412"/>
    <mergeCell ref="B415:C415"/>
    <mergeCell ref="B405:C405"/>
    <mergeCell ref="B394:E394"/>
    <mergeCell ref="B395:E395"/>
    <mergeCell ref="B397:C397"/>
    <mergeCell ref="B386:C386"/>
    <mergeCell ref="B387:C387"/>
    <mergeCell ref="B391:C391"/>
    <mergeCell ref="B396:E396"/>
    <mergeCell ref="B414:C414"/>
    <mergeCell ref="B384:C384"/>
    <mergeCell ref="B373:E373"/>
    <mergeCell ref="B374:E374"/>
    <mergeCell ref="B376:C376"/>
    <mergeCell ref="B377:C377"/>
    <mergeCell ref="B378:C378"/>
    <mergeCell ref="B375:E375"/>
    <mergeCell ref="B382:C382"/>
    <mergeCell ref="B383:C383"/>
    <mergeCell ref="B371:E371"/>
    <mergeCell ref="D178:E178"/>
    <mergeCell ref="D185:E185"/>
    <mergeCell ref="D211:E211"/>
    <mergeCell ref="B390:C390"/>
    <mergeCell ref="B379:C379"/>
    <mergeCell ref="B380:C380"/>
    <mergeCell ref="B388:C388"/>
    <mergeCell ref="B389:C389"/>
    <mergeCell ref="B381:C381"/>
    <mergeCell ref="D72:E72"/>
    <mergeCell ref="D164:E164"/>
    <mergeCell ref="D171:E171"/>
    <mergeCell ref="A2:H2"/>
    <mergeCell ref="A3:H3"/>
    <mergeCell ref="A4:H4"/>
    <mergeCell ref="A9:H9"/>
  </mergeCells>
  <dataValidations count="4">
    <dataValidation allowBlank="1" showInputMessage="1" showErrorMessage="1" prompt="Corresponde al número de la cuenta de acuerdo al Plan de Cuentas emitido por el CONAC (DOF 22/11/2010)." sqref="B136"/>
    <dataValidation allowBlank="1" showInputMessage="1" showErrorMessage="1" prompt="Especificar origen de dicho recurso: Federal, Estatal, Municipal, Particulares." sqref="D160 D167 D174"/>
    <dataValidation allowBlank="1" showInputMessage="1" showErrorMessage="1" prompt="Características cualitativas significativas que les impacten financieramente." sqref="E160 E167 E174 D136:E136"/>
    <dataValidation allowBlank="1" showInputMessage="1" showErrorMessage="1" prompt="Saldo final del periodo que corresponde la cuenta pública presentada (mensual:  enero, febrero, marzo, etc.; trimestral: 1er, 2do, 3ro. o 4to.)." sqref="C160 C167 C174 C136"/>
  </dataValidations>
  <pageMargins left="0.47244094488188981" right="0.70866141732283472" top="0.39370078740157483" bottom="0.74803149606299213" header="0.31496062992125984" footer="0.31496062992125984"/>
  <pageSetup scale="6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2019-01-08T16:45:10Z</dcterms:created>
  <dcterms:modified xsi:type="dcterms:W3CDTF">2019-01-08T16:45:23Z</dcterms:modified>
</cp:coreProperties>
</file>