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 activeTab="4"/>
  </bookViews>
  <sheets>
    <sheet name="Notas a los Edos Financieros" sheetId="1" r:id="rId1"/>
    <sheet name="ACT" sheetId="2" r:id="rId2"/>
    <sheet name="VHP" sheetId="3" r:id="rId3"/>
    <sheet name="EFE" sheetId="4" r:id="rId4"/>
    <sheet name="Conciliacion_Ig" sheetId="5" r:id="rId5"/>
    <sheet name="Conciliacion_Eg" sheetId="6" r:id="rId6"/>
    <sheet name="Memoria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ACT!$A$93:$C$212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F35" i="7"/>
  <c r="F34"/>
  <c r="H3"/>
  <c r="A3"/>
  <c r="H2"/>
  <c r="H1"/>
  <c r="A1"/>
  <c r="C32" i="6"/>
  <c r="C31"/>
  <c r="C8"/>
  <c r="C6"/>
  <c r="C40" s="1"/>
  <c r="D40" s="1"/>
  <c r="A3"/>
  <c r="A1"/>
  <c r="C16" i="5"/>
  <c r="C8"/>
  <c r="C6"/>
  <c r="C21" s="1"/>
  <c r="A3"/>
  <c r="A1"/>
  <c r="C96" i="4"/>
  <c r="C93" s="1"/>
  <c r="D93"/>
  <c r="C68"/>
  <c r="D63"/>
  <c r="D62" s="1"/>
  <c r="D49" s="1"/>
  <c r="D136" s="1"/>
  <c r="F136" s="1"/>
  <c r="C63"/>
  <c r="C62" s="1"/>
  <c r="C49" s="1"/>
  <c r="C48"/>
  <c r="C44"/>
  <c r="D29"/>
  <c r="D44" s="1"/>
  <c r="C29"/>
  <c r="D16"/>
  <c r="C16"/>
  <c r="C12"/>
  <c r="E3"/>
  <c r="A3"/>
  <c r="E2"/>
  <c r="E1"/>
  <c r="A1"/>
  <c r="C16" i="3"/>
  <c r="C15"/>
  <c r="C11"/>
  <c r="C10"/>
  <c r="C9"/>
  <c r="E3"/>
  <c r="A3"/>
  <c r="E2"/>
  <c r="E1"/>
  <c r="A1"/>
  <c r="D212" i="2"/>
  <c r="D211"/>
  <c r="D209"/>
  <c r="D208"/>
  <c r="D207"/>
  <c r="D206"/>
  <c r="D205"/>
  <c r="D204"/>
  <c r="D203"/>
  <c r="D202"/>
  <c r="D201"/>
  <c r="D199"/>
  <c r="D198"/>
  <c r="D197"/>
  <c r="D196"/>
  <c r="D195"/>
  <c r="D193"/>
  <c r="D192"/>
  <c r="D189"/>
  <c r="C187"/>
  <c r="D186"/>
  <c r="D182"/>
  <c r="C182"/>
  <c r="D191" s="1"/>
  <c r="D180"/>
  <c r="D179"/>
  <c r="D178"/>
  <c r="D177"/>
  <c r="D176"/>
  <c r="D175"/>
  <c r="D174"/>
  <c r="D173"/>
  <c r="D172"/>
  <c r="D171"/>
  <c r="D170"/>
  <c r="D169"/>
  <c r="D168"/>
  <c r="D167"/>
  <c r="D165"/>
  <c r="D164"/>
  <c r="D163"/>
  <c r="D162"/>
  <c r="D161"/>
  <c r="D160"/>
  <c r="D159"/>
  <c r="D158"/>
  <c r="D157"/>
  <c r="D155"/>
  <c r="D154"/>
  <c r="D152"/>
  <c r="D151"/>
  <c r="D150"/>
  <c r="D149"/>
  <c r="D148"/>
  <c r="D147"/>
  <c r="D146"/>
  <c r="D144"/>
  <c r="D143"/>
  <c r="D142"/>
  <c r="D141"/>
  <c r="D140"/>
  <c r="D139"/>
  <c r="D138"/>
  <c r="D137"/>
  <c r="D136"/>
  <c r="D135"/>
  <c r="D134"/>
  <c r="D132"/>
  <c r="D131"/>
  <c r="D130"/>
  <c r="C130"/>
  <c r="D133" s="1"/>
  <c r="D129"/>
  <c r="D128"/>
  <c r="D127"/>
  <c r="D126"/>
  <c r="D125"/>
  <c r="D124"/>
  <c r="C123"/>
  <c r="D153" s="1"/>
  <c r="D122"/>
  <c r="D121"/>
  <c r="D118"/>
  <c r="D117"/>
  <c r="D114"/>
  <c r="C113"/>
  <c r="D120" s="1"/>
  <c r="D111"/>
  <c r="D107"/>
  <c r="C103"/>
  <c r="D109" s="1"/>
  <c r="D102"/>
  <c r="D101"/>
  <c r="D100"/>
  <c r="D99"/>
  <c r="D98"/>
  <c r="D97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7"/>
  <c r="C65"/>
  <c r="D64"/>
  <c r="C64"/>
  <c r="D65" s="1"/>
  <c r="D63"/>
  <c r="D62"/>
  <c r="D61"/>
  <c r="D60"/>
  <c r="D59"/>
  <c r="C57"/>
  <c r="C51"/>
  <c r="C48" s="1"/>
  <c r="D47"/>
  <c r="D46"/>
  <c r="D45"/>
  <c r="D44"/>
  <c r="D43"/>
  <c r="D42"/>
  <c r="D41"/>
  <c r="D40"/>
  <c r="D38"/>
  <c r="D37"/>
  <c r="D35"/>
  <c r="D34"/>
  <c r="D33"/>
  <c r="D32"/>
  <c r="D31"/>
  <c r="D29"/>
  <c r="D28"/>
  <c r="D26"/>
  <c r="D25"/>
  <c r="D24"/>
  <c r="D23"/>
  <c r="D22"/>
  <c r="D21"/>
  <c r="D20"/>
  <c r="D19"/>
  <c r="D18"/>
  <c r="D17"/>
  <c r="D16"/>
  <c r="D15"/>
  <c r="D14"/>
  <c r="D13"/>
  <c r="D12"/>
  <c r="E3"/>
  <c r="A3"/>
  <c r="E2"/>
  <c r="E1"/>
  <c r="A1"/>
  <c r="D50" l="1"/>
  <c r="D53"/>
  <c r="D54"/>
  <c r="D55"/>
  <c r="C10"/>
  <c r="D48" s="1"/>
  <c r="D56"/>
  <c r="D52"/>
  <c r="D49"/>
  <c r="C136" i="4"/>
  <c r="E136" s="1"/>
  <c r="D106" i="2"/>
  <c r="D188"/>
  <c r="D51"/>
  <c r="D68"/>
  <c r="D104"/>
  <c r="D108"/>
  <c r="D112"/>
  <c r="D115"/>
  <c r="D119"/>
  <c r="D145"/>
  <c r="C181"/>
  <c r="D183"/>
  <c r="D190"/>
  <c r="D194"/>
  <c r="D110"/>
  <c r="D185"/>
  <c r="D200"/>
  <c r="D66"/>
  <c r="C95"/>
  <c r="D105"/>
  <c r="D116"/>
  <c r="D184"/>
  <c r="D187"/>
  <c r="D103" l="1"/>
  <c r="D96"/>
  <c r="C94"/>
  <c r="D113"/>
  <c r="D181"/>
  <c r="D27"/>
  <c r="D11"/>
  <c r="D39"/>
  <c r="D36"/>
  <c r="D58"/>
  <c r="D30"/>
  <c r="C9"/>
  <c r="D57" l="1"/>
  <c r="D69"/>
  <c r="D166"/>
  <c r="D123"/>
  <c r="D156"/>
  <c r="D210"/>
  <c r="D10"/>
  <c r="D9"/>
  <c r="D94"/>
  <c r="D95"/>
</calcChain>
</file>

<file path=xl/sharedStrings.xml><?xml version="1.0" encoding="utf-8"?>
<sst xmlns="http://schemas.openxmlformats.org/spreadsheetml/2006/main" count="629" uniqueCount="461">
  <si>
    <t>Fideicomiso de Bordería e Infraestructura Rural para el Estado de Guanajuato  &lt;&lt;FIBIR&gt;&gt;</t>
  </si>
  <si>
    <t>Ejercicio:</t>
  </si>
  <si>
    <t>Notas de Desglose y Memoria</t>
  </si>
  <si>
    <t>Periodicidad:</t>
  </si>
  <si>
    <t>Trimestral</t>
  </si>
  <si>
    <t>Del 01 de Enero al 30 de Junio de 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</si>
  <si>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</si>
  <si>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</si>
  <si>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</si>
  <si>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</si>
  <si>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</si>
  <si>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</si>
  <si>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</si>
  <si>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</si>
  <si>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</si>
  <si>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</si>
  <si>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</si>
  <si>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</si>
  <si>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</si>
  <si>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</si>
  <si>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</si>
  <si>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</si>
  <si>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</si>
  <si>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</si>
  <si>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</si>
  <si>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</si>
  <si>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</si>
  <si>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</si>
  <si>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</si>
  <si>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</si>
  <si>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</si>
  <si>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</si>
  <si>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</si>
  <si>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</si>
  <si>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</si>
  <si>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</si>
  <si>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</si>
  <si>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</si>
  <si>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</si>
  <si>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</si>
  <si>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</si>
  <si>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</si>
  <si>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</si>
  <si>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</si>
  <si>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</si>
  <si>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</si>
  <si>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</si>
  <si>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</si>
  <si>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</si>
  <si>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</si>
  <si>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</si>
  <si>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</si>
  <si>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</si>
  <si>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</si>
  <si>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</si>
  <si>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</si>
  <si>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</si>
  <si>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</si>
  <si>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</si>
  <si>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</si>
  <si>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</si>
  <si>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</si>
  <si>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</si>
  <si>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</si>
  <si>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</si>
  <si>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</si>
  <si>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</si>
  <si>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</si>
  <si>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</si>
  <si>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 xml:space="preserve">Ing. Marisol Suárez Correa                           </t>
  </si>
  <si>
    <t>Juan Lara Centeno</t>
  </si>
  <si>
    <t>Presidenta del Comité Técnico</t>
  </si>
  <si>
    <t>Dirección de Control y Seguimiento de Fideicomisos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</si>
  <si>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</si>
  <si>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</si>
  <si>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</si>
  <si>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</si>
  <si>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</si>
  <si>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</si>
  <si>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</si>
  <si>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</si>
  <si>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</si>
  <si>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</si>
  <si>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</si>
  <si>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</si>
  <si>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</si>
  <si>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</si>
  <si>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</si>
  <si>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</si>
  <si>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</si>
  <si>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</si>
  <si>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</si>
  <si>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</si>
  <si>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</si>
  <si>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</si>
  <si>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</si>
  <si>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</si>
  <si>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</si>
  <si>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</si>
  <si>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</si>
  <si>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</si>
  <si>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</si>
  <si>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</si>
  <si>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</si>
  <si>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</si>
  <si>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</si>
  <si>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</si>
  <si>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</si>
  <si>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</si>
  <si>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</si>
  <si>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</si>
  <si>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</si>
  <si>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</si>
  <si>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</si>
  <si>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</si>
  <si>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</si>
  <si>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</si>
  <si>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</si>
  <si>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</si>
  <si>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</si>
  <si>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</si>
  <si>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</si>
  <si>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</si>
  <si>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</si>
  <si>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</si>
  <si>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</si>
  <si>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</si>
  <si>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</si>
  <si>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</si>
  <si>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</si>
  <si>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</si>
  <si>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</si>
  <si>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</si>
  <si>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</si>
  <si>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</si>
  <si>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</si>
  <si>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</si>
  <si>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</si>
  <si>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</si>
  <si>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</si>
  <si>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</si>
  <si>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</si>
  <si>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</si>
  <si>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</si>
  <si>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</si>
  <si>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</si>
  <si>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</si>
  <si>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</si>
  <si>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</si>
  <si>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</si>
  <si>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</si>
  <si>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</si>
  <si>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</si>
  <si>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</si>
  <si>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</si>
  <si>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</si>
  <si>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</si>
  <si>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</si>
  <si>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</si>
  <si>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</si>
  <si>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</si>
  <si>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</si>
  <si>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</si>
  <si>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</si>
  <si>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</si>
  <si>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</si>
  <si>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</si>
  <si>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</si>
  <si>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</si>
  <si>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</si>
  <si>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</si>
  <si>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</si>
  <si>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</si>
  <si>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</si>
  <si>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</si>
  <si>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</si>
  <si>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</si>
  <si>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</si>
  <si>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</si>
  <si>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</si>
  <si>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</si>
  <si>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</si>
  <si>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</si>
  <si>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</si>
  <si>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</si>
  <si>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</si>
  <si>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</si>
  <si>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</si>
  <si>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</si>
  <si>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</si>
  <si>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</si>
  <si>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</si>
  <si>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</si>
  <si>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</si>
  <si>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</si>
  <si>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</si>
  <si>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</si>
  <si>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</si>
  <si>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</si>
  <si>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</si>
  <si>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</si>
  <si>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</si>
  <si>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</si>
  <si>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</si>
  <si>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</si>
  <si>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</si>
  <si>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</si>
  <si>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</si>
  <si>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</si>
  <si>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</si>
  <si>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</si>
  <si>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</si>
  <si>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</si>
  <si>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</si>
  <si>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</si>
  <si>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</si>
  <si>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</si>
  <si>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</si>
  <si>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</si>
  <si>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</si>
  <si>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</si>
  <si>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</si>
  <si>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</si>
  <si>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</si>
  <si>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</si>
  <si>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</si>
  <si>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</si>
  <si>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</si>
  <si>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</si>
  <si>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</si>
  <si>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</si>
  <si>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</si>
  <si>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</si>
  <si>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</si>
  <si>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</si>
  <si>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</si>
  <si>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</si>
  <si>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</si>
  <si>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</si>
  <si>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</si>
  <si>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</si>
  <si>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</si>
  <si>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</si>
  <si>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</si>
  <si>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</si>
  <si>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</si>
  <si>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</si>
  <si>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</si>
  <si>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</si>
  <si>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</si>
  <si>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</si>
  <si>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</si>
  <si>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</si>
  <si>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</si>
  <si>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</si>
  <si>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</si>
  <si>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</si>
  <si>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</si>
  <si>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</si>
  <si>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</si>
  <si>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</si>
  <si>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</si>
  <si>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</si>
  <si>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</si>
  <si>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</si>
  <si>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</si>
  <si>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</si>
  <si>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</si>
  <si>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</si>
  <si>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</si>
  <si>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</si>
  <si>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</si>
  <si>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Tipo</t>
  </si>
  <si>
    <t>Naturaleza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</si>
  <si>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</si>
  <si>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</si>
  <si>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</si>
  <si>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</si>
  <si>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</si>
  <si>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</si>
  <si>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</si>
  <si>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</si>
  <si>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</si>
  <si>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</si>
  <si>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</si>
  <si>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</si>
  <si>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</si>
  <si>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</si>
  <si>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</si>
  <si>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</si>
  <si>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</si>
  <si>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</si>
  <si>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</si>
  <si>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</si>
  <si>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</si>
  <si>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</si>
  <si>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</si>
  <si>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</si>
  <si>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</si>
  <si>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</si>
  <si>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</si>
  <si>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</si>
  <si>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</si>
  <si>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</si>
  <si>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</si>
  <si>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</si>
  <si>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</si>
  <si>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</si>
  <si>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</si>
  <si>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</si>
  <si>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</si>
  <si>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</si>
  <si>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</si>
  <si>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</si>
  <si>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</si>
  <si>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</si>
  <si>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</si>
  <si>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</si>
  <si>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</si>
  <si>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</si>
  <si>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</si>
  <si>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</si>
  <si>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</si>
  <si>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</si>
  <si>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</si>
  <si>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</si>
  <si>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</si>
  <si>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</si>
  <si>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</si>
  <si>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</si>
  <si>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</si>
  <si>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</si>
  <si>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</si>
  <si>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</si>
  <si>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</si>
  <si>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</si>
  <si>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</si>
  <si>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</si>
  <si>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</si>
  <si>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</si>
  <si>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</si>
  <si>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</si>
  <si>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</si>
  <si>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Almacén de Materiales y Suministros de Consumo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</si>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</sst>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00000"/>
    <numFmt numFmtId="165" formatCode="#,##0.0000"/>
    <numFmt numFmtId="166" formatCode="General_)"/>
    <numFmt numFmtId="167" formatCode="_-[$€-2]* #,##0.00_-;\-[$€-2]* #,##0.00_-;_-[$€-2]* &quot;-&quot;??_-"/>
    <numFmt numFmtId="168" formatCode="_-[$$-440A]* #,##0.00_-;\-[$$-440A]* #,##0.00_-;_-[$$-440A]* &quot;-&quot;??_-;_-@_-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D9D9D9"/>
        <bgColor rgb="FFD9D9D9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7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166" fontId="13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22" fillId="32" borderId="0" applyNumberFormat="0" applyBorder="0" applyAlignment="0" applyProtection="0"/>
    <xf numFmtId="0" fontId="23" fillId="33" borderId="30" applyNumberFormat="0" applyAlignment="0" applyProtection="0"/>
    <xf numFmtId="0" fontId="24" fillId="34" borderId="31" applyNumberFormat="0" applyAlignment="0" applyProtection="0"/>
    <xf numFmtId="0" fontId="25" fillId="0" borderId="32" applyNumberFormat="0" applyFill="0" applyAlignment="0" applyProtection="0"/>
    <xf numFmtId="0" fontId="3" fillId="0" borderId="1" applyNumberFormat="0" applyFill="0" applyAlignment="0" applyProtection="0"/>
    <xf numFmtId="0" fontId="26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27" fillId="35" borderId="30" applyNumberFormat="0" applyAlignment="0" applyProtection="0"/>
    <xf numFmtId="167" fontId="1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28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0" applyNumberFormat="0" applyFill="0" applyBorder="0" applyAlignment="0" applyProtection="0">
      <alignment vertical="top"/>
      <protection locked="0"/>
    </xf>
    <xf numFmtId="0" fontId="32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4" fillId="35" borderId="0" applyNumberFormat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3" fillId="37" borderId="33" applyNumberFormat="0" applyFont="0" applyAlignment="0" applyProtection="0"/>
    <xf numFmtId="0" fontId="13" fillId="37" borderId="33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9" fillId="33" borderId="34" applyNumberFormat="0" applyAlignment="0" applyProtection="0"/>
    <xf numFmtId="4" fontId="40" fillId="38" borderId="35" applyNumberFormat="0" applyProtection="0">
      <alignment vertical="center"/>
    </xf>
    <xf numFmtId="4" fontId="40" fillId="38" borderId="35" applyNumberFormat="0" applyProtection="0">
      <alignment vertical="center"/>
    </xf>
    <xf numFmtId="4" fontId="41" fillId="39" borderId="35" applyNumberFormat="0" applyProtection="0">
      <alignment horizontal="center" vertical="center" wrapText="1"/>
    </xf>
    <xf numFmtId="4" fontId="42" fillId="38" borderId="35" applyNumberFormat="0" applyProtection="0">
      <alignment vertical="center"/>
    </xf>
    <xf numFmtId="4" fontId="42" fillId="38" borderId="35" applyNumberFormat="0" applyProtection="0">
      <alignment vertical="center"/>
    </xf>
    <xf numFmtId="4" fontId="43" fillId="40" borderId="35" applyNumberFormat="0" applyProtection="0">
      <alignment horizontal="center" vertical="center" wrapText="1"/>
    </xf>
    <xf numFmtId="4" fontId="40" fillId="38" borderId="35" applyNumberFormat="0" applyProtection="0">
      <alignment horizontal="left" vertical="center" indent="1"/>
    </xf>
    <xf numFmtId="4" fontId="40" fillId="38" borderId="35" applyNumberFormat="0" applyProtection="0">
      <alignment horizontal="left" vertical="center" indent="1"/>
    </xf>
    <xf numFmtId="4" fontId="44" fillId="39" borderId="35" applyNumberFormat="0" applyProtection="0">
      <alignment horizontal="left" vertical="center" wrapText="1"/>
    </xf>
    <xf numFmtId="0" fontId="40" fillId="38" borderId="35" applyNumberFormat="0" applyProtection="0">
      <alignment horizontal="left" vertical="top" indent="1"/>
    </xf>
    <xf numFmtId="4" fontId="40" fillId="41" borderId="0" applyNumberFormat="0" applyProtection="0">
      <alignment horizontal="left" vertical="center" indent="1"/>
    </xf>
    <xf numFmtId="4" fontId="40" fillId="41" borderId="0" applyNumberFormat="0" applyProtection="0">
      <alignment horizontal="left" vertical="center" indent="1"/>
    </xf>
    <xf numFmtId="4" fontId="45" fillId="42" borderId="0" applyNumberFormat="0" applyProtection="0">
      <alignment horizontal="left" vertical="center" wrapText="1"/>
    </xf>
    <xf numFmtId="4" fontId="46" fillId="43" borderId="35" applyNumberFormat="0" applyProtection="0">
      <alignment horizontal="right" vertical="center"/>
    </xf>
    <xf numFmtId="4" fontId="46" fillId="43" borderId="35" applyNumberFormat="0" applyProtection="0">
      <alignment horizontal="right" vertical="center"/>
    </xf>
    <xf numFmtId="4" fontId="47" fillId="44" borderId="35" applyNumberFormat="0" applyProtection="0">
      <alignment horizontal="right" vertical="center"/>
    </xf>
    <xf numFmtId="4" fontId="46" fillId="45" borderId="35" applyNumberFormat="0" applyProtection="0">
      <alignment horizontal="right" vertical="center"/>
    </xf>
    <xf numFmtId="4" fontId="46" fillId="45" borderId="35" applyNumberFormat="0" applyProtection="0">
      <alignment horizontal="right" vertical="center"/>
    </xf>
    <xf numFmtId="4" fontId="47" fillId="46" borderId="35" applyNumberFormat="0" applyProtection="0">
      <alignment horizontal="right" vertical="center"/>
    </xf>
    <xf numFmtId="4" fontId="46" fillId="47" borderId="35" applyNumberFormat="0" applyProtection="0">
      <alignment horizontal="right" vertical="center"/>
    </xf>
    <xf numFmtId="4" fontId="46" fillId="47" borderId="35" applyNumberFormat="0" applyProtection="0">
      <alignment horizontal="right" vertical="center"/>
    </xf>
    <xf numFmtId="4" fontId="47" fillId="48" borderId="35" applyNumberFormat="0" applyProtection="0">
      <alignment horizontal="right" vertical="center"/>
    </xf>
    <xf numFmtId="4" fontId="46" fillId="49" borderId="35" applyNumberFormat="0" applyProtection="0">
      <alignment horizontal="right" vertical="center"/>
    </xf>
    <xf numFmtId="4" fontId="46" fillId="49" borderId="35" applyNumberFormat="0" applyProtection="0">
      <alignment horizontal="right" vertical="center"/>
    </xf>
    <xf numFmtId="4" fontId="47" fillId="50" borderId="35" applyNumberFormat="0" applyProtection="0">
      <alignment horizontal="right" vertical="center"/>
    </xf>
    <xf numFmtId="4" fontId="46" fillId="51" borderId="35" applyNumberFormat="0" applyProtection="0">
      <alignment horizontal="right" vertical="center"/>
    </xf>
    <xf numFmtId="4" fontId="46" fillId="51" borderId="35" applyNumberFormat="0" applyProtection="0">
      <alignment horizontal="right" vertical="center"/>
    </xf>
    <xf numFmtId="4" fontId="47" fillId="52" borderId="35" applyNumberFormat="0" applyProtection="0">
      <alignment horizontal="right" vertical="center"/>
    </xf>
    <xf numFmtId="4" fontId="46" fillId="39" borderId="35" applyNumberFormat="0" applyProtection="0">
      <alignment horizontal="right" vertical="center"/>
    </xf>
    <xf numFmtId="4" fontId="46" fillId="39" borderId="35" applyNumberFormat="0" applyProtection="0">
      <alignment horizontal="right" vertical="center"/>
    </xf>
    <xf numFmtId="4" fontId="47" fillId="53" borderId="35" applyNumberFormat="0" applyProtection="0">
      <alignment horizontal="right" vertical="center"/>
    </xf>
    <xf numFmtId="4" fontId="46" fillId="54" borderId="35" applyNumberFormat="0" applyProtection="0">
      <alignment horizontal="right" vertical="center"/>
    </xf>
    <xf numFmtId="4" fontId="46" fillId="54" borderId="35" applyNumberFormat="0" applyProtection="0">
      <alignment horizontal="right" vertical="center"/>
    </xf>
    <xf numFmtId="4" fontId="47" fillId="55" borderId="35" applyNumberFormat="0" applyProtection="0">
      <alignment horizontal="right" vertical="center"/>
    </xf>
    <xf numFmtId="4" fontId="46" fillId="56" borderId="35" applyNumberFormat="0" applyProtection="0">
      <alignment horizontal="right" vertical="center"/>
    </xf>
    <xf numFmtId="4" fontId="46" fillId="56" borderId="35" applyNumberFormat="0" applyProtection="0">
      <alignment horizontal="right" vertical="center"/>
    </xf>
    <xf numFmtId="4" fontId="47" fillId="57" borderId="35" applyNumberFormat="0" applyProtection="0">
      <alignment horizontal="right" vertical="center"/>
    </xf>
    <xf numFmtId="4" fontId="46" fillId="58" borderId="35" applyNumberFormat="0" applyProtection="0">
      <alignment horizontal="right" vertical="center"/>
    </xf>
    <xf numFmtId="4" fontId="46" fillId="58" borderId="35" applyNumberFormat="0" applyProtection="0">
      <alignment horizontal="right" vertical="center"/>
    </xf>
    <xf numFmtId="4" fontId="47" fillId="59" borderId="35" applyNumberFormat="0" applyProtection="0">
      <alignment horizontal="right" vertical="center"/>
    </xf>
    <xf numFmtId="4" fontId="40" fillId="60" borderId="36" applyNumberFormat="0" applyProtection="0">
      <alignment horizontal="left" vertical="center" indent="1"/>
    </xf>
    <xf numFmtId="4" fontId="40" fillId="60" borderId="36" applyNumberFormat="0" applyProtection="0">
      <alignment horizontal="left" vertical="center" indent="1"/>
    </xf>
    <xf numFmtId="4" fontId="48" fillId="60" borderId="33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48" fillId="62" borderId="0" applyNumberFormat="0" applyProtection="0">
      <alignment horizontal="left" vertical="center" indent="1"/>
    </xf>
    <xf numFmtId="4" fontId="49" fillId="63" borderId="0" applyNumberFormat="0" applyProtection="0">
      <alignment horizontal="left" vertical="center" indent="1"/>
    </xf>
    <xf numFmtId="4" fontId="49" fillId="63" borderId="0" applyNumberFormat="0" applyProtection="0">
      <alignment horizontal="left" vertical="center" indent="1"/>
    </xf>
    <xf numFmtId="4" fontId="49" fillId="63" borderId="0" applyNumberFormat="0" applyProtection="0">
      <alignment horizontal="left" vertical="center" indent="1"/>
    </xf>
    <xf numFmtId="4" fontId="49" fillId="63" borderId="0" applyNumberFormat="0" applyProtection="0">
      <alignment horizontal="left" vertical="center" indent="1"/>
    </xf>
    <xf numFmtId="4" fontId="49" fillId="63" borderId="0" applyNumberFormat="0" applyProtection="0">
      <alignment horizontal="left" vertical="center" indent="1"/>
    </xf>
    <xf numFmtId="4" fontId="46" fillId="41" borderId="35" applyNumberFormat="0" applyProtection="0">
      <alignment horizontal="right" vertical="center"/>
    </xf>
    <xf numFmtId="4" fontId="46" fillId="41" borderId="35" applyNumberFormat="0" applyProtection="0">
      <alignment horizontal="right" vertical="center"/>
    </xf>
    <xf numFmtId="4" fontId="47" fillId="64" borderId="35" applyNumberFormat="0" applyProtection="0">
      <alignment horizontal="right" vertical="center"/>
    </xf>
    <xf numFmtId="4" fontId="46" fillId="61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46" fillId="61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46" fillId="41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46" fillId="41" borderId="0" applyNumberFormat="0" applyProtection="0">
      <alignment horizontal="left" vertical="center" indent="1"/>
    </xf>
    <xf numFmtId="4" fontId="46" fillId="41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46" fillId="41" borderId="0" applyNumberFormat="0" applyProtection="0">
      <alignment horizontal="left" vertical="center" indent="1"/>
    </xf>
    <xf numFmtId="4" fontId="46" fillId="41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46" fillId="41" borderId="0" applyNumberFormat="0" applyProtection="0">
      <alignment horizontal="left" vertical="center" indent="1"/>
    </xf>
    <xf numFmtId="4" fontId="46" fillId="41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4" fontId="13" fillId="0" borderId="0" applyNumberFormat="0" applyProtection="0">
      <alignment horizontal="left" vertical="center" indent="1"/>
    </xf>
    <xf numFmtId="0" fontId="13" fillId="63" borderId="35" applyNumberFormat="0" applyProtection="0">
      <alignment horizontal="left" vertical="center" indent="1"/>
    </xf>
    <xf numFmtId="0" fontId="13" fillId="63" borderId="35" applyNumberFormat="0" applyProtection="0">
      <alignment horizontal="left" vertical="center" indent="1"/>
    </xf>
    <xf numFmtId="0" fontId="13" fillId="63" borderId="35" applyNumberFormat="0" applyProtection="0">
      <alignment horizontal="left" vertical="center" indent="1"/>
    </xf>
    <xf numFmtId="0" fontId="13" fillId="63" borderId="35" applyNumberFormat="0" applyProtection="0">
      <alignment horizontal="left" vertical="center" indent="1"/>
    </xf>
    <xf numFmtId="0" fontId="13" fillId="63" borderId="35" applyNumberFormat="0" applyProtection="0">
      <alignment horizontal="left" vertical="top" indent="1"/>
    </xf>
    <xf numFmtId="0" fontId="13" fillId="63" borderId="35" applyNumberFormat="0" applyProtection="0">
      <alignment horizontal="left" vertical="top" indent="1"/>
    </xf>
    <xf numFmtId="0" fontId="13" fillId="63" borderId="35" applyNumberFormat="0" applyProtection="0">
      <alignment horizontal="left" vertical="top" indent="1"/>
    </xf>
    <xf numFmtId="0" fontId="13" fillId="63" borderId="35" applyNumberFormat="0" applyProtection="0">
      <alignment horizontal="left" vertical="top" indent="1"/>
    </xf>
    <xf numFmtId="0" fontId="13" fillId="41" borderId="35" applyNumberFormat="0" applyProtection="0">
      <alignment horizontal="left" vertical="center" indent="1"/>
    </xf>
    <xf numFmtId="0" fontId="13" fillId="41" borderId="35" applyNumberFormat="0" applyProtection="0">
      <alignment horizontal="left" vertical="center" indent="1"/>
    </xf>
    <xf numFmtId="0" fontId="13" fillId="41" borderId="35" applyNumberFormat="0" applyProtection="0">
      <alignment horizontal="left" vertical="center" indent="1"/>
    </xf>
    <xf numFmtId="0" fontId="13" fillId="41" borderId="35" applyNumberFormat="0" applyProtection="0">
      <alignment horizontal="left" vertical="center" indent="1"/>
    </xf>
    <xf numFmtId="0" fontId="13" fillId="41" borderId="35" applyNumberFormat="0" applyProtection="0">
      <alignment horizontal="left" vertical="top" indent="1"/>
    </xf>
    <xf numFmtId="0" fontId="13" fillId="41" borderId="35" applyNumberFormat="0" applyProtection="0">
      <alignment horizontal="left" vertical="top" indent="1"/>
    </xf>
    <xf numFmtId="0" fontId="13" fillId="41" borderId="35" applyNumberFormat="0" applyProtection="0">
      <alignment horizontal="left" vertical="top" indent="1"/>
    </xf>
    <xf numFmtId="0" fontId="13" fillId="41" borderId="35" applyNumberFormat="0" applyProtection="0">
      <alignment horizontal="left" vertical="top" indent="1"/>
    </xf>
    <xf numFmtId="0" fontId="13" fillId="65" borderId="35" applyNumberFormat="0" applyProtection="0">
      <alignment horizontal="left" vertical="center" indent="1"/>
    </xf>
    <xf numFmtId="0" fontId="13" fillId="65" borderId="35" applyNumberFormat="0" applyProtection="0">
      <alignment horizontal="left" vertical="center" indent="1"/>
    </xf>
    <xf numFmtId="0" fontId="13" fillId="65" borderId="35" applyNumberFormat="0" applyProtection="0">
      <alignment horizontal="left" vertical="center" indent="1"/>
    </xf>
    <xf numFmtId="0" fontId="13" fillId="65" borderId="35" applyNumberFormat="0" applyProtection="0">
      <alignment horizontal="left" vertical="center" indent="1"/>
    </xf>
    <xf numFmtId="0" fontId="13" fillId="65" borderId="35" applyNumberFormat="0" applyProtection="0">
      <alignment horizontal="left" vertical="top" indent="1"/>
    </xf>
    <xf numFmtId="0" fontId="13" fillId="65" borderId="35" applyNumberFormat="0" applyProtection="0">
      <alignment horizontal="left" vertical="top" indent="1"/>
    </xf>
    <xf numFmtId="0" fontId="13" fillId="65" borderId="35" applyNumberFormat="0" applyProtection="0">
      <alignment horizontal="left" vertical="top" indent="1"/>
    </xf>
    <xf numFmtId="0" fontId="13" fillId="65" borderId="35" applyNumberFormat="0" applyProtection="0">
      <alignment horizontal="left" vertical="top" indent="1"/>
    </xf>
    <xf numFmtId="0" fontId="13" fillId="61" borderId="35" applyNumberFormat="0" applyProtection="0">
      <alignment horizontal="left" vertical="center" indent="1"/>
    </xf>
    <xf numFmtId="0" fontId="13" fillId="61" borderId="35" applyNumberFormat="0" applyProtection="0">
      <alignment horizontal="left" vertical="center" indent="1"/>
    </xf>
    <xf numFmtId="0" fontId="13" fillId="61" borderId="35" applyNumberFormat="0" applyProtection="0">
      <alignment horizontal="left" vertical="center" indent="1"/>
    </xf>
    <xf numFmtId="0" fontId="13" fillId="61" borderId="35" applyNumberFormat="0" applyProtection="0">
      <alignment horizontal="left" vertical="center" indent="1"/>
    </xf>
    <xf numFmtId="0" fontId="13" fillId="61" borderId="35" applyNumberFormat="0" applyProtection="0">
      <alignment horizontal="left" vertical="top" indent="1"/>
    </xf>
    <xf numFmtId="0" fontId="13" fillId="61" borderId="35" applyNumberFormat="0" applyProtection="0">
      <alignment horizontal="left" vertical="top" indent="1"/>
    </xf>
    <xf numFmtId="0" fontId="13" fillId="61" borderId="35" applyNumberFormat="0" applyProtection="0">
      <alignment horizontal="left" vertical="top" indent="1"/>
    </xf>
    <xf numFmtId="0" fontId="13" fillId="61" borderId="35" applyNumberFormat="0" applyProtection="0">
      <alignment horizontal="left" vertical="top" indent="1"/>
    </xf>
    <xf numFmtId="0" fontId="13" fillId="42" borderId="37" applyNumberFormat="0">
      <protection locked="0"/>
    </xf>
    <xf numFmtId="0" fontId="13" fillId="42" borderId="37" applyNumberFormat="0">
      <protection locked="0"/>
    </xf>
    <xf numFmtId="0" fontId="13" fillId="42" borderId="37" applyNumberFormat="0">
      <protection locked="0"/>
    </xf>
    <xf numFmtId="0" fontId="13" fillId="42" borderId="37" applyNumberFormat="0">
      <protection locked="0"/>
    </xf>
    <xf numFmtId="4" fontId="46" fillId="66" borderId="35" applyNumberFormat="0" applyProtection="0">
      <alignment vertical="center"/>
    </xf>
    <xf numFmtId="4" fontId="46" fillId="66" borderId="35" applyNumberFormat="0" applyProtection="0">
      <alignment vertical="center"/>
    </xf>
    <xf numFmtId="4" fontId="47" fillId="67" borderId="35" applyNumberFormat="0" applyProtection="0">
      <alignment vertical="center"/>
    </xf>
    <xf numFmtId="4" fontId="50" fillId="66" borderId="35" applyNumberFormat="0" applyProtection="0">
      <alignment vertical="center"/>
    </xf>
    <xf numFmtId="4" fontId="50" fillId="66" borderId="35" applyNumberFormat="0" applyProtection="0">
      <alignment vertical="center"/>
    </xf>
    <xf numFmtId="4" fontId="51" fillId="67" borderId="35" applyNumberFormat="0" applyProtection="0">
      <alignment vertical="center"/>
    </xf>
    <xf numFmtId="4" fontId="46" fillId="66" borderId="35" applyNumberFormat="0" applyProtection="0">
      <alignment horizontal="left" vertical="center" indent="1"/>
    </xf>
    <xf numFmtId="4" fontId="46" fillId="66" borderId="35" applyNumberFormat="0" applyProtection="0">
      <alignment horizontal="left" vertical="center" indent="1"/>
    </xf>
    <xf numFmtId="4" fontId="49" fillId="64" borderId="38" applyNumberFormat="0" applyProtection="0">
      <alignment horizontal="left" vertical="center" indent="1"/>
    </xf>
    <xf numFmtId="0" fontId="46" fillId="66" borderId="35" applyNumberFormat="0" applyProtection="0">
      <alignment horizontal="left" vertical="top" indent="1"/>
    </xf>
    <xf numFmtId="4" fontId="46" fillId="61" borderId="35" applyNumberFormat="0" applyProtection="0">
      <alignment horizontal="right" vertical="center"/>
    </xf>
    <xf numFmtId="4" fontId="46" fillId="61" borderId="35" applyNumberFormat="0" applyProtection="0">
      <alignment horizontal="right" vertical="center"/>
    </xf>
    <xf numFmtId="4" fontId="52" fillId="42" borderId="39" applyNumberFormat="0" applyProtection="0">
      <alignment horizontal="center" vertical="center" wrapText="1"/>
    </xf>
    <xf numFmtId="4" fontId="50" fillId="61" borderId="35" applyNumberFormat="0" applyProtection="0">
      <alignment horizontal="right" vertical="center"/>
    </xf>
    <xf numFmtId="4" fontId="50" fillId="61" borderId="35" applyNumberFormat="0" applyProtection="0">
      <alignment horizontal="right" vertical="center"/>
    </xf>
    <xf numFmtId="4" fontId="51" fillId="67" borderId="35" applyNumberFormat="0" applyProtection="0">
      <alignment horizontal="center" vertical="center" wrapText="1"/>
    </xf>
    <xf numFmtId="4" fontId="46" fillId="41" borderId="35" applyNumberFormat="0" applyProtection="0">
      <alignment horizontal="left" vertical="center" indent="1"/>
    </xf>
    <xf numFmtId="4" fontId="46" fillId="41" borderId="35" applyNumberFormat="0" applyProtection="0">
      <alignment horizontal="left" vertical="center" indent="1"/>
    </xf>
    <xf numFmtId="4" fontId="53" fillId="68" borderId="39" applyNumberFormat="0" applyProtection="0">
      <alignment horizontal="left" vertical="center" wrapText="1"/>
    </xf>
    <xf numFmtId="0" fontId="46" fillId="41" borderId="35" applyNumberFormat="0" applyProtection="0">
      <alignment horizontal="left" vertical="top" indent="1"/>
    </xf>
    <xf numFmtId="4" fontId="54" fillId="69" borderId="0" applyNumberFormat="0" applyProtection="0">
      <alignment horizontal="left" vertical="center" indent="1"/>
    </xf>
    <xf numFmtId="4" fontId="54" fillId="69" borderId="0" applyNumberFormat="0" applyProtection="0">
      <alignment horizontal="left" vertical="center" indent="1"/>
    </xf>
    <xf numFmtId="4" fontId="54" fillId="69" borderId="0" applyNumberFormat="0" applyProtection="0">
      <alignment horizontal="left" vertical="center" indent="1"/>
    </xf>
    <xf numFmtId="4" fontId="54" fillId="69" borderId="0" applyNumberFormat="0" applyProtection="0">
      <alignment horizontal="left" vertical="center" indent="1"/>
    </xf>
    <xf numFmtId="4" fontId="54" fillId="69" borderId="0" applyNumberFormat="0" applyProtection="0">
      <alignment horizontal="left" vertical="center" indent="1"/>
    </xf>
    <xf numFmtId="4" fontId="55" fillId="61" borderId="35" applyNumberFormat="0" applyProtection="0">
      <alignment horizontal="right" vertical="center"/>
    </xf>
    <xf numFmtId="4" fontId="55" fillId="61" borderId="35" applyNumberFormat="0" applyProtection="0">
      <alignment horizontal="right" vertical="center"/>
    </xf>
    <xf numFmtId="4" fontId="56" fillId="67" borderId="35" applyNumberFormat="0" applyProtection="0">
      <alignment horizontal="right" vertical="center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40" applyNumberFormat="0" applyFill="0" applyAlignment="0" applyProtection="0"/>
    <xf numFmtId="0" fontId="61" fillId="0" borderId="41" applyNumberFormat="0" applyFill="0" applyAlignment="0" applyProtection="0"/>
    <xf numFmtId="0" fontId="26" fillId="0" borderId="42" applyNumberFormat="0" applyFill="0" applyAlignment="0" applyProtection="0"/>
    <xf numFmtId="0" fontId="2" fillId="0" borderId="0" applyNumberFormat="0" applyFill="0" applyBorder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62" fillId="0" borderId="44" applyNumberFormat="0" applyFill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4" fillId="0" borderId="3" applyNumberFormat="0" applyFill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  <xf numFmtId="0" fontId="28" fillId="0" borderId="43" applyNumberFormat="0" applyFill="0" applyAlignment="0" applyProtection="0"/>
  </cellStyleXfs>
  <cellXfs count="155">
    <xf numFmtId="0" fontId="0" fillId="0" borderId="0" xfId="0"/>
    <xf numFmtId="0" fontId="6" fillId="27" borderId="4" xfId="2" applyFont="1" applyFill="1" applyBorder="1" applyAlignment="1">
      <alignment horizontal="center" vertical="center"/>
    </xf>
    <xf numFmtId="0" fontId="7" fillId="0" borderId="5" xfId="2" applyFont="1" applyBorder="1"/>
    <xf numFmtId="0" fontId="6" fillId="27" borderId="5" xfId="2" applyFont="1" applyFill="1" applyBorder="1" applyAlignment="1">
      <alignment horizontal="right" vertical="center"/>
    </xf>
    <xf numFmtId="0" fontId="6" fillId="27" borderId="6" xfId="2" applyFont="1" applyFill="1" applyBorder="1" applyAlignment="1">
      <alignment horizontal="left" vertical="center"/>
    </xf>
    <xf numFmtId="0" fontId="8" fillId="0" borderId="0" xfId="2" applyFont="1"/>
    <xf numFmtId="0" fontId="6" fillId="27" borderId="7" xfId="2" applyFont="1" applyFill="1" applyBorder="1" applyAlignment="1">
      <alignment horizontal="center" vertical="center"/>
    </xf>
    <xf numFmtId="0" fontId="7" fillId="0" borderId="0" xfId="2" applyFont="1"/>
    <xf numFmtId="0" fontId="6" fillId="27" borderId="0" xfId="2" applyFont="1" applyFill="1" applyAlignment="1">
      <alignment horizontal="right" vertical="center"/>
    </xf>
    <xf numFmtId="0" fontId="6" fillId="27" borderId="8" xfId="2" applyFont="1" applyFill="1" applyBorder="1" applyAlignment="1">
      <alignment vertical="center"/>
    </xf>
    <xf numFmtId="0" fontId="6" fillId="27" borderId="8" xfId="2" applyFont="1" applyFill="1" applyBorder="1" applyAlignment="1">
      <alignment horizontal="left" vertical="center"/>
    </xf>
    <xf numFmtId="0" fontId="6" fillId="27" borderId="9" xfId="2" applyFont="1" applyFill="1" applyBorder="1" applyAlignment="1">
      <alignment horizontal="center" vertical="center"/>
    </xf>
    <xf numFmtId="0" fontId="7" fillId="0" borderId="10" xfId="2" applyFont="1" applyBorder="1"/>
    <xf numFmtId="0" fontId="6" fillId="27" borderId="10" xfId="2" applyFont="1" applyFill="1" applyBorder="1" applyAlignment="1">
      <alignment horizontal="center" vertical="center"/>
    </xf>
    <xf numFmtId="0" fontId="6" fillId="27" borderId="11" xfId="2" applyFont="1" applyFill="1" applyBorder="1" applyAlignment="1">
      <alignment horizontal="center" vertical="center"/>
    </xf>
    <xf numFmtId="0" fontId="6" fillId="28" borderId="12" xfId="2" applyFont="1" applyFill="1" applyBorder="1" applyAlignment="1">
      <alignment horizontal="center" vertical="center" wrapText="1"/>
    </xf>
    <xf numFmtId="0" fontId="6" fillId="28" borderId="13" xfId="2" applyFont="1" applyFill="1" applyBorder="1" applyAlignment="1">
      <alignment horizontal="center" vertical="center"/>
    </xf>
    <xf numFmtId="0" fontId="9" fillId="0" borderId="0" xfId="2" applyFont="1"/>
    <xf numFmtId="0" fontId="6" fillId="0" borderId="14" xfId="2" applyFont="1" applyBorder="1" applyAlignment="1">
      <alignment horizontal="center"/>
    </xf>
    <xf numFmtId="0" fontId="9" fillId="0" borderId="15" xfId="2" applyFont="1" applyBorder="1"/>
    <xf numFmtId="0" fontId="6" fillId="0" borderId="16" xfId="2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6" fillId="0" borderId="17" xfId="2" applyFont="1" applyBorder="1" applyAlignment="1">
      <alignment horizontal="left"/>
    </xf>
    <xf numFmtId="0" fontId="10" fillId="0" borderId="16" xfId="2" applyFont="1" applyBorder="1" applyAlignment="1">
      <alignment horizontal="center"/>
    </xf>
    <xf numFmtId="0" fontId="9" fillId="0" borderId="17" xfId="2" applyFont="1" applyBorder="1"/>
    <xf numFmtId="0" fontId="10" fillId="0" borderId="17" xfId="2" applyFont="1" applyBorder="1"/>
    <xf numFmtId="0" fontId="11" fillId="0" borderId="17" xfId="2" applyFont="1" applyBorder="1" applyAlignment="1">
      <alignment horizontal="left"/>
    </xf>
    <xf numFmtId="0" fontId="6" fillId="0" borderId="18" xfId="2" applyFont="1" applyBorder="1" applyAlignment="1">
      <alignment horizontal="center"/>
    </xf>
    <xf numFmtId="0" fontId="9" fillId="0" borderId="19" xfId="2" applyFont="1" applyBorder="1"/>
    <xf numFmtId="0" fontId="9" fillId="0" borderId="0" xfId="2" applyFont="1" applyAlignment="1">
      <alignment horizontal="left" vertical="top" wrapText="1"/>
    </xf>
    <xf numFmtId="0" fontId="8" fillId="0" borderId="0" xfId="2" applyFont="1"/>
    <xf numFmtId="0" fontId="9" fillId="0" borderId="0" xfId="3" applyFont="1" applyAlignment="1" applyProtection="1">
      <alignment horizontal="center" vertical="top" wrapText="1"/>
      <protection locked="0"/>
    </xf>
    <xf numFmtId="0" fontId="13" fillId="0" borderId="0" xfId="4" applyFont="1" applyProtection="1">
      <protection locked="0"/>
    </xf>
    <xf numFmtId="0" fontId="9" fillId="0" borderId="0" xfId="3" applyFont="1" applyAlignment="1" applyProtection="1">
      <alignment horizontal="center"/>
      <protection locked="0"/>
    </xf>
    <xf numFmtId="0" fontId="14" fillId="27" borderId="0" xfId="4" applyFont="1" applyFill="1" applyAlignment="1">
      <alignment horizontal="center" vertical="center"/>
    </xf>
    <xf numFmtId="0" fontId="7" fillId="0" borderId="0" xfId="4" applyFont="1"/>
    <xf numFmtId="10" fontId="14" fillId="27" borderId="0" xfId="4" applyNumberFormat="1" applyFont="1" applyFill="1" applyAlignment="1">
      <alignment horizontal="right" vertical="center"/>
    </xf>
    <xf numFmtId="0" fontId="6" fillId="27" borderId="0" xfId="4" applyFont="1" applyFill="1" applyAlignment="1">
      <alignment horizontal="left" vertical="center"/>
    </xf>
    <xf numFmtId="0" fontId="8" fillId="0" borderId="0" xfId="4" applyFont="1"/>
    <xf numFmtId="0" fontId="14" fillId="27" borderId="0" xfId="4" applyFont="1" applyFill="1" applyAlignment="1">
      <alignment vertical="center"/>
    </xf>
    <xf numFmtId="0" fontId="15" fillId="29" borderId="0" xfId="4" applyFont="1" applyFill="1" applyAlignment="1">
      <alignment horizontal="center" vertical="center"/>
    </xf>
    <xf numFmtId="0" fontId="15" fillId="29" borderId="0" xfId="4" applyFont="1" applyFill="1"/>
    <xf numFmtId="10" fontId="15" fillId="29" borderId="0" xfId="4" applyNumberFormat="1" applyFont="1" applyFill="1"/>
    <xf numFmtId="0" fontId="16" fillId="0" borderId="0" xfId="4" applyFont="1"/>
    <xf numFmtId="10" fontId="16" fillId="0" borderId="0" xfId="4" applyNumberFormat="1" applyFont="1"/>
    <xf numFmtId="0" fontId="17" fillId="30" borderId="0" xfId="4" applyFont="1" applyFill="1"/>
    <xf numFmtId="0" fontId="17" fillId="30" borderId="0" xfId="4" applyFont="1" applyFill="1" applyAlignment="1">
      <alignment horizontal="center"/>
    </xf>
    <xf numFmtId="10" fontId="17" fillId="30" borderId="0" xfId="4" applyNumberFormat="1" applyFont="1" applyFill="1" applyAlignment="1">
      <alignment horizont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left"/>
    </xf>
    <xf numFmtId="3" fontId="6" fillId="0" borderId="0" xfId="4" applyNumberFormat="1" applyFont="1"/>
    <xf numFmtId="10" fontId="9" fillId="0" borderId="0" xfId="4" applyNumberFormat="1" applyFont="1" applyAlignment="1">
      <alignment horizontal="center"/>
    </xf>
    <xf numFmtId="0" fontId="9" fillId="0" borderId="0" xfId="4" applyFont="1" applyAlignment="1">
      <alignment horizontal="center" vertical="center"/>
    </xf>
    <xf numFmtId="0" fontId="9" fillId="0" borderId="0" xfId="4" applyFont="1"/>
    <xf numFmtId="3" fontId="9" fillId="0" borderId="0" xfId="4" applyNumberFormat="1" applyFont="1"/>
    <xf numFmtId="0" fontId="9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left" wrapText="1"/>
    </xf>
    <xf numFmtId="0" fontId="6" fillId="0" borderId="0" xfId="4" applyFont="1" applyAlignment="1">
      <alignment horizontal="center"/>
    </xf>
    <xf numFmtId="0" fontId="9" fillId="0" borderId="0" xfId="4" applyFont="1" applyAlignment="1">
      <alignment horizontal="center"/>
    </xf>
    <xf numFmtId="3" fontId="16" fillId="0" borderId="0" xfId="4" applyNumberFormat="1" applyFont="1"/>
    <xf numFmtId="3" fontId="15" fillId="29" borderId="0" xfId="4" applyNumberFormat="1" applyFont="1" applyFill="1"/>
    <xf numFmtId="3" fontId="17" fillId="30" borderId="0" xfId="4" applyNumberFormat="1" applyFont="1" applyFill="1" applyAlignment="1">
      <alignment horizontal="center"/>
    </xf>
    <xf numFmtId="0" fontId="14" fillId="27" borderId="0" xfId="4" applyFont="1" applyFill="1" applyAlignment="1">
      <alignment horizontal="right" vertical="center"/>
    </xf>
    <xf numFmtId="0" fontId="16" fillId="0" borderId="0" xfId="4" applyFont="1" applyAlignment="1">
      <alignment horizontal="center"/>
    </xf>
    <xf numFmtId="3" fontId="17" fillId="30" borderId="0" xfId="4" applyNumberFormat="1" applyFont="1" applyFill="1"/>
    <xf numFmtId="0" fontId="9" fillId="0" borderId="0" xfId="3" applyFont="1" applyAlignment="1" applyProtection="1">
      <alignment horizontal="center" vertical="center"/>
      <protection locked="0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3" fontId="14" fillId="0" borderId="0" xfId="4" applyNumberFormat="1" applyFont="1"/>
    <xf numFmtId="0" fontId="14" fillId="0" borderId="0" xfId="4" applyFont="1"/>
    <xf numFmtId="0" fontId="6" fillId="0" borderId="0" xfId="4" applyFont="1"/>
    <xf numFmtId="0" fontId="16" fillId="0" borderId="0" xfId="4" applyFont="1" applyAlignment="1">
      <alignment horizontal="left"/>
    </xf>
    <xf numFmtId="43" fontId="18" fillId="0" borderId="0" xfId="1" applyFont="1"/>
    <xf numFmtId="43" fontId="19" fillId="0" borderId="0" xfId="1" applyFont="1"/>
    <xf numFmtId="0" fontId="19" fillId="0" borderId="0" xfId="4" applyFont="1"/>
    <xf numFmtId="43" fontId="20" fillId="0" borderId="0" xfId="1" applyFont="1"/>
    <xf numFmtId="0" fontId="14" fillId="0" borderId="0" xfId="4" quotePrefix="1" applyFont="1" applyAlignment="1">
      <alignment horizontal="left"/>
    </xf>
    <xf numFmtId="0" fontId="18" fillId="0" borderId="0" xfId="4" applyFont="1"/>
    <xf numFmtId="3" fontId="8" fillId="0" borderId="0" xfId="4" applyNumberFormat="1" applyFont="1"/>
    <xf numFmtId="43" fontId="8" fillId="0" borderId="0" xfId="1" applyFont="1"/>
    <xf numFmtId="164" fontId="8" fillId="0" borderId="0" xfId="4" applyNumberFormat="1" applyFont="1"/>
    <xf numFmtId="0" fontId="6" fillId="27" borderId="4" xfId="4" applyFont="1" applyFill="1" applyBorder="1" applyAlignment="1">
      <alignment horizontal="center" vertical="center"/>
    </xf>
    <xf numFmtId="0" fontId="7" fillId="0" borderId="5" xfId="4" applyFont="1" applyBorder="1"/>
    <xf numFmtId="0" fontId="7" fillId="0" borderId="6" xfId="4" applyFont="1" applyBorder="1"/>
    <xf numFmtId="0" fontId="6" fillId="27" borderId="7" xfId="4" applyFont="1" applyFill="1" applyBorder="1" applyAlignment="1">
      <alignment horizontal="center" vertical="center"/>
    </xf>
    <xf numFmtId="0" fontId="7" fillId="0" borderId="8" xfId="4" applyFont="1" applyBorder="1"/>
    <xf numFmtId="0" fontId="6" fillId="27" borderId="9" xfId="4" applyFont="1" applyFill="1" applyBorder="1" applyAlignment="1">
      <alignment horizontal="center" vertical="center"/>
    </xf>
    <xf numFmtId="0" fontId="7" fillId="0" borderId="10" xfId="4" applyFont="1" applyBorder="1"/>
    <xf numFmtId="0" fontId="7" fillId="0" borderId="11" xfId="4" applyFont="1" applyBorder="1"/>
    <xf numFmtId="0" fontId="6" fillId="27" borderId="20" xfId="4" applyFont="1" applyFill="1" applyBorder="1" applyAlignment="1">
      <alignment horizontal="center" vertical="center"/>
    </xf>
    <xf numFmtId="0" fontId="7" fillId="0" borderId="21" xfId="4" applyFont="1" applyBorder="1"/>
    <xf numFmtId="0" fontId="6" fillId="27" borderId="22" xfId="4" applyFont="1" applyFill="1" applyBorder="1" applyAlignment="1">
      <alignment horizontal="center" vertical="center"/>
    </xf>
    <xf numFmtId="0" fontId="14" fillId="27" borderId="20" xfId="4" applyFont="1" applyFill="1" applyBorder="1" applyAlignment="1">
      <alignment vertical="center"/>
    </xf>
    <xf numFmtId="3" fontId="14" fillId="27" borderId="22" xfId="4" applyNumberFormat="1" applyFont="1" applyFill="1" applyBorder="1" applyAlignment="1">
      <alignment horizontal="right" vertical="center" wrapText="1"/>
    </xf>
    <xf numFmtId="0" fontId="14" fillId="0" borderId="23" xfId="4" applyFont="1" applyBorder="1" applyAlignment="1">
      <alignment vertical="center"/>
    </xf>
    <xf numFmtId="3" fontId="14" fillId="0" borderId="23" xfId="4" applyNumberFormat="1" applyFont="1" applyBorder="1" applyAlignment="1">
      <alignment horizontal="right" vertical="center"/>
    </xf>
    <xf numFmtId="0" fontId="14" fillId="0" borderId="20" xfId="4" applyFont="1" applyBorder="1" applyAlignment="1">
      <alignment vertical="center"/>
    </xf>
    <xf numFmtId="3" fontId="14" fillId="0" borderId="22" xfId="4" applyNumberFormat="1" applyFont="1" applyBorder="1" applyAlignment="1">
      <alignment horizontal="right" vertical="center" wrapText="1"/>
    </xf>
    <xf numFmtId="0" fontId="9" fillId="0" borderId="20" xfId="4" applyFont="1" applyBorder="1" applyAlignment="1">
      <alignment vertical="center"/>
    </xf>
    <xf numFmtId="0" fontId="9" fillId="0" borderId="23" xfId="4" applyFont="1" applyBorder="1" applyAlignment="1">
      <alignment horizontal="left" vertical="center"/>
    </xf>
    <xf numFmtId="3" fontId="16" fillId="0" borderId="22" xfId="4" applyNumberFormat="1" applyFont="1" applyBorder="1" applyAlignment="1">
      <alignment horizontal="right" vertical="center" wrapText="1"/>
    </xf>
    <xf numFmtId="0" fontId="9" fillId="0" borderId="20" xfId="4" applyFont="1" applyBorder="1"/>
    <xf numFmtId="0" fontId="16" fillId="0" borderId="21" xfId="4" applyFont="1" applyBorder="1" applyAlignment="1">
      <alignment horizontal="left" vertical="center" wrapText="1"/>
    </xf>
    <xf numFmtId="0" fontId="16" fillId="0" borderId="20" xfId="4" applyFont="1" applyBorder="1" applyAlignment="1">
      <alignment horizontal="left" vertical="center"/>
    </xf>
    <xf numFmtId="0" fontId="16" fillId="0" borderId="23" xfId="4" applyFont="1" applyBorder="1" applyAlignment="1">
      <alignment horizontal="left" vertical="center"/>
    </xf>
    <xf numFmtId="0" fontId="16" fillId="0" borderId="23" xfId="4" applyFont="1" applyBorder="1" applyAlignment="1">
      <alignment horizontal="left" vertical="center" wrapText="1"/>
    </xf>
    <xf numFmtId="3" fontId="16" fillId="0" borderId="23" xfId="4" applyNumberFormat="1" applyFont="1" applyBorder="1" applyAlignment="1">
      <alignment horizontal="right" vertical="center" wrapText="1"/>
    </xf>
    <xf numFmtId="0" fontId="9" fillId="0" borderId="20" xfId="4" applyFont="1" applyBorder="1" applyAlignment="1">
      <alignment horizontal="left" vertical="center"/>
    </xf>
    <xf numFmtId="0" fontId="9" fillId="0" borderId="20" xfId="4" applyFont="1" applyBorder="1" applyAlignment="1">
      <alignment horizontal="left"/>
    </xf>
    <xf numFmtId="3" fontId="16" fillId="0" borderId="22" xfId="4" applyNumberFormat="1" applyFont="1" applyBorder="1" applyAlignment="1">
      <alignment horizontal="right" vertical="center"/>
    </xf>
    <xf numFmtId="4" fontId="16" fillId="0" borderId="5" xfId="4" applyNumberFormat="1" applyFont="1" applyBorder="1" applyAlignment="1">
      <alignment horizontal="right" vertical="center"/>
    </xf>
    <xf numFmtId="0" fontId="14" fillId="27" borderId="22" xfId="4" applyFont="1" applyFill="1" applyBorder="1" applyAlignment="1">
      <alignment vertical="center"/>
    </xf>
    <xf numFmtId="0" fontId="6" fillId="27" borderId="4" xfId="4" applyFont="1" applyFill="1" applyBorder="1" applyAlignment="1">
      <alignment horizontal="center" vertical="center" wrapText="1"/>
    </xf>
    <xf numFmtId="0" fontId="6" fillId="27" borderId="7" xfId="4" applyFont="1" applyFill="1" applyBorder="1" applyAlignment="1">
      <alignment horizontal="center" vertical="center" wrapText="1"/>
    </xf>
    <xf numFmtId="0" fontId="14" fillId="27" borderId="9" xfId="4" applyFont="1" applyFill="1" applyBorder="1" applyAlignment="1">
      <alignment vertical="center"/>
    </xf>
    <xf numFmtId="3" fontId="14" fillId="27" borderId="22" xfId="4" applyNumberFormat="1" applyFont="1" applyFill="1" applyBorder="1" applyAlignment="1">
      <alignment horizontal="right" vertical="center"/>
    </xf>
    <xf numFmtId="0" fontId="9" fillId="0" borderId="23" xfId="4" applyFont="1" applyBorder="1"/>
    <xf numFmtId="0" fontId="14" fillId="0" borderId="21" xfId="4" applyFont="1" applyBorder="1" applyAlignment="1">
      <alignment vertical="center"/>
    </xf>
    <xf numFmtId="49" fontId="6" fillId="0" borderId="20" xfId="4" applyNumberFormat="1" applyFont="1" applyBorder="1" applyAlignment="1">
      <alignment vertical="center"/>
    </xf>
    <xf numFmtId="0" fontId="9" fillId="0" borderId="21" xfId="4" applyFont="1" applyBorder="1" applyAlignment="1">
      <alignment horizontal="left" vertical="center"/>
    </xf>
    <xf numFmtId="3" fontId="9" fillId="0" borderId="22" xfId="4" applyNumberFormat="1" applyFont="1" applyBorder="1" applyAlignment="1">
      <alignment horizontal="right" vertical="center" wrapText="1"/>
    </xf>
    <xf numFmtId="49" fontId="9" fillId="0" borderId="20" xfId="4" applyNumberFormat="1" applyFont="1" applyBorder="1"/>
    <xf numFmtId="0" fontId="9" fillId="0" borderId="21" xfId="4" applyFont="1" applyBorder="1" applyAlignment="1">
      <alignment horizontal="left" vertical="center" wrapText="1"/>
    </xf>
    <xf numFmtId="0" fontId="9" fillId="0" borderId="23" xfId="4" applyFont="1" applyBorder="1" applyAlignment="1">
      <alignment vertical="center"/>
    </xf>
    <xf numFmtId="3" fontId="9" fillId="0" borderId="23" xfId="4" applyNumberFormat="1" applyFont="1" applyBorder="1" applyAlignment="1">
      <alignment horizontal="right" vertical="center"/>
    </xf>
    <xf numFmtId="0" fontId="6" fillId="0" borderId="20" xfId="4" applyFont="1" applyBorder="1" applyAlignment="1">
      <alignment vertical="center"/>
    </xf>
    <xf numFmtId="0" fontId="6" fillId="0" borderId="21" xfId="4" applyFont="1" applyBorder="1" applyAlignment="1">
      <alignment vertical="center"/>
    </xf>
    <xf numFmtId="3" fontId="6" fillId="0" borderId="22" xfId="4" applyNumberFormat="1" applyFont="1" applyBorder="1" applyAlignment="1">
      <alignment horizontal="right" vertical="center" wrapText="1"/>
    </xf>
    <xf numFmtId="3" fontId="9" fillId="0" borderId="22" xfId="4" applyNumberFormat="1" applyFont="1" applyBorder="1" applyAlignment="1">
      <alignment horizontal="right" vertical="center"/>
    </xf>
    <xf numFmtId="0" fontId="16" fillId="0" borderId="23" xfId="4" applyFont="1" applyBorder="1" applyAlignment="1">
      <alignment vertical="center"/>
    </xf>
    <xf numFmtId="3" fontId="16" fillId="0" borderId="23" xfId="4" applyNumberFormat="1" applyFont="1" applyBorder="1" applyAlignment="1">
      <alignment horizontal="right" vertical="center"/>
    </xf>
    <xf numFmtId="0" fontId="14" fillId="28" borderId="20" xfId="4" applyFont="1" applyFill="1" applyBorder="1" applyAlignment="1">
      <alignment vertical="center"/>
    </xf>
    <xf numFmtId="165" fontId="18" fillId="0" borderId="0" xfId="4" applyNumberFormat="1" applyFont="1"/>
    <xf numFmtId="0" fontId="17" fillId="30" borderId="0" xfId="4" applyFont="1" applyFill="1" applyAlignment="1">
      <alignment horizontal="center" vertical="center"/>
    </xf>
    <xf numFmtId="0" fontId="17" fillId="30" borderId="0" xfId="4" applyFont="1" applyFill="1" applyAlignment="1">
      <alignment horizontal="center" vertical="center" wrapText="1"/>
    </xf>
    <xf numFmtId="4" fontId="16" fillId="0" borderId="0" xfId="4" applyNumberFormat="1" applyFont="1"/>
    <xf numFmtId="0" fontId="21" fillId="0" borderId="0" xfId="4" applyFont="1"/>
    <xf numFmtId="0" fontId="20" fillId="0" borderId="0" xfId="4" applyFont="1"/>
    <xf numFmtId="0" fontId="14" fillId="31" borderId="24" xfId="4" applyFont="1" applyFill="1" applyBorder="1" applyAlignment="1">
      <alignment horizontal="center" vertical="center" wrapText="1"/>
    </xf>
    <xf numFmtId="0" fontId="7" fillId="0" borderId="25" xfId="4" applyFont="1" applyBorder="1"/>
    <xf numFmtId="0" fontId="14" fillId="31" borderId="26" xfId="4" applyFont="1" applyFill="1" applyBorder="1" applyAlignment="1">
      <alignment horizontal="center" vertical="center" wrapText="1"/>
    </xf>
    <xf numFmtId="0" fontId="14" fillId="31" borderId="27" xfId="4" applyFont="1" applyFill="1" applyBorder="1" applyAlignment="1">
      <alignment horizontal="center" vertical="center" wrapText="1"/>
    </xf>
    <xf numFmtId="0" fontId="9" fillId="0" borderId="26" xfId="4" applyFont="1" applyBorder="1" applyAlignment="1">
      <alignment horizontal="left" vertical="center" wrapText="1"/>
    </xf>
    <xf numFmtId="3" fontId="9" fillId="0" borderId="27" xfId="4" applyNumberFormat="1" applyFont="1" applyBorder="1" applyAlignment="1">
      <alignment horizontal="right" vertical="center" wrapText="1"/>
    </xf>
    <xf numFmtId="43" fontId="21" fillId="0" borderId="0" xfId="1" applyFont="1"/>
    <xf numFmtId="3" fontId="20" fillId="0" borderId="0" xfId="4" applyNumberFormat="1" applyFont="1"/>
    <xf numFmtId="4" fontId="21" fillId="0" borderId="0" xfId="3" applyNumberFormat="1" applyFont="1" applyAlignment="1">
      <alignment horizontal="right" vertical="top"/>
    </xf>
    <xf numFmtId="3" fontId="21" fillId="0" borderId="0" xfId="4" applyNumberFormat="1" applyFont="1"/>
    <xf numFmtId="4" fontId="21" fillId="0" borderId="0" xfId="4" applyNumberFormat="1" applyFont="1"/>
    <xf numFmtId="0" fontId="9" fillId="0" borderId="28" xfId="4" applyFont="1" applyBorder="1" applyAlignment="1">
      <alignment horizontal="left" vertical="center" wrapText="1"/>
    </xf>
    <xf numFmtId="3" fontId="9" fillId="0" borderId="27" xfId="4" applyNumberFormat="1" applyFont="1" applyBorder="1" applyAlignment="1">
      <alignment vertical="center" wrapText="1"/>
    </xf>
    <xf numFmtId="4" fontId="20" fillId="0" borderId="0" xfId="4" applyNumberFormat="1" applyFont="1"/>
    <xf numFmtId="3" fontId="9" fillId="0" borderId="29" xfId="4" applyNumberFormat="1" applyFont="1" applyBorder="1" applyAlignment="1">
      <alignment vertical="center" wrapText="1"/>
    </xf>
    <xf numFmtId="0" fontId="21" fillId="0" borderId="0" xfId="3" applyFont="1"/>
  </cellXfs>
  <cellStyles count="1437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3" xfId="10"/>
    <cellStyle name="20% - Énfasis1 2 3" xfId="11"/>
    <cellStyle name="20% - Énfasis1 2 3 2" xfId="12"/>
    <cellStyle name="20% - Énfasis1 2 4" xfId="13"/>
    <cellStyle name="20% - Énfasis1 3" xfId="14"/>
    <cellStyle name="20% - Énfasis1 3 2" xfId="15"/>
    <cellStyle name="20% - Énfasis1 3 2 2" xfId="16"/>
    <cellStyle name="20% - Énfasis1 3 3" xfId="17"/>
    <cellStyle name="20% - Énfasis1 4" xfId="18"/>
    <cellStyle name="20% - Énfasis1 4 2" xfId="19"/>
    <cellStyle name="20% - Énfasis1 4 2 2" xfId="20"/>
    <cellStyle name="20% - Énfasis1 4 3" xfId="21"/>
    <cellStyle name="20% - Énfasis1 5" xfId="22"/>
    <cellStyle name="20% - Énfasis1 5 2" xfId="23"/>
    <cellStyle name="20% - Énfasis2 2" xfId="24"/>
    <cellStyle name="20% - Énfasis2 2 2" xfId="25"/>
    <cellStyle name="20% - Énfasis2 2 2 2" xfId="26"/>
    <cellStyle name="20% - Énfasis2 2 2 2 2" xfId="27"/>
    <cellStyle name="20% - Énfasis2 2 2 3" xfId="28"/>
    <cellStyle name="20% - Énfasis2 2 3" xfId="29"/>
    <cellStyle name="20% - Énfasis2 2 3 2" xfId="30"/>
    <cellStyle name="20% - Énfasis2 2 4" xfId="31"/>
    <cellStyle name="20% - Énfasis2 3" xfId="32"/>
    <cellStyle name="20% - Énfasis2 3 2" xfId="33"/>
    <cellStyle name="20% - Énfasis2 3 2 2" xfId="34"/>
    <cellStyle name="20% - Énfasis2 3 3" xfId="35"/>
    <cellStyle name="20% - Énfasis2 4" xfId="36"/>
    <cellStyle name="20% - Énfasis2 4 2" xfId="37"/>
    <cellStyle name="20% - Énfasis2 4 2 2" xfId="38"/>
    <cellStyle name="20% - Énfasis2 4 3" xfId="39"/>
    <cellStyle name="20% - Énfasis2 5" xfId="40"/>
    <cellStyle name="20% - Énfasis2 5 2" xfId="41"/>
    <cellStyle name="20% - Énfasis3 2" xfId="42"/>
    <cellStyle name="20% - Énfasis3 2 2" xfId="43"/>
    <cellStyle name="20% - Énfasis3 2 2 2" xfId="44"/>
    <cellStyle name="20% - Énfasis3 2 2 2 2" xfId="45"/>
    <cellStyle name="20% - Énfasis3 2 2 3" xfId="46"/>
    <cellStyle name="20% - Énfasis3 2 3" xfId="47"/>
    <cellStyle name="20% - Énfasis3 2 3 2" xfId="48"/>
    <cellStyle name="20% - Énfasis3 2 4" xfId="49"/>
    <cellStyle name="20% - Énfasis3 3" xfId="50"/>
    <cellStyle name="20% - Énfasis3 3 2" xfId="51"/>
    <cellStyle name="20% - Énfasis3 3 2 2" xfId="52"/>
    <cellStyle name="20% - Énfasis3 3 3" xfId="53"/>
    <cellStyle name="20% - Énfasis3 4" xfId="54"/>
    <cellStyle name="20% - Énfasis3 4 2" xfId="55"/>
    <cellStyle name="20% - Énfasis3 4 2 2" xfId="56"/>
    <cellStyle name="20% - Énfasis3 4 3" xfId="57"/>
    <cellStyle name="20% - Énfasis3 5" xfId="58"/>
    <cellStyle name="20% - Énfasis3 5 2" xfId="59"/>
    <cellStyle name="20% - Énfasis4 2" xfId="60"/>
    <cellStyle name="20% - Énfasis4 2 2" xfId="61"/>
    <cellStyle name="20% - Énfasis4 2 2 2" xfId="62"/>
    <cellStyle name="20% - Énfasis4 2 2 2 2" xfId="63"/>
    <cellStyle name="20% - Énfasis4 2 2 3" xfId="64"/>
    <cellStyle name="20% - Énfasis4 2 3" xfId="65"/>
    <cellStyle name="20% - Énfasis4 2 3 2" xfId="66"/>
    <cellStyle name="20% - Énfasis4 2 4" xfId="67"/>
    <cellStyle name="20% - Énfasis4 3" xfId="68"/>
    <cellStyle name="20% - Énfasis4 3 2" xfId="69"/>
    <cellStyle name="20% - Énfasis4 3 2 2" xfId="70"/>
    <cellStyle name="20% - Énfasis4 3 3" xfId="71"/>
    <cellStyle name="20% - Énfasis4 4" xfId="72"/>
    <cellStyle name="20% - Énfasis4 4 2" xfId="73"/>
    <cellStyle name="20% - Énfasis4 4 2 2" xfId="74"/>
    <cellStyle name="20% - Énfasis4 4 3" xfId="75"/>
    <cellStyle name="20% - Énfasis4 5" xfId="76"/>
    <cellStyle name="20% - Énfasis4 5 2" xfId="77"/>
    <cellStyle name="20% - Énfasis5 2" xfId="78"/>
    <cellStyle name="20% - Énfasis5 2 2" xfId="79"/>
    <cellStyle name="20% - Énfasis5 2 2 2" xfId="80"/>
    <cellStyle name="20% - Énfasis5 2 2 2 2" xfId="81"/>
    <cellStyle name="20% - Énfasis5 2 2 3" xfId="82"/>
    <cellStyle name="20% - Énfasis5 2 3" xfId="83"/>
    <cellStyle name="20% - Énfasis5 2 3 2" xfId="84"/>
    <cellStyle name="20% - Énfasis5 2 4" xfId="85"/>
    <cellStyle name="20% - Énfasis5 3" xfId="86"/>
    <cellStyle name="20% - Énfasis5 3 2" xfId="87"/>
    <cellStyle name="20% - Énfasis5 3 2 2" xfId="88"/>
    <cellStyle name="20% - Énfasis5 3 3" xfId="89"/>
    <cellStyle name="20% - Énfasis5 4" xfId="90"/>
    <cellStyle name="20% - Énfasis5 4 2" xfId="91"/>
    <cellStyle name="20% - Énfasis5 4 2 2" xfId="92"/>
    <cellStyle name="20% - Énfasis5 4 3" xfId="93"/>
    <cellStyle name="20% - Énfasis5 5" xfId="94"/>
    <cellStyle name="20% - Énfasis5 5 2" xfId="95"/>
    <cellStyle name="20% - Énfasis6 2" xfId="96"/>
    <cellStyle name="20% - Énfasis6 2 2" xfId="97"/>
    <cellStyle name="20% - Énfasis6 2 2 2" xfId="98"/>
    <cellStyle name="20% - Énfasis6 2 2 2 2" xfId="99"/>
    <cellStyle name="20% - Énfasis6 2 2 3" xfId="100"/>
    <cellStyle name="20% - Énfasis6 2 3" xfId="101"/>
    <cellStyle name="20% - Énfasis6 2 3 2" xfId="102"/>
    <cellStyle name="20% - Énfasis6 2 4" xfId="103"/>
    <cellStyle name="20% - Énfasis6 3" xfId="104"/>
    <cellStyle name="20% - Énfasis6 3 2" xfId="105"/>
    <cellStyle name="20% - Énfasis6 3 2 2" xfId="106"/>
    <cellStyle name="20% - Énfasis6 3 3" xfId="107"/>
    <cellStyle name="20% - Énfasis6 4" xfId="108"/>
    <cellStyle name="20% - Énfasis6 4 2" xfId="109"/>
    <cellStyle name="20% - Énfasis6 4 2 2" xfId="110"/>
    <cellStyle name="20% - Énfasis6 4 3" xfId="111"/>
    <cellStyle name="20% - Énfasis6 5" xfId="112"/>
    <cellStyle name="20% - Énfasis6 5 2" xfId="113"/>
    <cellStyle name="40% - Énfasis1 2" xfId="114"/>
    <cellStyle name="40% - Énfasis1 2 2" xfId="115"/>
    <cellStyle name="40% - Énfasis1 2 2 2" xfId="116"/>
    <cellStyle name="40% - Énfasis1 2 2 2 2" xfId="117"/>
    <cellStyle name="40% - Énfasis1 2 2 3" xfId="118"/>
    <cellStyle name="40% - Énfasis1 2 3" xfId="119"/>
    <cellStyle name="40% - Énfasis1 2 3 2" xfId="120"/>
    <cellStyle name="40% - Énfasis1 2 4" xfId="121"/>
    <cellStyle name="40% - Énfasis1 3" xfId="122"/>
    <cellStyle name="40% - Énfasis1 3 2" xfId="123"/>
    <cellStyle name="40% - Énfasis1 3 2 2" xfId="124"/>
    <cellStyle name="40% - Énfasis1 3 3" xfId="125"/>
    <cellStyle name="40% - Énfasis1 4" xfId="126"/>
    <cellStyle name="40% - Énfasis1 4 2" xfId="127"/>
    <cellStyle name="40% - Énfasis1 4 2 2" xfId="128"/>
    <cellStyle name="40% - Énfasis1 4 3" xfId="129"/>
    <cellStyle name="40% - Énfasis1 5" xfId="130"/>
    <cellStyle name="40% - Énfasis1 5 2" xfId="131"/>
    <cellStyle name="40% - Énfasis2 2" xfId="132"/>
    <cellStyle name="40% - Énfasis2 2 2" xfId="133"/>
    <cellStyle name="40% - Énfasis2 2 2 2" xfId="134"/>
    <cellStyle name="40% - Énfasis2 2 2 2 2" xfId="135"/>
    <cellStyle name="40% - Énfasis2 2 2 3" xfId="136"/>
    <cellStyle name="40% - Énfasis2 2 3" xfId="137"/>
    <cellStyle name="40% - Énfasis2 2 3 2" xfId="138"/>
    <cellStyle name="40% - Énfasis2 2 4" xfId="139"/>
    <cellStyle name="40% - Énfasis2 3" xfId="140"/>
    <cellStyle name="40% - Énfasis2 3 2" xfId="141"/>
    <cellStyle name="40% - Énfasis2 3 2 2" xfId="142"/>
    <cellStyle name="40% - Énfasis2 3 3" xfId="143"/>
    <cellStyle name="40% - Énfasis2 4" xfId="144"/>
    <cellStyle name="40% - Énfasis2 4 2" xfId="145"/>
    <cellStyle name="40% - Énfasis2 4 2 2" xfId="146"/>
    <cellStyle name="40% - Énfasis2 4 3" xfId="147"/>
    <cellStyle name="40% - Énfasis2 5" xfId="148"/>
    <cellStyle name="40% - Énfasis2 5 2" xfId="149"/>
    <cellStyle name="40% - Énfasis3 2" xfId="150"/>
    <cellStyle name="40% - Énfasis3 2 2" xfId="151"/>
    <cellStyle name="40% - Énfasis3 2 2 2" xfId="152"/>
    <cellStyle name="40% - Énfasis3 2 2 2 2" xfId="153"/>
    <cellStyle name="40% - Énfasis3 2 2 3" xfId="154"/>
    <cellStyle name="40% - Énfasis3 2 3" xfId="155"/>
    <cellStyle name="40% - Énfasis3 2 3 2" xfId="156"/>
    <cellStyle name="40% - Énfasis3 2 4" xfId="157"/>
    <cellStyle name="40% - Énfasis3 3" xfId="158"/>
    <cellStyle name="40% - Énfasis3 3 2" xfId="159"/>
    <cellStyle name="40% - Énfasis3 3 2 2" xfId="160"/>
    <cellStyle name="40% - Énfasis3 3 3" xfId="161"/>
    <cellStyle name="40% - Énfasis3 4" xfId="162"/>
    <cellStyle name="40% - Énfasis3 4 2" xfId="163"/>
    <cellStyle name="40% - Énfasis3 4 2 2" xfId="164"/>
    <cellStyle name="40% - Énfasis3 4 3" xfId="165"/>
    <cellStyle name="40% - Énfasis3 5" xfId="166"/>
    <cellStyle name="40% - Énfasis3 5 2" xfId="167"/>
    <cellStyle name="40% - Énfasis4 2" xfId="168"/>
    <cellStyle name="40% - Énfasis4 2 2" xfId="169"/>
    <cellStyle name="40% - Énfasis4 2 2 2" xfId="170"/>
    <cellStyle name="40% - Énfasis4 2 2 2 2" xfId="171"/>
    <cellStyle name="40% - Énfasis4 2 2 3" xfId="172"/>
    <cellStyle name="40% - Énfasis4 2 3" xfId="173"/>
    <cellStyle name="40% - Énfasis4 2 3 2" xfId="174"/>
    <cellStyle name="40% - Énfasis4 2 4" xfId="175"/>
    <cellStyle name="40% - Énfasis4 3" xfId="176"/>
    <cellStyle name="40% - Énfasis4 3 2" xfId="177"/>
    <cellStyle name="40% - Énfasis4 3 2 2" xfId="178"/>
    <cellStyle name="40% - Énfasis4 3 3" xfId="179"/>
    <cellStyle name="40% - Énfasis4 4" xfId="180"/>
    <cellStyle name="40% - Énfasis4 4 2" xfId="181"/>
    <cellStyle name="40% - Énfasis4 4 2 2" xfId="182"/>
    <cellStyle name="40% - Énfasis4 4 3" xfId="183"/>
    <cellStyle name="40% - Énfasis4 5" xfId="184"/>
    <cellStyle name="40% - Énfasis4 5 2" xfId="185"/>
    <cellStyle name="40% - Énfasis5 2" xfId="186"/>
    <cellStyle name="40% - Énfasis5 2 2" xfId="187"/>
    <cellStyle name="40% - Énfasis5 2 2 2" xfId="188"/>
    <cellStyle name="40% - Énfasis5 2 2 2 2" xfId="189"/>
    <cellStyle name="40% - Énfasis5 2 2 3" xfId="190"/>
    <cellStyle name="40% - Énfasis5 2 3" xfId="191"/>
    <cellStyle name="40% - Énfasis5 2 3 2" xfId="192"/>
    <cellStyle name="40% - Énfasis5 2 4" xfId="193"/>
    <cellStyle name="40% - Énfasis5 3" xfId="194"/>
    <cellStyle name="40% - Énfasis5 3 2" xfId="195"/>
    <cellStyle name="40% - Énfasis5 3 2 2" xfId="196"/>
    <cellStyle name="40% - Énfasis5 3 3" xfId="197"/>
    <cellStyle name="40% - Énfasis5 4" xfId="198"/>
    <cellStyle name="40% - Énfasis5 4 2" xfId="199"/>
    <cellStyle name="40% - Énfasis5 4 2 2" xfId="200"/>
    <cellStyle name="40% - Énfasis5 4 3" xfId="201"/>
    <cellStyle name="40% - Énfasis5 5" xfId="202"/>
    <cellStyle name="40% - Énfasis5 5 2" xfId="203"/>
    <cellStyle name="40% - Énfasis6 2" xfId="204"/>
    <cellStyle name="40% - Énfasis6 2 2" xfId="205"/>
    <cellStyle name="40% - Énfasis6 2 2 2" xfId="206"/>
    <cellStyle name="40% - Énfasis6 2 2 2 2" xfId="207"/>
    <cellStyle name="40% - Énfasis6 2 2 3" xfId="208"/>
    <cellStyle name="40% - Énfasis6 2 3" xfId="209"/>
    <cellStyle name="40% - Énfasis6 2 3 2" xfId="210"/>
    <cellStyle name="40% - Énfasis6 2 4" xfId="211"/>
    <cellStyle name="40% - Énfasis6 3" xfId="212"/>
    <cellStyle name="40% - Énfasis6 3 2" xfId="213"/>
    <cellStyle name="40% - Énfasis6 3 2 2" xfId="214"/>
    <cellStyle name="40% - Énfasis6 3 3" xfId="215"/>
    <cellStyle name="40% - Énfasis6 4" xfId="216"/>
    <cellStyle name="40% - Énfasis6 4 2" xfId="217"/>
    <cellStyle name="40% - Énfasis6 4 2 2" xfId="218"/>
    <cellStyle name="40% - Énfasis6 4 3" xfId="219"/>
    <cellStyle name="40% - Énfasis6 5" xfId="220"/>
    <cellStyle name="40% - Énfasis6 5 2" xfId="221"/>
    <cellStyle name="60% - Énfasis1 2" xfId="222"/>
    <cellStyle name="60% - Énfasis2 2" xfId="223"/>
    <cellStyle name="60% - Énfasis3 2" xfId="224"/>
    <cellStyle name="60% - Énfasis4 2" xfId="225"/>
    <cellStyle name="60% - Énfasis5 2" xfId="226"/>
    <cellStyle name="60% - Énfasis6 2" xfId="227"/>
    <cellStyle name="Buena 2" xfId="228"/>
    <cellStyle name="Cálculo 2" xfId="229"/>
    <cellStyle name="Celda de comprobación 2" xfId="230"/>
    <cellStyle name="Celda vinculada 2" xfId="231"/>
    <cellStyle name="Encabezado 1 2" xfId="232"/>
    <cellStyle name="Encabezado 4 2" xfId="233"/>
    <cellStyle name="Énfasis1 2" xfId="234"/>
    <cellStyle name="Énfasis2 2" xfId="235"/>
    <cellStyle name="Énfasis3 2" xfId="236"/>
    <cellStyle name="Énfasis4 2" xfId="237"/>
    <cellStyle name="Énfasis5 2" xfId="238"/>
    <cellStyle name="Énfasis6 2" xfId="239"/>
    <cellStyle name="Entrada 2" xfId="240"/>
    <cellStyle name="Euro" xfId="241"/>
    <cellStyle name="Fecha" xfId="242"/>
    <cellStyle name="Fijo" xfId="243"/>
    <cellStyle name="HEADING1" xfId="244"/>
    <cellStyle name="HEADING2" xfId="245"/>
    <cellStyle name="Hipervínculo 2" xfId="246"/>
    <cellStyle name="Incorrecto 2" xfId="247"/>
    <cellStyle name="Millares" xfId="1" builtinId="3"/>
    <cellStyle name="Millares 10" xfId="248"/>
    <cellStyle name="Millares 10 2" xfId="249"/>
    <cellStyle name="Millares 11" xfId="250"/>
    <cellStyle name="Millares 11 2" xfId="251"/>
    <cellStyle name="Millares 11 2 2" xfId="252"/>
    <cellStyle name="Millares 11 3" xfId="253"/>
    <cellStyle name="Millares 12" xfId="254"/>
    <cellStyle name="Millares 12 2" xfId="255"/>
    <cellStyle name="Millares 13" xfId="256"/>
    <cellStyle name="Millares 13 2" xfId="257"/>
    <cellStyle name="Millares 14" xfId="258"/>
    <cellStyle name="Millares 14 2" xfId="259"/>
    <cellStyle name="Millares 15" xfId="260"/>
    <cellStyle name="Millares 15 2" xfId="261"/>
    <cellStyle name="Millares 15 2 2" xfId="262"/>
    <cellStyle name="Millares 15 2 2 2" xfId="263"/>
    <cellStyle name="Millares 15 2 3" xfId="264"/>
    <cellStyle name="Millares 15 3" xfId="265"/>
    <cellStyle name="Millares 15 3 2" xfId="266"/>
    <cellStyle name="Millares 15 4" xfId="267"/>
    <cellStyle name="Millares 16" xfId="268"/>
    <cellStyle name="Millares 16 2" xfId="269"/>
    <cellStyle name="Millares 17" xfId="270"/>
    <cellStyle name="Millares 17 2" xfId="271"/>
    <cellStyle name="Millares 18" xfId="272"/>
    <cellStyle name="Millares 2" xfId="273"/>
    <cellStyle name="Millares 2 10" xfId="274"/>
    <cellStyle name="Millares 2 10 2" xfId="275"/>
    <cellStyle name="Millares 2 11" xfId="276"/>
    <cellStyle name="Millares 2 11 2" xfId="277"/>
    <cellStyle name="Millares 2 12" xfId="278"/>
    <cellStyle name="Millares 2 12 2" xfId="279"/>
    <cellStyle name="Millares 2 13" xfId="280"/>
    <cellStyle name="Millares 2 13 2" xfId="281"/>
    <cellStyle name="Millares 2 14" xfId="282"/>
    <cellStyle name="Millares 2 14 2" xfId="283"/>
    <cellStyle name="Millares 2 15" xfId="284"/>
    <cellStyle name="Millares 2 15 2" xfId="285"/>
    <cellStyle name="Millares 2 16" xfId="286"/>
    <cellStyle name="Millares 2 16 2" xfId="287"/>
    <cellStyle name="Millares 2 16 2 2" xfId="288"/>
    <cellStyle name="Millares 2 16 3" xfId="289"/>
    <cellStyle name="Millares 2 17" xfId="290"/>
    <cellStyle name="Millares 2 17 2" xfId="291"/>
    <cellStyle name="Millares 2 18" xfId="292"/>
    <cellStyle name="Millares 2 18 2" xfId="293"/>
    <cellStyle name="Millares 2 18 2 2" xfId="294"/>
    <cellStyle name="Millares 2 18 3" xfId="295"/>
    <cellStyle name="Millares 2 19" xfId="296"/>
    <cellStyle name="Millares 2 19 2" xfId="297"/>
    <cellStyle name="Millares 2 2" xfId="298"/>
    <cellStyle name="Millares 2 2 2" xfId="299"/>
    <cellStyle name="Millares 2 2 2 2" xfId="300"/>
    <cellStyle name="Millares 2 2 2 2 2" xfId="301"/>
    <cellStyle name="Millares 2 2 2 3" xfId="302"/>
    <cellStyle name="Millares 2 2 3" xfId="303"/>
    <cellStyle name="Millares 2 2 3 2" xfId="304"/>
    <cellStyle name="Millares 2 2 4" xfId="305"/>
    <cellStyle name="Millares 2 2 4 2" xfId="306"/>
    <cellStyle name="Millares 2 2 5" xfId="307"/>
    <cellStyle name="Millares 2 2 5 2" xfId="308"/>
    <cellStyle name="Millares 2 2 6" xfId="309"/>
    <cellStyle name="Millares 2 2 6 2" xfId="310"/>
    <cellStyle name="Millares 2 2 7" xfId="311"/>
    <cellStyle name="Millares 2 2 7 2" xfId="312"/>
    <cellStyle name="Millares 2 2 8" xfId="313"/>
    <cellStyle name="Millares 2 20" xfId="314"/>
    <cellStyle name="Millares 2 20 2" xfId="315"/>
    <cellStyle name="Millares 2 21" xfId="316"/>
    <cellStyle name="Millares 2 21 2" xfId="317"/>
    <cellStyle name="Millares 2 22" xfId="318"/>
    <cellStyle name="Millares 2 22 2" xfId="319"/>
    <cellStyle name="Millares 2 23" xfId="320"/>
    <cellStyle name="Millares 2 23 2" xfId="321"/>
    <cellStyle name="Millares 2 24" xfId="322"/>
    <cellStyle name="Millares 2 3" xfId="323"/>
    <cellStyle name="Millares 2 3 2" xfId="324"/>
    <cellStyle name="Millares 2 3 2 2" xfId="325"/>
    <cellStyle name="Millares 2 3 3" xfId="326"/>
    <cellStyle name="Millares 2 3 3 2" xfId="327"/>
    <cellStyle name="Millares 2 3 4" xfId="328"/>
    <cellStyle name="Millares 2 3 4 2" xfId="329"/>
    <cellStyle name="Millares 2 3 5" xfId="330"/>
    <cellStyle name="Millares 2 3 5 2" xfId="331"/>
    <cellStyle name="Millares 2 3 6" xfId="332"/>
    <cellStyle name="Millares 2 3 6 2" xfId="333"/>
    <cellStyle name="Millares 2 3 7" xfId="334"/>
    <cellStyle name="Millares 2 4" xfId="335"/>
    <cellStyle name="Millares 2 4 2" xfId="336"/>
    <cellStyle name="Millares 2 4 2 2" xfId="337"/>
    <cellStyle name="Millares 2 4 2 2 2" xfId="338"/>
    <cellStyle name="Millares 2 4 2 3" xfId="339"/>
    <cellStyle name="Millares 2 4 3" xfId="340"/>
    <cellStyle name="Millares 2 5" xfId="341"/>
    <cellStyle name="Millares 2 5 2" xfId="342"/>
    <cellStyle name="Millares 2 6" xfId="343"/>
    <cellStyle name="Millares 2 6 2" xfId="344"/>
    <cellStyle name="Millares 2 7" xfId="345"/>
    <cellStyle name="Millares 2 7 2" xfId="346"/>
    <cellStyle name="Millares 2 8" xfId="347"/>
    <cellStyle name="Millares 2 8 2" xfId="348"/>
    <cellStyle name="Millares 2 9" xfId="349"/>
    <cellStyle name="Millares 2 9 2" xfId="350"/>
    <cellStyle name="Millares 3" xfId="351"/>
    <cellStyle name="Millares 3 10" xfId="352"/>
    <cellStyle name="Millares 3 10 2" xfId="353"/>
    <cellStyle name="Millares 3 11" xfId="354"/>
    <cellStyle name="Millares 3 11 2" xfId="355"/>
    <cellStyle name="Millares 3 12" xfId="356"/>
    <cellStyle name="Millares 3 2" xfId="357"/>
    <cellStyle name="Millares 3 2 2" xfId="358"/>
    <cellStyle name="Millares 3 2 2 2" xfId="359"/>
    <cellStyle name="Millares 3 2 2 2 2" xfId="360"/>
    <cellStyle name="Millares 3 2 2 3" xfId="361"/>
    <cellStyle name="Millares 3 2 3" xfId="362"/>
    <cellStyle name="Millares 3 3" xfId="363"/>
    <cellStyle name="Millares 3 3 2" xfId="364"/>
    <cellStyle name="Millares 3 3 2 2" xfId="365"/>
    <cellStyle name="Millares 3 3 3" xfId="366"/>
    <cellStyle name="Millares 3 4" xfId="367"/>
    <cellStyle name="Millares 3 4 2" xfId="368"/>
    <cellStyle name="Millares 3 5" xfId="369"/>
    <cellStyle name="Millares 3 5 2" xfId="370"/>
    <cellStyle name="Millares 3 6" xfId="371"/>
    <cellStyle name="Millares 3 6 2" xfId="372"/>
    <cellStyle name="Millares 3 6 2 2" xfId="373"/>
    <cellStyle name="Millares 3 6 3" xfId="374"/>
    <cellStyle name="Millares 3 7" xfId="375"/>
    <cellStyle name="Millares 3 7 2" xfId="376"/>
    <cellStyle name="Millares 3 8" xfId="377"/>
    <cellStyle name="Millares 3 8 2" xfId="378"/>
    <cellStyle name="Millares 3 9" xfId="379"/>
    <cellStyle name="Millares 3 9 2" xfId="380"/>
    <cellStyle name="Millares 4" xfId="381"/>
    <cellStyle name="Millares 4 2" xfId="382"/>
    <cellStyle name="Millares 4 2 2" xfId="383"/>
    <cellStyle name="Millares 4 2 2 2" xfId="384"/>
    <cellStyle name="Millares 4 2 2 2 2" xfId="385"/>
    <cellStyle name="Millares 4 2 2 3" xfId="386"/>
    <cellStyle name="Millares 4 2 3" xfId="387"/>
    <cellStyle name="Millares 4 2 3 2" xfId="388"/>
    <cellStyle name="Millares 4 2 4" xfId="389"/>
    <cellStyle name="Millares 4 3" xfId="390"/>
    <cellStyle name="Millares 4 3 2" xfId="391"/>
    <cellStyle name="Millares 4 3 2 2" xfId="392"/>
    <cellStyle name="Millares 4 3 3" xfId="393"/>
    <cellStyle name="Millares 4 4" xfId="394"/>
    <cellStyle name="Millares 4 4 2" xfId="395"/>
    <cellStyle name="Millares 4 5" xfId="396"/>
    <cellStyle name="Millares 4 5 2" xfId="397"/>
    <cellStyle name="Millares 4 6" xfId="398"/>
    <cellStyle name="Millares 5" xfId="399"/>
    <cellStyle name="Millares 5 2" xfId="400"/>
    <cellStyle name="Millares 5 2 2" xfId="401"/>
    <cellStyle name="Millares 5 2 2 2" xfId="402"/>
    <cellStyle name="Millares 5 2 3" xfId="403"/>
    <cellStyle name="Millares 5 3" xfId="404"/>
    <cellStyle name="Millares 5 3 2" xfId="405"/>
    <cellStyle name="Millares 5 4" xfId="406"/>
    <cellStyle name="Millares 6" xfId="407"/>
    <cellStyle name="Millares 6 2" xfId="408"/>
    <cellStyle name="Millares 7" xfId="409"/>
    <cellStyle name="Millares 7 2" xfId="410"/>
    <cellStyle name="Millares 8" xfId="411"/>
    <cellStyle name="Millares 8 2" xfId="412"/>
    <cellStyle name="Millares 9" xfId="413"/>
    <cellStyle name="Millares 9 2" xfId="414"/>
    <cellStyle name="Moneda 2" xfId="415"/>
    <cellStyle name="Moneda 2 2" xfId="416"/>
    <cellStyle name="Moneda 2 2 2" xfId="417"/>
    <cellStyle name="Moneda 2 3" xfId="418"/>
    <cellStyle name="Moneda 2 3 2" xfId="419"/>
    <cellStyle name="Moneda 2 4" xfId="420"/>
    <cellStyle name="Moneda 2 4 2" xfId="421"/>
    <cellStyle name="Moneda 2 5" xfId="422"/>
    <cellStyle name="Moneda 2 5 2" xfId="423"/>
    <cellStyle name="Moneda 2 6" xfId="424"/>
    <cellStyle name="Moneda 2 6 2" xfId="425"/>
    <cellStyle name="Moneda 2 7" xfId="426"/>
    <cellStyle name="Moneda 3" xfId="427"/>
    <cellStyle name="Moneda 3 2" xfId="428"/>
    <cellStyle name="Moneda 4" xfId="429"/>
    <cellStyle name="Moneda 4 2" xfId="430"/>
    <cellStyle name="Moneda 5" xfId="431"/>
    <cellStyle name="Moneda 5 2" xfId="432"/>
    <cellStyle name="Neutral 2" xfId="433"/>
    <cellStyle name="Normal" xfId="0" builtinId="0"/>
    <cellStyle name="Normal 10" xfId="434"/>
    <cellStyle name="Normal 10 2" xfId="435"/>
    <cellStyle name="Normal 10 2 2" xfId="436"/>
    <cellStyle name="Normal 10 2 2 2" xfId="437"/>
    <cellStyle name="Normal 10 2 2 2 2" xfId="438"/>
    <cellStyle name="Normal 10 2 2 3" xfId="439"/>
    <cellStyle name="Normal 10 2 3" xfId="440"/>
    <cellStyle name="Normal 10 2 3 2" xfId="441"/>
    <cellStyle name="Normal 10 3" xfId="442"/>
    <cellStyle name="Normal 10 3 2" xfId="443"/>
    <cellStyle name="Normal 10 3 2 2" xfId="444"/>
    <cellStyle name="Normal 10 3 2 2 2" xfId="445"/>
    <cellStyle name="Normal 10 3 2 3" xfId="446"/>
    <cellStyle name="Normal 10 3 3" xfId="447"/>
    <cellStyle name="Normal 10 3 3 2" xfId="448"/>
    <cellStyle name="Normal 10 4" xfId="449"/>
    <cellStyle name="Normal 10 4 2" xfId="450"/>
    <cellStyle name="Normal 10 4 2 2" xfId="451"/>
    <cellStyle name="Normal 10 4 2 2 2" xfId="452"/>
    <cellStyle name="Normal 10 4 2 3" xfId="453"/>
    <cellStyle name="Normal 10 4 3" xfId="454"/>
    <cellStyle name="Normal 10 4 3 2" xfId="455"/>
    <cellStyle name="Normal 10 5" xfId="456"/>
    <cellStyle name="Normal 10 5 2" xfId="457"/>
    <cellStyle name="Normal 10 5 2 2" xfId="458"/>
    <cellStyle name="Normal 10 6" xfId="459"/>
    <cellStyle name="Normal 10 6 2" xfId="460"/>
    <cellStyle name="Normal 10 7" xfId="461"/>
    <cellStyle name="Normal 10 7 2" xfId="462"/>
    <cellStyle name="Normal 10 8" xfId="463"/>
    <cellStyle name="Normal 11" xfId="464"/>
    <cellStyle name="Normal 11 2" xfId="465"/>
    <cellStyle name="Normal 11 2 2" xfId="466"/>
    <cellStyle name="Normal 11 2 2 2" xfId="467"/>
    <cellStyle name="Normal 11 2 2 2 2" xfId="468"/>
    <cellStyle name="Normal 11 2 2 3" xfId="469"/>
    <cellStyle name="Normal 11 2 3" xfId="470"/>
    <cellStyle name="Normal 11 2 3 2" xfId="471"/>
    <cellStyle name="Normal 11 2 4" xfId="472"/>
    <cellStyle name="Normal 11 3" xfId="473"/>
    <cellStyle name="Normal 11 3 2" xfId="474"/>
    <cellStyle name="Normal 11 3 2 2" xfId="475"/>
    <cellStyle name="Normal 11 3 2 2 2" xfId="476"/>
    <cellStyle name="Normal 11 3 2 3" xfId="477"/>
    <cellStyle name="Normal 11 3 3" xfId="478"/>
    <cellStyle name="Normal 11 3 3 2" xfId="479"/>
    <cellStyle name="Normal 11 3 4" xfId="480"/>
    <cellStyle name="Normal 11 4" xfId="481"/>
    <cellStyle name="Normal 11 4 2" xfId="482"/>
    <cellStyle name="Normal 11 4 2 2" xfId="483"/>
    <cellStyle name="Normal 11 4 2 2 2" xfId="484"/>
    <cellStyle name="Normal 11 4 2 3" xfId="485"/>
    <cellStyle name="Normal 11 4 3" xfId="486"/>
    <cellStyle name="Normal 11 4 3 2" xfId="487"/>
    <cellStyle name="Normal 11 4 4" xfId="488"/>
    <cellStyle name="Normal 11 5" xfId="489"/>
    <cellStyle name="Normal 11 5 2" xfId="490"/>
    <cellStyle name="Normal 11 5 2 2" xfId="491"/>
    <cellStyle name="Normal 11 5 2 2 2" xfId="492"/>
    <cellStyle name="Normal 11 5 2 3" xfId="493"/>
    <cellStyle name="Normal 11 5 3" xfId="494"/>
    <cellStyle name="Normal 11 5 3 2" xfId="495"/>
    <cellStyle name="Normal 11 5 4" xfId="496"/>
    <cellStyle name="Normal 11 6" xfId="497"/>
    <cellStyle name="Normal 11 6 2" xfId="498"/>
    <cellStyle name="Normal 11 6 2 2" xfId="499"/>
    <cellStyle name="Normal 11 6 3" xfId="500"/>
    <cellStyle name="Normal 11 7" xfId="501"/>
    <cellStyle name="Normal 11 7 2" xfId="502"/>
    <cellStyle name="Normal 11 8" xfId="503"/>
    <cellStyle name="Normal 12" xfId="504"/>
    <cellStyle name="Normal 12 2" xfId="505"/>
    <cellStyle name="Normal 12 2 2" xfId="506"/>
    <cellStyle name="Normal 12 2 2 2" xfId="507"/>
    <cellStyle name="Normal 12 2 2 2 2" xfId="508"/>
    <cellStyle name="Normal 12 2 2 3" xfId="509"/>
    <cellStyle name="Normal 12 2 3" xfId="510"/>
    <cellStyle name="Normal 12 2 3 2" xfId="511"/>
    <cellStyle name="Normal 12 2 4" xfId="512"/>
    <cellStyle name="Normal 12 3" xfId="513"/>
    <cellStyle name="Normal 12 3 2" xfId="514"/>
    <cellStyle name="Normal 12 3 2 2" xfId="515"/>
    <cellStyle name="Normal 12 3 2 2 2" xfId="516"/>
    <cellStyle name="Normal 12 3 2 3" xfId="517"/>
    <cellStyle name="Normal 12 3 3" xfId="518"/>
    <cellStyle name="Normal 12 3 3 2" xfId="519"/>
    <cellStyle name="Normal 12 3 4" xfId="520"/>
    <cellStyle name="Normal 12 4" xfId="521"/>
    <cellStyle name="Normal 12 4 2" xfId="522"/>
    <cellStyle name="Normal 12 4 2 2" xfId="523"/>
    <cellStyle name="Normal 12 4 2 2 2" xfId="524"/>
    <cellStyle name="Normal 12 4 2 3" xfId="525"/>
    <cellStyle name="Normal 12 4 3" xfId="526"/>
    <cellStyle name="Normal 12 4 3 2" xfId="527"/>
    <cellStyle name="Normal 12 4 4" xfId="528"/>
    <cellStyle name="Normal 12 5" xfId="529"/>
    <cellStyle name="Normal 12 5 2" xfId="530"/>
    <cellStyle name="Normal 12 5 2 2" xfId="531"/>
    <cellStyle name="Normal 12 5 2 2 2" xfId="532"/>
    <cellStyle name="Normal 12 5 2 3" xfId="533"/>
    <cellStyle name="Normal 12 5 3" xfId="534"/>
    <cellStyle name="Normal 12 5 3 2" xfId="535"/>
    <cellStyle name="Normal 12 5 4" xfId="536"/>
    <cellStyle name="Normal 12 6" xfId="537"/>
    <cellStyle name="Normal 12 6 2" xfId="538"/>
    <cellStyle name="Normal 12 6 2 2" xfId="539"/>
    <cellStyle name="Normal 12 6 3" xfId="540"/>
    <cellStyle name="Normal 12 7" xfId="541"/>
    <cellStyle name="Normal 12 7 2" xfId="542"/>
    <cellStyle name="Normal 13" xfId="543"/>
    <cellStyle name="Normal 13 2" xfId="544"/>
    <cellStyle name="Normal 13 2 2" xfId="545"/>
    <cellStyle name="Normal 13 2 2 2" xfId="546"/>
    <cellStyle name="Normal 13 2 2 2 2" xfId="547"/>
    <cellStyle name="Normal 13 2 2 3" xfId="548"/>
    <cellStyle name="Normal 13 2 3" xfId="549"/>
    <cellStyle name="Normal 13 2 3 2" xfId="550"/>
    <cellStyle name="Normal 13 2 4" xfId="551"/>
    <cellStyle name="Normal 13 3" xfId="552"/>
    <cellStyle name="Normal 13 3 2" xfId="553"/>
    <cellStyle name="Normal 13 3 2 2" xfId="554"/>
    <cellStyle name="Normal 13 3 2 2 2" xfId="555"/>
    <cellStyle name="Normal 13 3 2 3" xfId="556"/>
    <cellStyle name="Normal 13 3 3" xfId="557"/>
    <cellStyle name="Normal 13 3 3 2" xfId="558"/>
    <cellStyle name="Normal 13 3 4" xfId="559"/>
    <cellStyle name="Normal 13 4" xfId="560"/>
    <cellStyle name="Normal 13 4 2" xfId="561"/>
    <cellStyle name="Normal 13 4 2 2" xfId="562"/>
    <cellStyle name="Normal 13 4 2 2 2" xfId="563"/>
    <cellStyle name="Normal 13 4 2 3" xfId="564"/>
    <cellStyle name="Normal 13 4 3" xfId="565"/>
    <cellStyle name="Normal 13 4 3 2" xfId="566"/>
    <cellStyle name="Normal 13 4 4" xfId="567"/>
    <cellStyle name="Normal 13 5" xfId="568"/>
    <cellStyle name="Normal 13 5 2" xfId="569"/>
    <cellStyle name="Normal 13 5 2 2" xfId="570"/>
    <cellStyle name="Normal 13 5 2 2 2" xfId="571"/>
    <cellStyle name="Normal 13 5 2 3" xfId="572"/>
    <cellStyle name="Normal 13 5 3" xfId="573"/>
    <cellStyle name="Normal 13 5 3 2" xfId="574"/>
    <cellStyle name="Normal 13 5 4" xfId="575"/>
    <cellStyle name="Normal 13 6" xfId="576"/>
    <cellStyle name="Normal 13 6 2" xfId="577"/>
    <cellStyle name="Normal 13 6 2 2" xfId="578"/>
    <cellStyle name="Normal 13 6 3" xfId="579"/>
    <cellStyle name="Normal 13 7" xfId="580"/>
    <cellStyle name="Normal 13 7 2" xfId="581"/>
    <cellStyle name="Normal 13 8" xfId="582"/>
    <cellStyle name="Normal 14" xfId="583"/>
    <cellStyle name="Normal 14 2" xfId="584"/>
    <cellStyle name="Normal 14 2 2" xfId="585"/>
    <cellStyle name="Normal 14 2 2 2" xfId="586"/>
    <cellStyle name="Normal 14 2 2 2 2" xfId="587"/>
    <cellStyle name="Normal 14 2 2 3" xfId="588"/>
    <cellStyle name="Normal 14 2 3" xfId="589"/>
    <cellStyle name="Normal 14 2 3 2" xfId="590"/>
    <cellStyle name="Normal 14 2 4" xfId="591"/>
    <cellStyle name="Normal 14 3" xfId="592"/>
    <cellStyle name="Normal 14 3 2" xfId="593"/>
    <cellStyle name="Normal 14 3 2 2" xfId="594"/>
    <cellStyle name="Normal 14 3 2 2 2" xfId="595"/>
    <cellStyle name="Normal 14 3 2 3" xfId="596"/>
    <cellStyle name="Normal 14 3 3" xfId="597"/>
    <cellStyle name="Normal 14 3 3 2" xfId="598"/>
    <cellStyle name="Normal 14 3 4" xfId="599"/>
    <cellStyle name="Normal 14 4" xfId="600"/>
    <cellStyle name="Normal 14 4 2" xfId="601"/>
    <cellStyle name="Normal 14 4 2 2" xfId="602"/>
    <cellStyle name="Normal 14 4 2 2 2" xfId="603"/>
    <cellStyle name="Normal 14 4 2 3" xfId="604"/>
    <cellStyle name="Normal 14 4 3" xfId="605"/>
    <cellStyle name="Normal 14 4 3 2" xfId="606"/>
    <cellStyle name="Normal 14 4 4" xfId="607"/>
    <cellStyle name="Normal 14 5" xfId="608"/>
    <cellStyle name="Normal 14 5 2" xfId="609"/>
    <cellStyle name="Normal 14 5 2 2" xfId="610"/>
    <cellStyle name="Normal 14 5 2 2 2" xfId="611"/>
    <cellStyle name="Normal 14 5 2 3" xfId="612"/>
    <cellStyle name="Normal 14 5 3" xfId="613"/>
    <cellStyle name="Normal 14 5 3 2" xfId="614"/>
    <cellStyle name="Normal 14 5 4" xfId="615"/>
    <cellStyle name="Normal 14 6" xfId="616"/>
    <cellStyle name="Normal 14 6 2" xfId="617"/>
    <cellStyle name="Normal 14 6 2 2" xfId="618"/>
    <cellStyle name="Normal 14 6 3" xfId="619"/>
    <cellStyle name="Normal 14 7" xfId="620"/>
    <cellStyle name="Normal 14 7 2" xfId="621"/>
    <cellStyle name="Normal 15" xfId="622"/>
    <cellStyle name="Normal 15 2" xfId="623"/>
    <cellStyle name="Normal 15 2 2" xfId="624"/>
    <cellStyle name="Normal 15 2 2 2" xfId="625"/>
    <cellStyle name="Normal 15 2 2 2 2" xfId="626"/>
    <cellStyle name="Normal 15 2 2 3" xfId="627"/>
    <cellStyle name="Normal 15 2 3" xfId="628"/>
    <cellStyle name="Normal 15 2 3 2" xfId="629"/>
    <cellStyle name="Normal 15 2 4" xfId="630"/>
    <cellStyle name="Normal 15 3" xfId="631"/>
    <cellStyle name="Normal 15 3 2" xfId="632"/>
    <cellStyle name="Normal 15 3 2 2" xfId="633"/>
    <cellStyle name="Normal 15 3 2 2 2" xfId="634"/>
    <cellStyle name="Normal 15 3 2 3" xfId="635"/>
    <cellStyle name="Normal 15 3 3" xfId="636"/>
    <cellStyle name="Normal 15 3 3 2" xfId="637"/>
    <cellStyle name="Normal 15 3 4" xfId="638"/>
    <cellStyle name="Normal 15 4" xfId="639"/>
    <cellStyle name="Normal 15 4 2" xfId="640"/>
    <cellStyle name="Normal 15 4 2 2" xfId="641"/>
    <cellStyle name="Normal 15 4 3" xfId="642"/>
    <cellStyle name="Normal 15 5" xfId="643"/>
    <cellStyle name="Normal 15 5 2" xfId="644"/>
    <cellStyle name="Normal 15 6" xfId="645"/>
    <cellStyle name="Normal 16" xfId="646"/>
    <cellStyle name="Normal 16 2" xfId="647"/>
    <cellStyle name="Normal 16 2 2" xfId="648"/>
    <cellStyle name="Normal 16 2 2 2" xfId="649"/>
    <cellStyle name="Normal 16 2 2 2 2" xfId="650"/>
    <cellStyle name="Normal 16 2 2 3" xfId="651"/>
    <cellStyle name="Normal 16 2 3" xfId="652"/>
    <cellStyle name="Normal 16 2 3 2" xfId="653"/>
    <cellStyle name="Normal 16 2 4" xfId="654"/>
    <cellStyle name="Normal 16 3" xfId="655"/>
    <cellStyle name="Normal 16 3 2" xfId="656"/>
    <cellStyle name="Normal 16 3 2 2" xfId="657"/>
    <cellStyle name="Normal 16 3 2 2 2" xfId="658"/>
    <cellStyle name="Normal 16 3 2 3" xfId="659"/>
    <cellStyle name="Normal 16 3 3" xfId="660"/>
    <cellStyle name="Normal 16 3 3 2" xfId="661"/>
    <cellStyle name="Normal 16 3 4" xfId="662"/>
    <cellStyle name="Normal 16 4" xfId="663"/>
    <cellStyle name="Normal 16 4 2" xfId="664"/>
    <cellStyle name="Normal 16 4 2 2" xfId="665"/>
    <cellStyle name="Normal 16 4 3" xfId="666"/>
    <cellStyle name="Normal 16 5" xfId="667"/>
    <cellStyle name="Normal 16 5 2" xfId="668"/>
    <cellStyle name="Normal 16 6" xfId="669"/>
    <cellStyle name="Normal 17" xfId="670"/>
    <cellStyle name="Normal 17 2" xfId="671"/>
    <cellStyle name="Normal 17 2 2" xfId="672"/>
    <cellStyle name="Normal 17 2 2 2" xfId="673"/>
    <cellStyle name="Normal 17 2 2 2 2" xfId="674"/>
    <cellStyle name="Normal 17 2 2 3" xfId="675"/>
    <cellStyle name="Normal 17 2 3" xfId="676"/>
    <cellStyle name="Normal 17 2 3 2" xfId="677"/>
    <cellStyle name="Normal 17 2 4" xfId="678"/>
    <cellStyle name="Normal 17 3" xfId="679"/>
    <cellStyle name="Normal 17 3 2" xfId="680"/>
    <cellStyle name="Normal 17 3 2 2" xfId="681"/>
    <cellStyle name="Normal 17 3 2 2 2" xfId="682"/>
    <cellStyle name="Normal 17 3 2 3" xfId="683"/>
    <cellStyle name="Normal 17 3 3" xfId="684"/>
    <cellStyle name="Normal 17 3 3 2" xfId="685"/>
    <cellStyle name="Normal 17 3 4" xfId="686"/>
    <cellStyle name="Normal 17 4" xfId="687"/>
    <cellStyle name="Normal 17 4 2" xfId="688"/>
    <cellStyle name="Normal 17 4 2 2" xfId="689"/>
    <cellStyle name="Normal 17 4 3" xfId="690"/>
    <cellStyle name="Normal 17 5" xfId="691"/>
    <cellStyle name="Normal 17 5 2" xfId="692"/>
    <cellStyle name="Normal 17 6" xfId="693"/>
    <cellStyle name="Normal 18" xfId="694"/>
    <cellStyle name="Normal 18 2" xfId="695"/>
    <cellStyle name="Normal 18 2 2" xfId="696"/>
    <cellStyle name="Normal 18 2 2 2" xfId="697"/>
    <cellStyle name="Normal 18 2 2 2 2" xfId="698"/>
    <cellStyle name="Normal 18 2 2 3" xfId="699"/>
    <cellStyle name="Normal 18 2 3" xfId="700"/>
    <cellStyle name="Normal 18 2 3 2" xfId="701"/>
    <cellStyle name="Normal 18 2 4" xfId="702"/>
    <cellStyle name="Normal 18 3" xfId="703"/>
    <cellStyle name="Normal 18 3 2" xfId="704"/>
    <cellStyle name="Normal 18 3 2 2" xfId="705"/>
    <cellStyle name="Normal 18 3 2 2 2" xfId="706"/>
    <cellStyle name="Normal 18 3 2 3" xfId="707"/>
    <cellStyle name="Normal 18 3 3" xfId="708"/>
    <cellStyle name="Normal 18 3 3 2" xfId="709"/>
    <cellStyle name="Normal 18 3 4" xfId="710"/>
    <cellStyle name="Normal 18 4" xfId="711"/>
    <cellStyle name="Normal 18 4 2" xfId="712"/>
    <cellStyle name="Normal 18 4 2 2" xfId="713"/>
    <cellStyle name="Normal 18 4 3" xfId="714"/>
    <cellStyle name="Normal 18 5" xfId="715"/>
    <cellStyle name="Normal 18 5 2" xfId="716"/>
    <cellStyle name="Normal 18 6" xfId="717"/>
    <cellStyle name="Normal 19" xfId="718"/>
    <cellStyle name="Normal 19 2" xfId="719"/>
    <cellStyle name="Normal 2" xfId="720"/>
    <cellStyle name="Normal 2 10" xfId="721"/>
    <cellStyle name="Normal 2 10 2" xfId="722"/>
    <cellStyle name="Normal 2 11" xfId="723"/>
    <cellStyle name="Normal 2 11 2" xfId="724"/>
    <cellStyle name="Normal 2 12" xfId="725"/>
    <cellStyle name="Normal 2 12 2" xfId="726"/>
    <cellStyle name="Normal 2 12 2 2" xfId="727"/>
    <cellStyle name="Normal 2 13" xfId="728"/>
    <cellStyle name="Normal 2 14" xfId="729"/>
    <cellStyle name="Normal 2 15" xfId="730"/>
    <cellStyle name="Normal 2 16" xfId="731"/>
    <cellStyle name="Normal 2 17" xfId="732"/>
    <cellStyle name="Normal 2 18" xfId="733"/>
    <cellStyle name="Normal 2 19" xfId="734"/>
    <cellStyle name="Normal 2 19 2" xfId="735"/>
    <cellStyle name="Normal 2 19 2 2" xfId="736"/>
    <cellStyle name="Normal 2 19 3" xfId="737"/>
    <cellStyle name="Normal 2 2" xfId="738"/>
    <cellStyle name="Normal 2 2 2" xfId="739"/>
    <cellStyle name="Normal 2 20" xfId="740"/>
    <cellStyle name="Normal 2 20 2" xfId="741"/>
    <cellStyle name="Normal 2 20 2 2" xfId="742"/>
    <cellStyle name="Normal 2 20 3" xfId="743"/>
    <cellStyle name="Normal 2 21" xfId="744"/>
    <cellStyle name="Normal 2 21 2" xfId="745"/>
    <cellStyle name="Normal 2 22" xfId="746"/>
    <cellStyle name="Normal 2 22 2" xfId="747"/>
    <cellStyle name="Normal 2 23" xfId="748"/>
    <cellStyle name="Normal 2 23 2" xfId="749"/>
    <cellStyle name="Normal 2 24" xfId="750"/>
    <cellStyle name="Normal 2 24 2" xfId="751"/>
    <cellStyle name="Normal 2 24 2 2" xfId="752"/>
    <cellStyle name="Normal 2 24 3" xfId="753"/>
    <cellStyle name="Normal 2 25" xfId="754"/>
    <cellStyle name="Normal 2 25 2" xfId="755"/>
    <cellStyle name="Normal 2 26" xfId="756"/>
    <cellStyle name="Normal 2 26 2" xfId="757"/>
    <cellStyle name="Normal 2 27" xfId="758"/>
    <cellStyle name="Normal 2 27 2" xfId="759"/>
    <cellStyle name="Normal 2 28" xfId="760"/>
    <cellStyle name="Normal 2 3" xfId="761"/>
    <cellStyle name="Normal 2 3 2" xfId="762"/>
    <cellStyle name="Normal 2 3 2 2" xfId="763"/>
    <cellStyle name="Normal 2 3 2 2 2" xfId="764"/>
    <cellStyle name="Normal 2 3 2 3" xfId="765"/>
    <cellStyle name="Normal 2 3 2 3 2" xfId="766"/>
    <cellStyle name="Normal 2 3 2 4" xfId="767"/>
    <cellStyle name="Normal 2 3 2 4 2" xfId="768"/>
    <cellStyle name="Normal 2 3 2 5" xfId="769"/>
    <cellStyle name="Normal 2 3 3" xfId="770"/>
    <cellStyle name="Normal 2 3 3 2" xfId="771"/>
    <cellStyle name="Normal 2 3 4" xfId="772"/>
    <cellStyle name="Normal 2 3 5" xfId="773"/>
    <cellStyle name="Normal 2 3 5 2" xfId="4"/>
    <cellStyle name="Normal 2 3 5 2 2" xfId="774"/>
    <cellStyle name="Normal 2 3 5 3" xfId="775"/>
    <cellStyle name="Normal 2 3 6" xfId="776"/>
    <cellStyle name="Normal 2 31" xfId="777"/>
    <cellStyle name="Normal 2 4" xfId="778"/>
    <cellStyle name="Normal 2 4 2" xfId="779"/>
    <cellStyle name="Normal 2 4 3" xfId="3"/>
    <cellStyle name="Normal 2 4 4" xfId="780"/>
    <cellStyle name="Normal 2 4 4 2" xfId="781"/>
    <cellStyle name="Normal 2 5" xfId="782"/>
    <cellStyle name="Normal 2 5 2" xfId="783"/>
    <cellStyle name="Normal 2 5 3" xfId="784"/>
    <cellStyle name="Normal 2 5 3 2" xfId="785"/>
    <cellStyle name="Normal 2 6" xfId="786"/>
    <cellStyle name="Normal 2 6 2" xfId="787"/>
    <cellStyle name="Normal 2 7" xfId="788"/>
    <cellStyle name="Normal 2 7 2" xfId="789"/>
    <cellStyle name="Normal 2 8" xfId="790"/>
    <cellStyle name="Normal 2 8 2" xfId="791"/>
    <cellStyle name="Normal 2 9" xfId="792"/>
    <cellStyle name="Normal 2 9 2" xfId="793"/>
    <cellStyle name="Normal 2_EFE" xfId="794"/>
    <cellStyle name="Normal 20" xfId="795"/>
    <cellStyle name="Normal 20 2" xfId="796"/>
    <cellStyle name="Normal 20 2 2" xfId="797"/>
    <cellStyle name="Normal 20 3" xfId="798"/>
    <cellStyle name="Normal 20 4" xfId="799"/>
    <cellStyle name="Normal 21" xfId="800"/>
    <cellStyle name="Normal 21 2" xfId="801"/>
    <cellStyle name="Normal 22" xfId="802"/>
    <cellStyle name="Normal 22 2" xfId="803"/>
    <cellStyle name="Normal 23" xfId="804"/>
    <cellStyle name="Normal 23 2" xfId="805"/>
    <cellStyle name="Normal 24" xfId="806"/>
    <cellStyle name="Normal 24 2" xfId="807"/>
    <cellStyle name="Normal 25" xfId="808"/>
    <cellStyle name="Normal 25 2" xfId="809"/>
    <cellStyle name="Normal 26" xfId="810"/>
    <cellStyle name="Normal 26 2" xfId="811"/>
    <cellStyle name="Normal 27" xfId="812"/>
    <cellStyle name="Normal 28" xfId="2"/>
    <cellStyle name="Normal 28 2" xfId="813"/>
    <cellStyle name="Normal 29" xfId="814"/>
    <cellStyle name="Normal 3" xfId="815"/>
    <cellStyle name="Normal 3 10" xfId="816"/>
    <cellStyle name="Normal 3 10 2" xfId="817"/>
    <cellStyle name="Normal 3 11" xfId="818"/>
    <cellStyle name="Normal 3 11 2" xfId="819"/>
    <cellStyle name="Normal 3 12" xfId="820"/>
    <cellStyle name="Normal 3 12 2" xfId="821"/>
    <cellStyle name="Normal 3 13" xfId="822"/>
    <cellStyle name="Normal 3 14" xfId="823"/>
    <cellStyle name="Normal 3 15" xfId="824"/>
    <cellStyle name="Normal 3 2" xfId="825"/>
    <cellStyle name="Normal 3 2 2" xfId="826"/>
    <cellStyle name="Normal 3 2 2 2" xfId="827"/>
    <cellStyle name="Normal 3 2 2 2 2" xfId="828"/>
    <cellStyle name="Normal 3 2 2 3" xfId="829"/>
    <cellStyle name="Normal 3 2 2 3 2" xfId="830"/>
    <cellStyle name="Normal 3 2 2 4" xfId="831"/>
    <cellStyle name="Normal 3 2 2 4 2" xfId="832"/>
    <cellStyle name="Normal 3 2 2 5" xfId="833"/>
    <cellStyle name="Normal 3 2 3" xfId="834"/>
    <cellStyle name="Normal 3 2 4" xfId="835"/>
    <cellStyle name="Normal 3 3" xfId="836"/>
    <cellStyle name="Normal 3 3 2" xfId="837"/>
    <cellStyle name="Normal 3 3 2 2" xfId="838"/>
    <cellStyle name="Normal 3 3 2 2 2" xfId="839"/>
    <cellStyle name="Normal 3 3 2 3" xfId="840"/>
    <cellStyle name="Normal 3 3 3" xfId="841"/>
    <cellStyle name="Normal 3 3 4" xfId="842"/>
    <cellStyle name="Normal 3 4" xfId="843"/>
    <cellStyle name="Normal 3 4 2" xfId="844"/>
    <cellStyle name="Normal 3 4 2 2" xfId="845"/>
    <cellStyle name="Normal 3 4 2 2 2" xfId="846"/>
    <cellStyle name="Normal 3 4 2 3" xfId="847"/>
    <cellStyle name="Normal 3 5" xfId="848"/>
    <cellStyle name="Normal 3 5 2" xfId="849"/>
    <cellStyle name="Normal 3 5 2 2" xfId="850"/>
    <cellStyle name="Normal 3 6" xfId="851"/>
    <cellStyle name="Normal 3 7" xfId="852"/>
    <cellStyle name="Normal 3 8" xfId="853"/>
    <cellStyle name="Normal 3 9" xfId="854"/>
    <cellStyle name="Normal 3 9 2" xfId="855"/>
    <cellStyle name="Normal 3 9 2 2" xfId="856"/>
    <cellStyle name="Normal 3 9 3" xfId="857"/>
    <cellStyle name="Normal 3_EFE" xfId="858"/>
    <cellStyle name="Normal 4" xfId="859"/>
    <cellStyle name="Normal 4 2" xfId="860"/>
    <cellStyle name="Normal 4 2 2" xfId="861"/>
    <cellStyle name="Normal 4 2 2 2" xfId="862"/>
    <cellStyle name="Normal 4 3" xfId="863"/>
    <cellStyle name="Normal 4 3 2" xfId="864"/>
    <cellStyle name="Normal 4 3 2 2" xfId="865"/>
    <cellStyle name="Normal 4 4" xfId="866"/>
    <cellStyle name="Normal 4 4 2" xfId="867"/>
    <cellStyle name="Normal 4 4 2 2" xfId="868"/>
    <cellStyle name="Normal 4 4 3" xfId="869"/>
    <cellStyle name="Normal 4 5" xfId="870"/>
    <cellStyle name="Normal 5" xfId="871"/>
    <cellStyle name="Normal 5 2" xfId="872"/>
    <cellStyle name="Normal 5 2 2" xfId="873"/>
    <cellStyle name="Normal 5 2 2 2" xfId="874"/>
    <cellStyle name="Normal 5 2 2 2 2" xfId="875"/>
    <cellStyle name="Normal 5 2 2 3" xfId="876"/>
    <cellStyle name="Normal 5 2 3" xfId="877"/>
    <cellStyle name="Normal 5 2 3 2" xfId="878"/>
    <cellStyle name="Normal 5 3" xfId="879"/>
    <cellStyle name="Normal 5 3 2" xfId="880"/>
    <cellStyle name="Normal 5 3 2 2" xfId="881"/>
    <cellStyle name="Normal 5 3 2 2 2" xfId="882"/>
    <cellStyle name="Normal 5 3 2 3" xfId="883"/>
    <cellStyle name="Normal 5 3 3" xfId="884"/>
    <cellStyle name="Normal 5 3 3 2" xfId="885"/>
    <cellStyle name="Normal 5 4" xfId="886"/>
    <cellStyle name="Normal 5 4 2" xfId="887"/>
    <cellStyle name="Normal 5 4 2 2" xfId="888"/>
    <cellStyle name="Normal 5 4 2 2 2" xfId="889"/>
    <cellStyle name="Normal 5 4 2 3" xfId="890"/>
    <cellStyle name="Normal 5 4 3" xfId="891"/>
    <cellStyle name="Normal 5 4 3 2" xfId="892"/>
    <cellStyle name="Normal 5 5" xfId="893"/>
    <cellStyle name="Normal 5 5 2" xfId="894"/>
    <cellStyle name="Normal 5 5 2 2" xfId="895"/>
    <cellStyle name="Normal 5 6" xfId="896"/>
    <cellStyle name="Normal 5 6 2" xfId="897"/>
    <cellStyle name="Normal 5 7" xfId="898"/>
    <cellStyle name="Normal 56" xfId="899"/>
    <cellStyle name="Normal 56 2" xfId="900"/>
    <cellStyle name="Normal 6" xfId="901"/>
    <cellStyle name="Normal 6 10" xfId="902"/>
    <cellStyle name="Normal 6 2" xfId="903"/>
    <cellStyle name="Normal 6 2 2" xfId="904"/>
    <cellStyle name="Normal 6 2 2 2" xfId="905"/>
    <cellStyle name="Normal 6 2 2 2 2" xfId="906"/>
    <cellStyle name="Normal 6 2 2 3" xfId="907"/>
    <cellStyle name="Normal 6 2 3" xfId="908"/>
    <cellStyle name="Normal 6 2 3 2" xfId="909"/>
    <cellStyle name="Normal 6 2 3 2 2" xfId="910"/>
    <cellStyle name="Normal 6 2 3 3" xfId="911"/>
    <cellStyle name="Normal 6 2 4" xfId="912"/>
    <cellStyle name="Normal 6 2 4 2" xfId="913"/>
    <cellStyle name="Normal 6 2 5" xfId="914"/>
    <cellStyle name="Normal 6 2 5 2" xfId="915"/>
    <cellStyle name="Normal 6 2 6" xfId="916"/>
    <cellStyle name="Normal 6 2 6 2" xfId="917"/>
    <cellStyle name="Normal 6 2 7" xfId="918"/>
    <cellStyle name="Normal 6 2 7 2" xfId="919"/>
    <cellStyle name="Normal 6 2 8" xfId="920"/>
    <cellStyle name="Normal 6 2_EFE" xfId="921"/>
    <cellStyle name="Normal 6 3" xfId="922"/>
    <cellStyle name="Normal 6 3 2" xfId="923"/>
    <cellStyle name="Normal 6 3 2 2" xfId="924"/>
    <cellStyle name="Normal 6 3 2 2 2" xfId="925"/>
    <cellStyle name="Normal 6 3 2 3" xfId="926"/>
    <cellStyle name="Normal 6 3 3" xfId="927"/>
    <cellStyle name="Normal 6 3 3 2" xfId="928"/>
    <cellStyle name="Normal 6 3 4" xfId="929"/>
    <cellStyle name="Normal 6 4" xfId="930"/>
    <cellStyle name="Normal 6 4 2" xfId="931"/>
    <cellStyle name="Normal 6 4 2 2" xfId="932"/>
    <cellStyle name="Normal 6 4 2 2 2" xfId="933"/>
    <cellStyle name="Normal 6 4 2 3" xfId="934"/>
    <cellStyle name="Normal 6 4 3" xfId="935"/>
    <cellStyle name="Normal 6 4 3 2" xfId="936"/>
    <cellStyle name="Normal 6 5" xfId="937"/>
    <cellStyle name="Normal 6 5 2" xfId="938"/>
    <cellStyle name="Normal 6 5 2 2" xfId="939"/>
    <cellStyle name="Normal 6 5 2 2 2" xfId="940"/>
    <cellStyle name="Normal 6 5 2 3" xfId="941"/>
    <cellStyle name="Normal 6 5 3" xfId="942"/>
    <cellStyle name="Normal 6 5 3 2" xfId="943"/>
    <cellStyle name="Normal 6 5 4" xfId="944"/>
    <cellStyle name="Normal 6 6" xfId="945"/>
    <cellStyle name="Normal 6 6 2" xfId="946"/>
    <cellStyle name="Normal 6 6 2 2" xfId="947"/>
    <cellStyle name="Normal 6 6 3" xfId="948"/>
    <cellStyle name="Normal 6 7" xfId="949"/>
    <cellStyle name="Normal 6 7 2" xfId="950"/>
    <cellStyle name="Normal 6 8" xfId="951"/>
    <cellStyle name="Normal 6 8 2" xfId="952"/>
    <cellStyle name="Normal 6 9" xfId="953"/>
    <cellStyle name="Normal 6 9 2" xfId="954"/>
    <cellStyle name="Normal 6_EFE" xfId="955"/>
    <cellStyle name="Normal 7" xfId="956"/>
    <cellStyle name="Normal 7 2" xfId="957"/>
    <cellStyle name="Normal 7 2 2" xfId="958"/>
    <cellStyle name="Normal 7 2 2 2" xfId="959"/>
    <cellStyle name="Normal 7 2 2 2 2" xfId="960"/>
    <cellStyle name="Normal 7 2 2 3" xfId="961"/>
    <cellStyle name="Normal 7 2 3" xfId="962"/>
    <cellStyle name="Normal 7 2 3 2" xfId="963"/>
    <cellStyle name="Normal 7 3" xfId="964"/>
    <cellStyle name="Normal 7 3 2" xfId="965"/>
    <cellStyle name="Normal 7 3 2 2" xfId="966"/>
    <cellStyle name="Normal 7 3 2 2 2" xfId="967"/>
    <cellStyle name="Normal 7 3 2 3" xfId="968"/>
    <cellStyle name="Normal 7 3 3" xfId="969"/>
    <cellStyle name="Normal 7 3 3 2" xfId="970"/>
    <cellStyle name="Normal 7 4" xfId="971"/>
    <cellStyle name="Normal 7 4 2" xfId="972"/>
    <cellStyle name="Normal 7 4 2 2" xfId="973"/>
    <cellStyle name="Normal 7 4 2 2 2" xfId="974"/>
    <cellStyle name="Normal 7 4 2 3" xfId="975"/>
    <cellStyle name="Normal 7 4 3" xfId="976"/>
    <cellStyle name="Normal 7 4 3 2" xfId="977"/>
    <cellStyle name="Normal 7 4 4" xfId="978"/>
    <cellStyle name="Normal 7 5" xfId="979"/>
    <cellStyle name="Normal 7 5 2" xfId="980"/>
    <cellStyle name="Normal 7 5 2 2" xfId="981"/>
    <cellStyle name="Normal 7 5 3" xfId="982"/>
    <cellStyle name="Normal 7 6" xfId="983"/>
    <cellStyle name="Normal 7 6 2" xfId="984"/>
    <cellStyle name="Normal 7 7" xfId="985"/>
    <cellStyle name="Normal 7_EFE" xfId="986"/>
    <cellStyle name="Normal 8" xfId="987"/>
    <cellStyle name="Normal 8 2" xfId="988"/>
    <cellStyle name="Normal 8 2 2" xfId="989"/>
    <cellStyle name="Normal 8 2 2 2" xfId="990"/>
    <cellStyle name="Normal 8 2 2 2 2" xfId="991"/>
    <cellStyle name="Normal 8 2 2 3" xfId="992"/>
    <cellStyle name="Normal 8 2 3" xfId="993"/>
    <cellStyle name="Normal 8 2 3 2" xfId="994"/>
    <cellStyle name="Normal 8 2 4" xfId="995"/>
    <cellStyle name="Normal 8 3" xfId="996"/>
    <cellStyle name="Normal 8 3 2" xfId="997"/>
    <cellStyle name="Normal 8 3 2 2" xfId="998"/>
    <cellStyle name="Normal 8 3 2 2 2" xfId="999"/>
    <cellStyle name="Normal 8 3 2 3" xfId="1000"/>
    <cellStyle name="Normal 8 3 3" xfId="1001"/>
    <cellStyle name="Normal 8 3 3 2" xfId="1002"/>
    <cellStyle name="Normal 8 3 4" xfId="1003"/>
    <cellStyle name="Normal 8 4" xfId="1004"/>
    <cellStyle name="Normal 8 4 2" xfId="1005"/>
    <cellStyle name="Normal 8 4 2 2" xfId="1006"/>
    <cellStyle name="Normal 8 4 2 2 2" xfId="1007"/>
    <cellStyle name="Normal 8 4 2 3" xfId="1008"/>
    <cellStyle name="Normal 8 4 3" xfId="1009"/>
    <cellStyle name="Normal 8 4 3 2" xfId="1010"/>
    <cellStyle name="Normal 8 4 4" xfId="1011"/>
    <cellStyle name="Normal 8 5" xfId="1012"/>
    <cellStyle name="Normal 8 5 2" xfId="1013"/>
    <cellStyle name="Normal 8 5 2 2" xfId="1014"/>
    <cellStyle name="Normal 8 5 2 2 2" xfId="1015"/>
    <cellStyle name="Normal 8 5 2 3" xfId="1016"/>
    <cellStyle name="Normal 8 5 3" xfId="1017"/>
    <cellStyle name="Normal 8 5 3 2" xfId="1018"/>
    <cellStyle name="Normal 8 5 4" xfId="1019"/>
    <cellStyle name="Normal 8 6" xfId="1020"/>
    <cellStyle name="Normal 8 6 2" xfId="1021"/>
    <cellStyle name="Normal 8 6 2 2" xfId="1022"/>
    <cellStyle name="Normal 8 6 3" xfId="1023"/>
    <cellStyle name="Normal 8 7" xfId="1024"/>
    <cellStyle name="Normal 8 7 2" xfId="1025"/>
    <cellStyle name="Normal 9" xfId="1026"/>
    <cellStyle name="Normal 9 2" xfId="1027"/>
    <cellStyle name="Normal 9 2 2" xfId="1028"/>
    <cellStyle name="Normal 9 2 2 2" xfId="1029"/>
    <cellStyle name="Normal 9 2 2 2 2" xfId="1030"/>
    <cellStyle name="Normal 9 2 2 3" xfId="1031"/>
    <cellStyle name="Normal 9 2 3" xfId="1032"/>
    <cellStyle name="Normal 9 2 3 2" xfId="1033"/>
    <cellStyle name="Normal 9 3" xfId="1034"/>
    <cellStyle name="Normal 9 3 2" xfId="1035"/>
    <cellStyle name="Normal 9 3 2 2" xfId="1036"/>
    <cellStyle name="Normal 9 3 2 2 2" xfId="1037"/>
    <cellStyle name="Normal 9 3 2 3" xfId="1038"/>
    <cellStyle name="Normal 9 3 3" xfId="1039"/>
    <cellStyle name="Normal 9 3 3 2" xfId="1040"/>
    <cellStyle name="Normal 9 3 4" xfId="1041"/>
    <cellStyle name="Normal 9 4" xfId="1042"/>
    <cellStyle name="Normal 9 4 2" xfId="1043"/>
    <cellStyle name="Normal 9 4 2 2" xfId="1044"/>
    <cellStyle name="Normal 9 4 2 2 2" xfId="1045"/>
    <cellStyle name="Normal 9 4 2 3" xfId="1046"/>
    <cellStyle name="Normal 9 4 3" xfId="1047"/>
    <cellStyle name="Normal 9 4 3 2" xfId="1048"/>
    <cellStyle name="Normal 9 4 4" xfId="1049"/>
    <cellStyle name="Normal 9 5" xfId="1050"/>
    <cellStyle name="Normal 9 5 2" xfId="1051"/>
    <cellStyle name="Normal 9 5 2 2" xfId="1052"/>
    <cellStyle name="Normal 9 5 3" xfId="1053"/>
    <cellStyle name="Normal 9 6" xfId="1054"/>
    <cellStyle name="Normal 9 6 2" xfId="1055"/>
    <cellStyle name="Normal 9 7" xfId="1056"/>
    <cellStyle name="Normal 9 7 2" xfId="1057"/>
    <cellStyle name="Normal 9 8" xfId="1058"/>
    <cellStyle name="Notas 10" xfId="1059"/>
    <cellStyle name="Notas 10 2" xfId="1060"/>
    <cellStyle name="Notas 10 2 2" xfId="1061"/>
    <cellStyle name="Notas 10 2 2 2" xfId="1062"/>
    <cellStyle name="Notas 10 2 3" xfId="1063"/>
    <cellStyle name="Notas 10 3" xfId="1064"/>
    <cellStyle name="Notas 10 3 2" xfId="1065"/>
    <cellStyle name="Notas 10 3 2 2" xfId="1066"/>
    <cellStyle name="Notas 10 3 3" xfId="1067"/>
    <cellStyle name="Notas 10 4" xfId="1068"/>
    <cellStyle name="Notas 10 4 2" xfId="1069"/>
    <cellStyle name="Notas 10 5" xfId="1070"/>
    <cellStyle name="Notas 11" xfId="1071"/>
    <cellStyle name="Notas 11 2" xfId="1072"/>
    <cellStyle name="Notas 11 2 2" xfId="1073"/>
    <cellStyle name="Notas 11 2 2 2" xfId="1074"/>
    <cellStyle name="Notas 11 2 3" xfId="1075"/>
    <cellStyle name="Notas 11 3" xfId="1076"/>
    <cellStyle name="Notas 11 3 2" xfId="1077"/>
    <cellStyle name="Notas 11 3 2 2" xfId="1078"/>
    <cellStyle name="Notas 11 3 3" xfId="1079"/>
    <cellStyle name="Notas 11 4" xfId="1080"/>
    <cellStyle name="Notas 11 4 2" xfId="1081"/>
    <cellStyle name="Notas 11 5" xfId="1082"/>
    <cellStyle name="Notas 12" xfId="1083"/>
    <cellStyle name="Notas 12 2" xfId="1084"/>
    <cellStyle name="Notas 12 2 2" xfId="1085"/>
    <cellStyle name="Notas 12 2 2 2" xfId="1086"/>
    <cellStyle name="Notas 12 2 3" xfId="1087"/>
    <cellStyle name="Notas 12 3" xfId="1088"/>
    <cellStyle name="Notas 12 3 2" xfId="1089"/>
    <cellStyle name="Notas 12 3 2 2" xfId="1090"/>
    <cellStyle name="Notas 12 3 3" xfId="1091"/>
    <cellStyle name="Notas 12 4" xfId="1092"/>
    <cellStyle name="Notas 12 4 2" xfId="1093"/>
    <cellStyle name="Notas 12 5" xfId="1094"/>
    <cellStyle name="Notas 13" xfId="1095"/>
    <cellStyle name="Notas 14" xfId="1096"/>
    <cellStyle name="Notas 2" xfId="1097"/>
    <cellStyle name="Notas 2 2" xfId="1098"/>
    <cellStyle name="Notas 2 2 2" xfId="1099"/>
    <cellStyle name="Notas 2 2 2 2" xfId="1100"/>
    <cellStyle name="Notas 2 2 2 2 2" xfId="1101"/>
    <cellStyle name="Notas 2 2 2 3" xfId="1102"/>
    <cellStyle name="Notas 2 2 3" xfId="1103"/>
    <cellStyle name="Notas 2 2 3 2" xfId="1104"/>
    <cellStyle name="Notas 2 2 4" xfId="1105"/>
    <cellStyle name="Notas 2 3" xfId="1106"/>
    <cellStyle name="Notas 2 3 2" xfId="1107"/>
    <cellStyle name="Notas 2 3 2 2" xfId="1108"/>
    <cellStyle name="Notas 2 3 3" xfId="1109"/>
    <cellStyle name="Notas 2 4" xfId="1110"/>
    <cellStyle name="Notas 2 4 2" xfId="1111"/>
    <cellStyle name="Notas 2 4 2 2" xfId="1112"/>
    <cellStyle name="Notas 2 4 3" xfId="1113"/>
    <cellStyle name="Notas 2 5" xfId="1114"/>
    <cellStyle name="Notas 2 5 2" xfId="1115"/>
    <cellStyle name="Notas 2 6" xfId="1116"/>
    <cellStyle name="Notas 3" xfId="1117"/>
    <cellStyle name="Notas 3 2" xfId="1118"/>
    <cellStyle name="Notas 3 2 2" xfId="1119"/>
    <cellStyle name="Notas 3 2 2 2" xfId="1120"/>
    <cellStyle name="Notas 3 2 3" xfId="1121"/>
    <cellStyle name="Notas 3 3" xfId="1122"/>
    <cellStyle name="Notas 3 3 2" xfId="1123"/>
    <cellStyle name="Notas 3 3 2 2" xfId="1124"/>
    <cellStyle name="Notas 3 3 3" xfId="1125"/>
    <cellStyle name="Notas 3 4" xfId="1126"/>
    <cellStyle name="Notas 3 4 2" xfId="1127"/>
    <cellStyle name="Notas 3 5" xfId="1128"/>
    <cellStyle name="Notas 4" xfId="1129"/>
    <cellStyle name="Notas 4 2" xfId="1130"/>
    <cellStyle name="Notas 4 2 2" xfId="1131"/>
    <cellStyle name="Notas 4 2 2 2" xfId="1132"/>
    <cellStyle name="Notas 4 2 3" xfId="1133"/>
    <cellStyle name="Notas 4 3" xfId="1134"/>
    <cellStyle name="Notas 4 3 2" xfId="1135"/>
    <cellStyle name="Notas 4 3 2 2" xfId="1136"/>
    <cellStyle name="Notas 4 3 3" xfId="1137"/>
    <cellStyle name="Notas 4 4" xfId="1138"/>
    <cellStyle name="Notas 4 4 2" xfId="1139"/>
    <cellStyle name="Notas 4 5" xfId="1140"/>
    <cellStyle name="Notas 5" xfId="1141"/>
    <cellStyle name="Notas 5 2" xfId="1142"/>
    <cellStyle name="Notas 5 2 2" xfId="1143"/>
    <cellStyle name="Notas 5 2 2 2" xfId="1144"/>
    <cellStyle name="Notas 5 2 3" xfId="1145"/>
    <cellStyle name="Notas 5 3" xfId="1146"/>
    <cellStyle name="Notas 5 3 2" xfId="1147"/>
    <cellStyle name="Notas 5 3 2 2" xfId="1148"/>
    <cellStyle name="Notas 5 3 3" xfId="1149"/>
    <cellStyle name="Notas 5 4" xfId="1150"/>
    <cellStyle name="Notas 5 4 2" xfId="1151"/>
    <cellStyle name="Notas 5 5" xfId="1152"/>
    <cellStyle name="Notas 6" xfId="1153"/>
    <cellStyle name="Notas 6 2" xfId="1154"/>
    <cellStyle name="Notas 6 2 2" xfId="1155"/>
    <cellStyle name="Notas 6 2 2 2" xfId="1156"/>
    <cellStyle name="Notas 6 2 3" xfId="1157"/>
    <cellStyle name="Notas 6 3" xfId="1158"/>
    <cellStyle name="Notas 6 3 2" xfId="1159"/>
    <cellStyle name="Notas 6 3 2 2" xfId="1160"/>
    <cellStyle name="Notas 6 3 3" xfId="1161"/>
    <cellStyle name="Notas 6 4" xfId="1162"/>
    <cellStyle name="Notas 6 4 2" xfId="1163"/>
    <cellStyle name="Notas 6 5" xfId="1164"/>
    <cellStyle name="Notas 7" xfId="1165"/>
    <cellStyle name="Notas 7 2" xfId="1166"/>
    <cellStyle name="Notas 7 2 2" xfId="1167"/>
    <cellStyle name="Notas 7 2 2 2" xfId="1168"/>
    <cellStyle name="Notas 7 2 3" xfId="1169"/>
    <cellStyle name="Notas 7 3" xfId="1170"/>
    <cellStyle name="Notas 7 3 2" xfId="1171"/>
    <cellStyle name="Notas 7 3 2 2" xfId="1172"/>
    <cellStyle name="Notas 7 3 3" xfId="1173"/>
    <cellStyle name="Notas 7 4" xfId="1174"/>
    <cellStyle name="Notas 7 4 2" xfId="1175"/>
    <cellStyle name="Notas 7 5" xfId="1176"/>
    <cellStyle name="Notas 8" xfId="1177"/>
    <cellStyle name="Notas 8 2" xfId="1178"/>
    <cellStyle name="Notas 8 2 2" xfId="1179"/>
    <cellStyle name="Notas 8 2 2 2" xfId="1180"/>
    <cellStyle name="Notas 8 2 3" xfId="1181"/>
    <cellStyle name="Notas 8 3" xfId="1182"/>
    <cellStyle name="Notas 8 3 2" xfId="1183"/>
    <cellStyle name="Notas 8 3 2 2" xfId="1184"/>
    <cellStyle name="Notas 8 3 3" xfId="1185"/>
    <cellStyle name="Notas 8 4" xfId="1186"/>
    <cellStyle name="Notas 8 4 2" xfId="1187"/>
    <cellStyle name="Notas 8 5" xfId="1188"/>
    <cellStyle name="Notas 9" xfId="1189"/>
    <cellStyle name="Notas 9 2" xfId="1190"/>
    <cellStyle name="Notas 9 2 2" xfId="1191"/>
    <cellStyle name="Notas 9 2 2 2" xfId="1192"/>
    <cellStyle name="Notas 9 2 3" xfId="1193"/>
    <cellStyle name="Notas 9 3" xfId="1194"/>
    <cellStyle name="Notas 9 3 2" xfId="1195"/>
    <cellStyle name="Notas 9 3 2 2" xfId="1196"/>
    <cellStyle name="Notas 9 3 3" xfId="1197"/>
    <cellStyle name="Notas 9 4" xfId="1198"/>
    <cellStyle name="Notas 9 4 2" xfId="1199"/>
    <cellStyle name="Notas 9 5" xfId="1200"/>
    <cellStyle name="Porcentaje 2" xfId="1201"/>
    <cellStyle name="Porcentaje 2 2" xfId="1202"/>
    <cellStyle name="Porcentaje 3" xfId="1203"/>
    <cellStyle name="Porcentaje 3 2" xfId="1204"/>
    <cellStyle name="Porcentaje 4" xfId="1205"/>
    <cellStyle name="Porcentaje 4 2" xfId="1206"/>
    <cellStyle name="Porcentaje 5" xfId="1207"/>
    <cellStyle name="Porcentual 2" xfId="1208"/>
    <cellStyle name="Salida 2" xfId="1209"/>
    <cellStyle name="SAPBEXaggData" xfId="1210"/>
    <cellStyle name="SAPBEXaggData 2" xfId="1211"/>
    <cellStyle name="SAPBEXaggData 3" xfId="1212"/>
    <cellStyle name="SAPBEXaggDataEmph" xfId="1213"/>
    <cellStyle name="SAPBEXaggDataEmph 2" xfId="1214"/>
    <cellStyle name="SAPBEXaggDataEmph 3" xfId="1215"/>
    <cellStyle name="SAPBEXaggItem" xfId="1216"/>
    <cellStyle name="SAPBEXaggItem 2" xfId="1217"/>
    <cellStyle name="SAPBEXaggItem 3" xfId="1218"/>
    <cellStyle name="SAPBEXaggItemX" xfId="1219"/>
    <cellStyle name="SAPBEXchaText" xfId="1220"/>
    <cellStyle name="SAPBEXchaText 2" xfId="1221"/>
    <cellStyle name="SAPBEXchaText 3" xfId="1222"/>
    <cellStyle name="SAPBEXexcBad7" xfId="1223"/>
    <cellStyle name="SAPBEXexcBad7 2" xfId="1224"/>
    <cellStyle name="SAPBEXexcBad7 3" xfId="1225"/>
    <cellStyle name="SAPBEXexcBad8" xfId="1226"/>
    <cellStyle name="SAPBEXexcBad8 2" xfId="1227"/>
    <cellStyle name="SAPBEXexcBad8 3" xfId="1228"/>
    <cellStyle name="SAPBEXexcBad9" xfId="1229"/>
    <cellStyle name="SAPBEXexcBad9 2" xfId="1230"/>
    <cellStyle name="SAPBEXexcBad9 3" xfId="1231"/>
    <cellStyle name="SAPBEXexcCritical4" xfId="1232"/>
    <cellStyle name="SAPBEXexcCritical4 2" xfId="1233"/>
    <cellStyle name="SAPBEXexcCritical4 3" xfId="1234"/>
    <cellStyle name="SAPBEXexcCritical5" xfId="1235"/>
    <cellStyle name="SAPBEXexcCritical5 2" xfId="1236"/>
    <cellStyle name="SAPBEXexcCritical5 3" xfId="1237"/>
    <cellStyle name="SAPBEXexcCritical6" xfId="1238"/>
    <cellStyle name="SAPBEXexcCritical6 2" xfId="1239"/>
    <cellStyle name="SAPBEXexcCritical6 3" xfId="1240"/>
    <cellStyle name="SAPBEXexcGood1" xfId="1241"/>
    <cellStyle name="SAPBEXexcGood1 2" xfId="1242"/>
    <cellStyle name="SAPBEXexcGood1 3" xfId="1243"/>
    <cellStyle name="SAPBEXexcGood2" xfId="1244"/>
    <cellStyle name="SAPBEXexcGood2 2" xfId="1245"/>
    <cellStyle name="SAPBEXexcGood2 3" xfId="1246"/>
    <cellStyle name="SAPBEXexcGood3" xfId="1247"/>
    <cellStyle name="SAPBEXexcGood3 2" xfId="1248"/>
    <cellStyle name="SAPBEXexcGood3 3" xfId="1249"/>
    <cellStyle name="SAPBEXfilterDrill" xfId="1250"/>
    <cellStyle name="SAPBEXfilterDrill 2" xfId="1251"/>
    <cellStyle name="SAPBEXfilterDrill 3" xfId="1252"/>
    <cellStyle name="SAPBEXfilterItem" xfId="1253"/>
    <cellStyle name="SAPBEXfilterItem 2" xfId="1254"/>
    <cellStyle name="SAPBEXfilterItem 3" xfId="1255"/>
    <cellStyle name="SAPBEXfilterText" xfId="1256"/>
    <cellStyle name="SAPBEXfilterText 2" xfId="1257"/>
    <cellStyle name="SAPBEXfilterText 3" xfId="1258"/>
    <cellStyle name="SAPBEXfilterText 3 2" xfId="1259"/>
    <cellStyle name="SAPBEXfilterText 4" xfId="1260"/>
    <cellStyle name="SAPBEXformats" xfId="1261"/>
    <cellStyle name="SAPBEXformats 2" xfId="1262"/>
    <cellStyle name="SAPBEXformats 3" xfId="1263"/>
    <cellStyle name="SAPBEXheaderItem" xfId="1264"/>
    <cellStyle name="SAPBEXheaderItem 10" xfId="1265"/>
    <cellStyle name="SAPBEXheaderItem 11" xfId="1266"/>
    <cellStyle name="SAPBEXheaderItem 12" xfId="1267"/>
    <cellStyle name="SAPBEXheaderItem 13" xfId="1268"/>
    <cellStyle name="SAPBEXheaderItem 14" xfId="1269"/>
    <cellStyle name="SAPBEXheaderItem 15" xfId="1270"/>
    <cellStyle name="SAPBEXheaderItem 16" xfId="1271"/>
    <cellStyle name="SAPBEXheaderItem 17" xfId="1272"/>
    <cellStyle name="SAPBEXheaderItem 17 2" xfId="1273"/>
    <cellStyle name="SAPBEXheaderItem 18" xfId="1274"/>
    <cellStyle name="SAPBEXheaderItem 18 2" xfId="1275"/>
    <cellStyle name="SAPBEXheaderItem 19" xfId="1276"/>
    <cellStyle name="SAPBEXheaderItem 2" xfId="1277"/>
    <cellStyle name="SAPBEXheaderItem 2 2" xfId="1278"/>
    <cellStyle name="SAPBEXheaderItem 20" xfId="1279"/>
    <cellStyle name="SAPBEXheaderItem 21" xfId="1280"/>
    <cellStyle name="SAPBEXheaderItem 3" xfId="1281"/>
    <cellStyle name="SAPBEXheaderItem 3 10" xfId="1282"/>
    <cellStyle name="SAPBEXheaderItem 3 10 2" xfId="1283"/>
    <cellStyle name="SAPBEXheaderItem 3 2" xfId="1284"/>
    <cellStyle name="SAPBEXheaderItem 3 2 2" xfId="1285"/>
    <cellStyle name="SAPBEXheaderItem 3 3" xfId="1286"/>
    <cellStyle name="SAPBEXheaderItem 3 3 2" xfId="1287"/>
    <cellStyle name="SAPBEXheaderItem 3 4" xfId="1288"/>
    <cellStyle name="SAPBEXheaderItem 3 4 2" xfId="1289"/>
    <cellStyle name="SAPBEXheaderItem 3 5" xfId="1290"/>
    <cellStyle name="SAPBEXheaderItem 3 5 2" xfId="1291"/>
    <cellStyle name="SAPBEXheaderItem 3 6" xfId="1292"/>
    <cellStyle name="SAPBEXheaderItem 3 6 2" xfId="1293"/>
    <cellStyle name="SAPBEXheaderItem 3 7" xfId="1294"/>
    <cellStyle name="SAPBEXheaderItem 3 7 2" xfId="1295"/>
    <cellStyle name="SAPBEXheaderItem 3 8" xfId="1296"/>
    <cellStyle name="SAPBEXheaderItem 3 8 2" xfId="1297"/>
    <cellStyle name="SAPBEXheaderItem 3 9" xfId="1298"/>
    <cellStyle name="SAPBEXheaderItem 3 9 2" xfId="1299"/>
    <cellStyle name="SAPBEXheaderItem 4" xfId="1300"/>
    <cellStyle name="SAPBEXheaderItem 4 2" xfId="1301"/>
    <cellStyle name="SAPBEXheaderItem 5" xfId="1302"/>
    <cellStyle name="SAPBEXheaderItem 6" xfId="1303"/>
    <cellStyle name="SAPBEXheaderItem 7" xfId="1304"/>
    <cellStyle name="SAPBEXheaderItem 8" xfId="1305"/>
    <cellStyle name="SAPBEXheaderItem 9" xfId="1306"/>
    <cellStyle name="SAPBEXheaderText" xfId="1307"/>
    <cellStyle name="SAPBEXheaderText 10" xfId="1308"/>
    <cellStyle name="SAPBEXheaderText 11" xfId="1309"/>
    <cellStyle name="SAPBEXheaderText 12" xfId="1310"/>
    <cellStyle name="SAPBEXheaderText 13" xfId="1311"/>
    <cellStyle name="SAPBEXheaderText 14" xfId="1312"/>
    <cellStyle name="SAPBEXheaderText 15" xfId="1313"/>
    <cellStyle name="SAPBEXheaderText 16" xfId="1314"/>
    <cellStyle name="SAPBEXheaderText 17" xfId="1315"/>
    <cellStyle name="SAPBEXheaderText 17 2" xfId="1316"/>
    <cellStyle name="SAPBEXheaderText 18" xfId="1317"/>
    <cellStyle name="SAPBEXheaderText 18 2" xfId="1318"/>
    <cellStyle name="SAPBEXheaderText 19" xfId="1319"/>
    <cellStyle name="SAPBEXheaderText 2" xfId="1320"/>
    <cellStyle name="SAPBEXheaderText 2 2" xfId="1321"/>
    <cellStyle name="SAPBEXheaderText 20" xfId="1322"/>
    <cellStyle name="SAPBEXheaderText 21" xfId="1323"/>
    <cellStyle name="SAPBEXheaderText 3" xfId="1324"/>
    <cellStyle name="SAPBEXheaderText 3 10" xfId="1325"/>
    <cellStyle name="SAPBEXheaderText 3 10 2" xfId="1326"/>
    <cellStyle name="SAPBEXheaderText 3 2" xfId="1327"/>
    <cellStyle name="SAPBEXheaderText 3 2 2" xfId="1328"/>
    <cellStyle name="SAPBEXheaderText 3 3" xfId="1329"/>
    <cellStyle name="SAPBEXheaderText 3 3 2" xfId="1330"/>
    <cellStyle name="SAPBEXheaderText 3 4" xfId="1331"/>
    <cellStyle name="SAPBEXheaderText 3 4 2" xfId="1332"/>
    <cellStyle name="SAPBEXheaderText 3 5" xfId="1333"/>
    <cellStyle name="SAPBEXheaderText 3 5 2" xfId="1334"/>
    <cellStyle name="SAPBEXheaderText 3 6" xfId="1335"/>
    <cellStyle name="SAPBEXheaderText 3 6 2" xfId="1336"/>
    <cellStyle name="SAPBEXheaderText 3 7" xfId="1337"/>
    <cellStyle name="SAPBEXheaderText 3 7 2" xfId="1338"/>
    <cellStyle name="SAPBEXheaderText 3 8" xfId="1339"/>
    <cellStyle name="SAPBEXheaderText 3 8 2" xfId="1340"/>
    <cellStyle name="SAPBEXheaderText 3 9" xfId="1341"/>
    <cellStyle name="SAPBEXheaderText 3 9 2" xfId="1342"/>
    <cellStyle name="SAPBEXheaderText 4" xfId="1343"/>
    <cellStyle name="SAPBEXheaderText 4 2" xfId="1344"/>
    <cellStyle name="SAPBEXheaderText 5" xfId="1345"/>
    <cellStyle name="SAPBEXheaderText 6" xfId="1346"/>
    <cellStyle name="SAPBEXheaderText 7" xfId="1347"/>
    <cellStyle name="SAPBEXheaderText 8" xfId="1348"/>
    <cellStyle name="SAPBEXheaderText 9" xfId="1349"/>
    <cellStyle name="SAPBEXHLevel0" xfId="1350"/>
    <cellStyle name="SAPBEXHLevel0 2" xfId="1351"/>
    <cellStyle name="SAPBEXHLevel0 3" xfId="1352"/>
    <cellStyle name="SAPBEXHLevel0 3 2" xfId="1353"/>
    <cellStyle name="SAPBEXHLevel0X" xfId="1354"/>
    <cellStyle name="SAPBEXHLevel0X 2" xfId="1355"/>
    <cellStyle name="SAPBEXHLevel0X 3" xfId="1356"/>
    <cellStyle name="SAPBEXHLevel0X 3 2" xfId="1357"/>
    <cellStyle name="SAPBEXHLevel1" xfId="1358"/>
    <cellStyle name="SAPBEXHLevel1 2" xfId="1359"/>
    <cellStyle name="SAPBEXHLevel1 3" xfId="1360"/>
    <cellStyle name="SAPBEXHLevel1 3 2" xfId="1361"/>
    <cellStyle name="SAPBEXHLevel1X" xfId="1362"/>
    <cellStyle name="SAPBEXHLevel1X 2" xfId="1363"/>
    <cellStyle name="SAPBEXHLevel1X 3" xfId="1364"/>
    <cellStyle name="SAPBEXHLevel1X 3 2" xfId="1365"/>
    <cellStyle name="SAPBEXHLevel2" xfId="1366"/>
    <cellStyle name="SAPBEXHLevel2 2" xfId="1367"/>
    <cellStyle name="SAPBEXHLevel2 3" xfId="1368"/>
    <cellStyle name="SAPBEXHLevel2 3 2" xfId="1369"/>
    <cellStyle name="SAPBEXHLevel2X" xfId="1370"/>
    <cellStyle name="SAPBEXHLevel2X 2" xfId="1371"/>
    <cellStyle name="SAPBEXHLevel2X 3" xfId="1372"/>
    <cellStyle name="SAPBEXHLevel2X 3 2" xfId="1373"/>
    <cellStyle name="SAPBEXHLevel3" xfId="1374"/>
    <cellStyle name="SAPBEXHLevel3 2" xfId="1375"/>
    <cellStyle name="SAPBEXHLevel3 3" xfId="1376"/>
    <cellStyle name="SAPBEXHLevel3 3 2" xfId="1377"/>
    <cellStyle name="SAPBEXHLevel3X" xfId="1378"/>
    <cellStyle name="SAPBEXHLevel3X 2" xfId="1379"/>
    <cellStyle name="SAPBEXHLevel3X 3" xfId="1380"/>
    <cellStyle name="SAPBEXHLevel3X 3 2" xfId="1381"/>
    <cellStyle name="SAPBEXinputData" xfId="1382"/>
    <cellStyle name="SAPBEXinputData 2" xfId="1383"/>
    <cellStyle name="SAPBEXinputData 3" xfId="1384"/>
    <cellStyle name="SAPBEXinputData 3 2" xfId="1385"/>
    <cellStyle name="SAPBEXresData" xfId="1386"/>
    <cellStyle name="SAPBEXresData 2" xfId="1387"/>
    <cellStyle name="SAPBEXresData 3" xfId="1388"/>
    <cellStyle name="SAPBEXresDataEmph" xfId="1389"/>
    <cellStyle name="SAPBEXresDataEmph 2" xfId="1390"/>
    <cellStyle name="SAPBEXresDataEmph 3" xfId="1391"/>
    <cellStyle name="SAPBEXresItem" xfId="1392"/>
    <cellStyle name="SAPBEXresItem 2" xfId="1393"/>
    <cellStyle name="SAPBEXresItem 3" xfId="1394"/>
    <cellStyle name="SAPBEXresItemX" xfId="1395"/>
    <cellStyle name="SAPBEXstdData" xfId="1396"/>
    <cellStyle name="SAPBEXstdData 2" xfId="1397"/>
    <cellStyle name="SAPBEXstdData 3" xfId="1398"/>
    <cellStyle name="SAPBEXstdDataEmph" xfId="1399"/>
    <cellStyle name="SAPBEXstdDataEmph 2" xfId="1400"/>
    <cellStyle name="SAPBEXstdDataEmph 3" xfId="1401"/>
    <cellStyle name="SAPBEXstdItem" xfId="1402"/>
    <cellStyle name="SAPBEXstdItem 2" xfId="1403"/>
    <cellStyle name="SAPBEXstdItem 3" xfId="1404"/>
    <cellStyle name="SAPBEXstdItemX" xfId="1405"/>
    <cellStyle name="SAPBEXtitle" xfId="1406"/>
    <cellStyle name="SAPBEXtitle 2" xfId="1407"/>
    <cellStyle name="SAPBEXtitle 3" xfId="1408"/>
    <cellStyle name="SAPBEXtitle 3 2" xfId="1409"/>
    <cellStyle name="SAPBEXtitle 4" xfId="1410"/>
    <cellStyle name="SAPBEXundefined" xfId="1411"/>
    <cellStyle name="SAPBEXundefined 2" xfId="1412"/>
    <cellStyle name="SAPBEXundefined 3" xfId="1413"/>
    <cellStyle name="Sheet Title" xfId="1414"/>
    <cellStyle name="Texto de advertencia 2" xfId="1415"/>
    <cellStyle name="Texto explicativo 2" xfId="1416"/>
    <cellStyle name="Título 1 2" xfId="1417"/>
    <cellStyle name="Título 2 2" xfId="1418"/>
    <cellStyle name="Título 3 2" xfId="1419"/>
    <cellStyle name="Título 4" xfId="1420"/>
    <cellStyle name="Total 10" xfId="1421"/>
    <cellStyle name="Total 11" xfId="1422"/>
    <cellStyle name="Total 12" xfId="1423"/>
    <cellStyle name="Total 13" xfId="1424"/>
    <cellStyle name="Total 14" xfId="1425"/>
    <cellStyle name="Total 15" xfId="1426"/>
    <cellStyle name="Total 16" xfId="1427"/>
    <cellStyle name="Total 2" xfId="1428"/>
    <cellStyle name="Total 3" xfId="1429"/>
    <cellStyle name="Total 3 2" xfId="1430"/>
    <cellStyle name="Total 4" xfId="1431"/>
    <cellStyle name="Total 5" xfId="1432"/>
    <cellStyle name="Total 6" xfId="1433"/>
    <cellStyle name="Total 7" xfId="1434"/>
    <cellStyle name="Total 8" xfId="1435"/>
    <cellStyle name="Total 9" xfId="14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3990975</xdr:colOff>
      <xdr:row>27</xdr:row>
      <xdr:rowOff>28575</xdr:rowOff>
    </xdr:from>
    <xdr:to>
      <xdr:col>3</xdr:col>
      <xdr:colOff>76200</xdr:colOff>
      <xdr:row>28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BDB67E7D-EC9C-77C4-7548-79CC24529AF0}"/>
            </a:ext>
          </a:extLst>
        </xdr:cNvPr>
        <xdr:cNvSpPr/>
      </xdr:nvSpPr>
      <xdr:spPr>
        <a:xfrm>
          <a:off x="4657725" y="4400550"/>
          <a:ext cx="2876550" cy="247650"/>
        </a:xfrm>
        <a:prstGeom prst="rect">
          <a:avLst/>
        </a:prstGeom>
        <a:noFill/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>
              <a:ln>
                <a:noFill/>
              </a:ln>
              <a:solidFill>
                <a:sysClr val="windowText" lastClr="000000"/>
              </a:solidFill>
            </a:rPr>
            <a:t>SIN</a:t>
          </a:r>
          <a:r>
            <a:rPr lang="es-MX" sz="1100" baseline="0">
              <a:ln>
                <a:noFill/>
              </a:ln>
              <a:solidFill>
                <a:sysClr val="windowText" lastClr="000000"/>
              </a:solidFill>
            </a:rPr>
            <a:t> INFORMACIÓN QUE REVELAR</a:t>
          </a:r>
          <a:endParaRPr lang="es-MX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5">
          <cell r="E5">
            <v>1664</v>
          </cell>
          <cell r="F5">
            <v>14317</v>
          </cell>
        </row>
        <row r="31">
          <cell r="E31">
            <v>74497745.829999998</v>
          </cell>
        </row>
        <row r="32">
          <cell r="E32">
            <v>0</v>
          </cell>
        </row>
        <row r="33">
          <cell r="E33">
            <v>0</v>
          </cell>
        </row>
        <row r="36">
          <cell r="E36">
            <v>7172386.6999999993</v>
          </cell>
        </row>
        <row r="37">
          <cell r="E37">
            <v>-60469663.340000004</v>
          </cell>
        </row>
      </sheetData>
      <sheetData sheetId="1">
        <row r="11">
          <cell r="B11">
            <v>673066.01</v>
          </cell>
        </row>
        <row r="15">
          <cell r="B15">
            <v>8446144.0800000001</v>
          </cell>
        </row>
        <row r="24">
          <cell r="B24">
            <v>9119210.0899999999</v>
          </cell>
        </row>
        <row r="56">
          <cell r="B56">
            <v>555504.9</v>
          </cell>
        </row>
      </sheetData>
      <sheetData sheetId="2"/>
      <sheetData sheetId="3"/>
      <sheetData sheetId="4">
        <row r="33">
          <cell r="B33">
            <v>7715238.5999999996</v>
          </cell>
          <cell r="C33">
            <v>1670373.7400000021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A1" t="str">
            <v>Fideicomiso de Bordería e Infraestructura Rural para el Estado de Guanajuato  &lt;&lt;FIBIR&gt;&gt;</v>
          </cell>
        </row>
        <row r="3">
          <cell r="A3" t="str">
            <v>Del 01 de Enero al 30 de Junio de 2025</v>
          </cell>
        </row>
        <row r="9">
          <cell r="C9">
            <v>15796255.01</v>
          </cell>
        </row>
        <row r="64">
          <cell r="D64">
            <v>555504.9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76">
          <cell r="E76">
            <v>1391318.49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6600"/>
    <pageSetUpPr fitToPage="1"/>
  </sheetPr>
  <dimension ref="A1:D49"/>
  <sheetViews>
    <sheetView workbookViewId="0">
      <selection activeCell="B26" sqref="B26"/>
    </sheetView>
  </sheetViews>
  <sheetFormatPr baseColWidth="10" defaultColWidth="14.42578125" defaultRowHeight="15" customHeight="1"/>
  <cols>
    <col min="1" max="1" width="42.42578125" style="5" customWidth="1"/>
    <col min="2" max="2" width="99.28515625" style="5" customWidth="1"/>
    <col min="3" max="26" width="12.85546875" style="5" customWidth="1"/>
    <col min="27" max="16384" width="14.42578125" style="5"/>
  </cols>
  <sheetData>
    <row r="1" spans="1:4" ht="11.25" customHeight="1">
      <c r="A1" s="1" t="s">
        <v>0</v>
      </c>
      <c r="B1" s="2"/>
      <c r="C1" s="3" t="s">
        <v>1</v>
      </c>
      <c r="D1" s="4">
        <v>2025</v>
      </c>
    </row>
    <row r="2" spans="1:4" ht="12.75">
      <c r="A2" s="6" t="s">
        <v>2</v>
      </c>
      <c r="B2" s="7"/>
      <c r="C2" s="8" t="s">
        <v>3</v>
      </c>
      <c r="D2" s="9" t="s">
        <v>4</v>
      </c>
    </row>
    <row r="3" spans="1:4" ht="12.75">
      <c r="A3" s="6" t="s">
        <v>5</v>
      </c>
      <c r="B3" s="7"/>
      <c r="C3" s="8" t="s">
        <v>6</v>
      </c>
      <c r="D3" s="10">
        <v>2</v>
      </c>
    </row>
    <row r="4" spans="1:4" ht="11.25" customHeight="1">
      <c r="A4" s="11" t="s">
        <v>7</v>
      </c>
      <c r="B4" s="12"/>
      <c r="C4" s="13"/>
      <c r="D4" s="14"/>
    </row>
    <row r="5" spans="1:4" ht="15" customHeight="1">
      <c r="A5" s="15" t="s">
        <v>8</v>
      </c>
      <c r="B5" s="16" t="s">
        <v>9</v>
      </c>
      <c r="C5" s="17"/>
      <c r="D5" s="17"/>
    </row>
    <row r="6" spans="1:4" ht="9.75" customHeight="1">
      <c r="A6" s="18"/>
      <c r="B6" s="19"/>
      <c r="C6" s="17"/>
      <c r="D6" s="17"/>
    </row>
    <row r="7" spans="1:4" ht="12.75">
      <c r="A7" s="20"/>
      <c r="B7" s="21" t="s">
        <v>10</v>
      </c>
      <c r="C7" s="17"/>
      <c r="D7" s="17"/>
    </row>
    <row r="8" spans="1:4" ht="12.75">
      <c r="A8" s="20"/>
      <c r="B8" s="21"/>
      <c r="C8" s="17"/>
      <c r="D8" s="17"/>
    </row>
    <row r="9" spans="1:4" ht="12.75">
      <c r="A9" s="20"/>
      <c r="B9" s="22" t="s">
        <v>11</v>
      </c>
      <c r="C9" s="17"/>
      <c r="D9" s="17"/>
    </row>
    <row r="10" spans="1:4" ht="12.75">
      <c r="A10" s="23" t="s">
        <v>12</v>
      </c>
      <c r="B10" s="24" t="s">
        <v>13</v>
      </c>
      <c r="C10" s="17"/>
      <c r="D10" s="17"/>
    </row>
    <row r="11" spans="1:4" ht="12.75">
      <c r="A11" s="23" t="s">
        <v>14</v>
      </c>
      <c r="B11" s="24" t="s">
        <v>15</v>
      </c>
      <c r="C11" s="17"/>
      <c r="D11" s="17"/>
    </row>
    <row r="12" spans="1:4" ht="12.75">
      <c r="A12" s="23" t="s">
        <v>16</v>
      </c>
      <c r="B12" s="24" t="s">
        <v>17</v>
      </c>
      <c r="C12" s="17"/>
      <c r="D12" s="17"/>
    </row>
    <row r="13" spans="1:4" ht="12.75">
      <c r="A13" s="23" t="s">
        <v>18</v>
      </c>
      <c r="B13" s="24" t="s">
        <v>19</v>
      </c>
      <c r="C13" s="17"/>
      <c r="D13" s="17"/>
    </row>
    <row r="14" spans="1:4" ht="12.75">
      <c r="A14" s="23" t="s">
        <v>20</v>
      </c>
      <c r="B14" s="24" t="s">
        <v>21</v>
      </c>
      <c r="C14" s="17"/>
      <c r="D14" s="17"/>
    </row>
    <row r="15" spans="1:4" ht="12.75">
      <c r="A15" s="23" t="s">
        <v>22</v>
      </c>
      <c r="B15" s="24" t="s">
        <v>23</v>
      </c>
      <c r="C15" s="17"/>
      <c r="D15" s="17"/>
    </row>
    <row r="16" spans="1:4" ht="12.75">
      <c r="A16" s="23" t="s">
        <v>24</v>
      </c>
      <c r="B16" s="24" t="s">
        <v>25</v>
      </c>
      <c r="C16" s="17"/>
      <c r="D16" s="17"/>
    </row>
    <row r="17" spans="1:2" ht="12.75">
      <c r="A17" s="23" t="s">
        <v>26</v>
      </c>
      <c r="B17" s="24" t="s">
        <v>27</v>
      </c>
    </row>
    <row r="18" spans="1:2" ht="12.75">
      <c r="A18" s="23" t="s">
        <v>28</v>
      </c>
      <c r="B18" s="24" t="s">
        <v>29</v>
      </c>
    </row>
    <row r="19" spans="1:2" ht="12.75">
      <c r="A19" s="23" t="s">
        <v>30</v>
      </c>
      <c r="B19" s="24" t="s">
        <v>31</v>
      </c>
    </row>
    <row r="20" spans="1:2" ht="12.75">
      <c r="A20" s="23" t="s">
        <v>32</v>
      </c>
      <c r="B20" s="24" t="s">
        <v>33</v>
      </c>
    </row>
    <row r="21" spans="1:2" ht="12.75">
      <c r="A21" s="23" t="s">
        <v>34</v>
      </c>
      <c r="B21" s="24" t="s">
        <v>35</v>
      </c>
    </row>
    <row r="22" spans="1:2" ht="12.75">
      <c r="A22" s="23" t="s">
        <v>36</v>
      </c>
      <c r="B22" s="24" t="s">
        <v>37</v>
      </c>
    </row>
    <row r="23" spans="1:2" ht="12.75">
      <c r="A23" s="23" t="s">
        <v>38</v>
      </c>
      <c r="B23" s="24" t="s">
        <v>39</v>
      </c>
    </row>
    <row r="24" spans="1:2" ht="12.75">
      <c r="A24" s="23" t="s">
        <v>40</v>
      </c>
      <c r="B24" s="24" t="s">
        <v>41</v>
      </c>
    </row>
    <row r="25" spans="1:2" ht="12.75">
      <c r="A25" s="23" t="s">
        <v>42</v>
      </c>
      <c r="B25" s="24" t="s">
        <v>43</v>
      </c>
    </row>
    <row r="26" spans="1:2" ht="12.75">
      <c r="A26" s="23" t="s">
        <v>44</v>
      </c>
      <c r="B26" s="24" t="s">
        <v>45</v>
      </c>
    </row>
    <row r="27" spans="1:2" ht="12.75">
      <c r="A27" s="23" t="s">
        <v>46</v>
      </c>
      <c r="B27" s="24" t="s">
        <v>47</v>
      </c>
    </row>
    <row r="28" spans="1:2" ht="12.75">
      <c r="A28" s="23" t="s">
        <v>48</v>
      </c>
      <c r="B28" s="24" t="s">
        <v>49</v>
      </c>
    </row>
    <row r="29" spans="1:2" ht="12.75">
      <c r="A29" s="23" t="s">
        <v>50</v>
      </c>
      <c r="B29" s="24" t="s">
        <v>51</v>
      </c>
    </row>
    <row r="30" spans="1:2" ht="12.75">
      <c r="A30" s="23" t="s">
        <v>52</v>
      </c>
      <c r="B30" s="24" t="s">
        <v>53</v>
      </c>
    </row>
    <row r="31" spans="1:2" ht="12.75">
      <c r="A31" s="23" t="s">
        <v>54</v>
      </c>
      <c r="B31" s="24" t="s">
        <v>55</v>
      </c>
    </row>
    <row r="32" spans="1:2" ht="12.75">
      <c r="A32" s="23" t="s">
        <v>56</v>
      </c>
      <c r="B32" s="24" t="s">
        <v>57</v>
      </c>
    </row>
    <row r="33" spans="1:4" ht="12.75">
      <c r="A33" s="23"/>
      <c r="B33" s="24"/>
    </row>
    <row r="34" spans="1:4" ht="12.75">
      <c r="A34" s="23"/>
      <c r="B34" s="24"/>
    </row>
    <row r="35" spans="1:4" ht="12.75">
      <c r="A35" s="23" t="s">
        <v>58</v>
      </c>
      <c r="B35" s="25" t="s">
        <v>59</v>
      </c>
    </row>
    <row r="36" spans="1:4" ht="12.75">
      <c r="A36" s="23" t="s">
        <v>60</v>
      </c>
      <c r="B36" s="25" t="s">
        <v>61</v>
      </c>
    </row>
    <row r="37" spans="1:4" ht="12.75">
      <c r="A37" s="20"/>
      <c r="B37" s="24"/>
    </row>
    <row r="38" spans="1:4" ht="12.75">
      <c r="A38" s="20"/>
      <c r="B38" s="21" t="s">
        <v>62</v>
      </c>
    </row>
    <row r="39" spans="1:4" ht="12.75">
      <c r="A39" s="20" t="s">
        <v>63</v>
      </c>
      <c r="B39" s="25" t="s">
        <v>64</v>
      </c>
    </row>
    <row r="40" spans="1:4" ht="12.75">
      <c r="A40" s="20"/>
      <c r="B40" s="25" t="s">
        <v>65</v>
      </c>
    </row>
    <row r="41" spans="1:4" ht="12.75">
      <c r="A41" s="20"/>
      <c r="B41" s="26" t="s">
        <v>66</v>
      </c>
    </row>
    <row r="42" spans="1:4" ht="12.75">
      <c r="A42" s="20"/>
      <c r="B42" s="26" t="s">
        <v>67</v>
      </c>
    </row>
    <row r="43" spans="1:4" ht="13.5" thickBot="1">
      <c r="A43" s="27"/>
      <c r="B43" s="28"/>
    </row>
    <row r="44" spans="1:4" ht="12.75">
      <c r="A44" s="17"/>
      <c r="B44" s="17"/>
    </row>
    <row r="45" spans="1:4" ht="32.25" customHeight="1">
      <c r="A45" s="29" t="s">
        <v>68</v>
      </c>
      <c r="B45" s="30"/>
    </row>
    <row r="48" spans="1:4" s="32" customFormat="1" ht="16.5" customHeight="1">
      <c r="A48" s="31" t="s">
        <v>69</v>
      </c>
      <c r="B48" s="31" t="s">
        <v>70</v>
      </c>
      <c r="D48" s="31"/>
    </row>
    <row r="49" spans="1:4" s="32" customFormat="1" ht="12.75">
      <c r="A49" s="33" t="s">
        <v>71</v>
      </c>
      <c r="B49" s="33" t="s">
        <v>72</v>
      </c>
      <c r="D49" s="33"/>
    </row>
  </sheetData>
  <mergeCells count="5">
    <mergeCell ref="A1:B1"/>
    <mergeCell ref="A2:B2"/>
    <mergeCell ref="A3:B3"/>
    <mergeCell ref="A4:B4"/>
    <mergeCell ref="A45:B45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19"/>
  <sheetViews>
    <sheetView workbookViewId="0">
      <selection activeCell="B26" sqref="B26"/>
    </sheetView>
  </sheetViews>
  <sheetFormatPr baseColWidth="10" defaultColWidth="14.42578125" defaultRowHeight="15" customHeight="1"/>
  <cols>
    <col min="1" max="1" width="10" style="38" customWidth="1"/>
    <col min="2" max="2" width="88.7109375" style="38" customWidth="1"/>
    <col min="3" max="3" width="45.42578125" style="38" bestFit="1" customWidth="1"/>
    <col min="4" max="4" width="34.140625" style="38" customWidth="1"/>
    <col min="5" max="5" width="14" style="38" customWidth="1"/>
    <col min="6" max="26" width="9.140625" style="38" customWidth="1"/>
    <col min="27" max="16384" width="14.42578125" style="38"/>
  </cols>
  <sheetData>
    <row r="1" spans="1:5" ht="12.75">
      <c r="A1" s="34" t="str">
        <f>[1]ESF!A1</f>
        <v>Fideicomiso de Bordería e Infraestructura Rural para el Estado de Guanajuato  &lt;&lt;FIBIR&gt;&gt;</v>
      </c>
      <c r="B1" s="35"/>
      <c r="C1" s="35"/>
      <c r="D1" s="36" t="s">
        <v>1</v>
      </c>
      <c r="E1" s="37">
        <f>'Notas a los Edos Financieros'!D1</f>
        <v>2025</v>
      </c>
    </row>
    <row r="2" spans="1:5" ht="12.75">
      <c r="A2" s="34" t="s">
        <v>73</v>
      </c>
      <c r="B2" s="35"/>
      <c r="C2" s="35"/>
      <c r="D2" s="36" t="s">
        <v>3</v>
      </c>
      <c r="E2" s="37" t="str">
        <f>'Notas a los Edos Financieros'!D2</f>
        <v>Trimestral</v>
      </c>
    </row>
    <row r="3" spans="1:5" ht="12.75">
      <c r="A3" s="34" t="str">
        <f>[1]ESF!A3</f>
        <v>Del 01 de Enero al 30 de Junio de 2025</v>
      </c>
      <c r="B3" s="35"/>
      <c r="C3" s="35"/>
      <c r="D3" s="36" t="s">
        <v>6</v>
      </c>
      <c r="E3" s="37">
        <f>'Notas a los Edos Financieros'!D3</f>
        <v>2</v>
      </c>
    </row>
    <row r="4" spans="1:5" ht="12.75">
      <c r="A4" s="34" t="s">
        <v>7</v>
      </c>
      <c r="B4" s="35"/>
      <c r="C4" s="35"/>
      <c r="D4" s="39"/>
      <c r="E4" s="39"/>
    </row>
    <row r="5" spans="1:5" ht="9.75" customHeight="1">
      <c r="A5" s="40" t="s">
        <v>74</v>
      </c>
      <c r="B5" s="41"/>
      <c r="C5" s="41"/>
      <c r="D5" s="42"/>
      <c r="E5" s="41"/>
    </row>
    <row r="6" spans="1:5" ht="9.75" customHeight="1">
      <c r="A6" s="43"/>
      <c r="B6" s="43"/>
      <c r="C6" s="43"/>
      <c r="D6" s="44"/>
      <c r="E6" s="43"/>
    </row>
    <row r="7" spans="1:5" ht="12.75">
      <c r="A7" s="41" t="s">
        <v>75</v>
      </c>
      <c r="B7" s="41"/>
      <c r="C7" s="41"/>
      <c r="D7" s="42"/>
      <c r="E7" s="41"/>
    </row>
    <row r="8" spans="1:5" ht="12.75">
      <c r="A8" s="45" t="s">
        <v>76</v>
      </c>
      <c r="B8" s="45" t="s">
        <v>77</v>
      </c>
      <c r="C8" s="46" t="s">
        <v>78</v>
      </c>
      <c r="D8" s="47" t="s">
        <v>79</v>
      </c>
      <c r="E8" s="46" t="s">
        <v>80</v>
      </c>
    </row>
    <row r="9" spans="1:5" ht="12.75">
      <c r="A9" s="48">
        <v>4000</v>
      </c>
      <c r="B9" s="49" t="s">
        <v>13</v>
      </c>
      <c r="C9" s="50">
        <f>+C10+C57+C69</f>
        <v>9119210.0899999999</v>
      </c>
      <c r="D9" s="51">
        <f>(C10+C57)/C9</f>
        <v>1</v>
      </c>
      <c r="E9" s="43"/>
    </row>
    <row r="10" spans="1:5" ht="12.75">
      <c r="A10" s="48">
        <v>4100</v>
      </c>
      <c r="B10" s="49" t="s">
        <v>81</v>
      </c>
      <c r="C10" s="50">
        <f>+C11+C21+C27+C30+C36+C39+C48</f>
        <v>673066.01</v>
      </c>
      <c r="D10" s="51">
        <f>+C10/C9</f>
        <v>7.3807490271342133E-2</v>
      </c>
      <c r="E10" s="43"/>
    </row>
    <row r="11" spans="1:5" ht="11.25" customHeight="1">
      <c r="A11" s="48">
        <v>4110</v>
      </c>
      <c r="B11" s="49" t="s">
        <v>82</v>
      </c>
      <c r="C11" s="50">
        <v>0</v>
      </c>
      <c r="D11" s="51">
        <f>+C11/C10</f>
        <v>0</v>
      </c>
      <c r="E11" s="43"/>
    </row>
    <row r="12" spans="1:5" ht="12.75">
      <c r="A12" s="52">
        <v>4111</v>
      </c>
      <c r="B12" s="53" t="s">
        <v>83</v>
      </c>
      <c r="C12" s="54">
        <v>0</v>
      </c>
      <c r="D12" s="51" t="str">
        <f>IFERROR(C12/$C$11,"0.00%")</f>
        <v>0.00%</v>
      </c>
      <c r="E12" s="43"/>
    </row>
    <row r="13" spans="1:5" ht="12.75">
      <c r="A13" s="52">
        <v>4112</v>
      </c>
      <c r="B13" s="53" t="s">
        <v>84</v>
      </c>
      <c r="C13" s="54">
        <v>0</v>
      </c>
      <c r="D13" s="51" t="str">
        <f t="shared" ref="D13:D21" si="0">IFERROR(C13/$C$11,"0.00%")</f>
        <v>0.00%</v>
      </c>
      <c r="E13" s="43"/>
    </row>
    <row r="14" spans="1:5" ht="12.75">
      <c r="A14" s="52">
        <v>4113</v>
      </c>
      <c r="B14" s="53" t="s">
        <v>85</v>
      </c>
      <c r="C14" s="54">
        <v>0</v>
      </c>
      <c r="D14" s="51" t="str">
        <f t="shared" si="0"/>
        <v>0.00%</v>
      </c>
      <c r="E14" s="43"/>
    </row>
    <row r="15" spans="1:5" ht="12.75">
      <c r="A15" s="52">
        <v>4114</v>
      </c>
      <c r="B15" s="53" t="s">
        <v>86</v>
      </c>
      <c r="C15" s="54">
        <v>0</v>
      </c>
      <c r="D15" s="51" t="str">
        <f t="shared" si="0"/>
        <v>0.00%</v>
      </c>
      <c r="E15" s="43"/>
    </row>
    <row r="16" spans="1:5" ht="12.75">
      <c r="A16" s="52">
        <v>4115</v>
      </c>
      <c r="B16" s="53" t="s">
        <v>87</v>
      </c>
      <c r="C16" s="54">
        <v>0</v>
      </c>
      <c r="D16" s="51" t="str">
        <f t="shared" si="0"/>
        <v>0.00%</v>
      </c>
      <c r="E16" s="43"/>
    </row>
    <row r="17" spans="1:5" ht="12.75">
      <c r="A17" s="52">
        <v>4116</v>
      </c>
      <c r="B17" s="53" t="s">
        <v>88</v>
      </c>
      <c r="C17" s="54">
        <v>0</v>
      </c>
      <c r="D17" s="51" t="str">
        <f t="shared" si="0"/>
        <v>0.00%</v>
      </c>
      <c r="E17" s="43"/>
    </row>
    <row r="18" spans="1:5" ht="12.75">
      <c r="A18" s="52">
        <v>4117</v>
      </c>
      <c r="B18" s="53" t="s">
        <v>89</v>
      </c>
      <c r="C18" s="54">
        <v>0</v>
      </c>
      <c r="D18" s="51" t="str">
        <f t="shared" si="0"/>
        <v>0.00%</v>
      </c>
      <c r="E18" s="43"/>
    </row>
    <row r="19" spans="1:5" ht="25.5">
      <c r="A19" s="52">
        <v>4118</v>
      </c>
      <c r="B19" s="55" t="s">
        <v>90</v>
      </c>
      <c r="C19" s="54">
        <v>0</v>
      </c>
      <c r="D19" s="51" t="str">
        <f t="shared" si="0"/>
        <v>0.00%</v>
      </c>
      <c r="E19" s="43"/>
    </row>
    <row r="20" spans="1:5" ht="12.75">
      <c r="A20" s="52">
        <v>4119</v>
      </c>
      <c r="B20" s="53" t="s">
        <v>91</v>
      </c>
      <c r="C20" s="54">
        <v>0</v>
      </c>
      <c r="D20" s="51" t="str">
        <f t="shared" si="0"/>
        <v>0.00%</v>
      </c>
      <c r="E20" s="43"/>
    </row>
    <row r="21" spans="1:5" ht="12.75">
      <c r="A21" s="48">
        <v>4120</v>
      </c>
      <c r="B21" s="49" t="s">
        <v>92</v>
      </c>
      <c r="C21" s="50">
        <v>0</v>
      </c>
      <c r="D21" s="51" t="str">
        <f t="shared" si="0"/>
        <v>0.00%</v>
      </c>
      <c r="E21" s="43"/>
    </row>
    <row r="22" spans="1:5" ht="12.75">
      <c r="A22" s="52">
        <v>4121</v>
      </c>
      <c r="B22" s="53" t="s">
        <v>93</v>
      </c>
      <c r="C22" s="54">
        <v>0</v>
      </c>
      <c r="D22" s="51" t="str">
        <f>IFERROR(C22/$C$21,"0.00%")</f>
        <v>0.00%</v>
      </c>
      <c r="E22" s="43"/>
    </row>
    <row r="23" spans="1:5" ht="12.75">
      <c r="A23" s="52">
        <v>4122</v>
      </c>
      <c r="B23" s="53" t="s">
        <v>94</v>
      </c>
      <c r="C23" s="54">
        <v>0</v>
      </c>
      <c r="D23" s="51" t="str">
        <f t="shared" ref="D23:D26" si="1">IFERROR(C23/$C$21,"0.00%")</f>
        <v>0.00%</v>
      </c>
      <c r="E23" s="43"/>
    </row>
    <row r="24" spans="1:5" ht="12.75">
      <c r="A24" s="52">
        <v>4123</v>
      </c>
      <c r="B24" s="53" t="s">
        <v>95</v>
      </c>
      <c r="C24" s="54">
        <v>0</v>
      </c>
      <c r="D24" s="51" t="str">
        <f t="shared" si="1"/>
        <v>0.00%</v>
      </c>
      <c r="E24" s="43"/>
    </row>
    <row r="25" spans="1:5" ht="12.75">
      <c r="A25" s="52">
        <v>4124</v>
      </c>
      <c r="B25" s="53" t="s">
        <v>96</v>
      </c>
      <c r="C25" s="54">
        <v>0</v>
      </c>
      <c r="D25" s="51" t="str">
        <f t="shared" si="1"/>
        <v>0.00%</v>
      </c>
      <c r="E25" s="43"/>
    </row>
    <row r="26" spans="1:5" ht="12.75">
      <c r="A26" s="52">
        <v>4129</v>
      </c>
      <c r="B26" s="53" t="s">
        <v>97</v>
      </c>
      <c r="C26" s="54">
        <v>0</v>
      </c>
      <c r="D26" s="51" t="str">
        <f t="shared" si="1"/>
        <v>0.00%</v>
      </c>
      <c r="E26" s="43"/>
    </row>
    <row r="27" spans="1:5" ht="12.75">
      <c r="A27" s="48">
        <v>4130</v>
      </c>
      <c r="B27" s="49" t="s">
        <v>98</v>
      </c>
      <c r="C27" s="50">
        <v>0</v>
      </c>
      <c r="D27" s="51">
        <f>+C27/C10</f>
        <v>0</v>
      </c>
      <c r="E27" s="43"/>
    </row>
    <row r="28" spans="1:5" ht="12.75">
      <c r="A28" s="52">
        <v>4131</v>
      </c>
      <c r="B28" s="53" t="s">
        <v>99</v>
      </c>
      <c r="C28" s="54">
        <v>0</v>
      </c>
      <c r="D28" s="51" t="str">
        <f>IFERROR(C28/$C$27,"0.00%")</f>
        <v>0.00%</v>
      </c>
      <c r="E28" s="43"/>
    </row>
    <row r="29" spans="1:5" ht="25.5">
      <c r="A29" s="52">
        <v>4132</v>
      </c>
      <c r="B29" s="55" t="s">
        <v>100</v>
      </c>
      <c r="C29" s="54">
        <v>0</v>
      </c>
      <c r="D29" s="51" t="str">
        <f>IFERROR(C29/$C$27,"0.00%")</f>
        <v>0.00%</v>
      </c>
      <c r="E29" s="43"/>
    </row>
    <row r="30" spans="1:5" ht="12.75">
      <c r="A30" s="48">
        <v>4140</v>
      </c>
      <c r="B30" s="49" t="s">
        <v>101</v>
      </c>
      <c r="C30" s="50">
        <v>0</v>
      </c>
      <c r="D30" s="51">
        <f>+C30/C10</f>
        <v>0</v>
      </c>
      <c r="E30" s="43"/>
    </row>
    <row r="31" spans="1:5" ht="12.75">
      <c r="A31" s="52">
        <v>4141</v>
      </c>
      <c r="B31" s="53" t="s">
        <v>102</v>
      </c>
      <c r="C31" s="54">
        <v>0</v>
      </c>
      <c r="D31" s="51" t="str">
        <f>IFERROR(C31/$C$30,"0.00%")</f>
        <v>0.00%</v>
      </c>
      <c r="E31" s="43"/>
    </row>
    <row r="32" spans="1:5" ht="12.75">
      <c r="A32" s="52">
        <v>4143</v>
      </c>
      <c r="B32" s="53" t="s">
        <v>103</v>
      </c>
      <c r="C32" s="54">
        <v>0</v>
      </c>
      <c r="D32" s="51" t="str">
        <f t="shared" ref="D32:D35" si="2">IFERROR(C32/$C$30,"0.00%")</f>
        <v>0.00%</v>
      </c>
      <c r="E32" s="43"/>
    </row>
    <row r="33" spans="1:5" ht="12.75">
      <c r="A33" s="52">
        <v>4144</v>
      </c>
      <c r="B33" s="53" t="s">
        <v>104</v>
      </c>
      <c r="C33" s="54">
        <v>0</v>
      </c>
      <c r="D33" s="51" t="str">
        <f t="shared" si="2"/>
        <v>0.00%</v>
      </c>
      <c r="E33" s="43"/>
    </row>
    <row r="34" spans="1:5" ht="25.5">
      <c r="A34" s="52">
        <v>4145</v>
      </c>
      <c r="B34" s="55" t="s">
        <v>105</v>
      </c>
      <c r="C34" s="54">
        <v>0</v>
      </c>
      <c r="D34" s="51" t="str">
        <f t="shared" si="2"/>
        <v>0.00%</v>
      </c>
      <c r="E34" s="43"/>
    </row>
    <row r="35" spans="1:5" ht="12.75">
      <c r="A35" s="52">
        <v>4149</v>
      </c>
      <c r="B35" s="53" t="s">
        <v>106</v>
      </c>
      <c r="C35" s="54">
        <v>0</v>
      </c>
      <c r="D35" s="51" t="str">
        <f t="shared" si="2"/>
        <v>0.00%</v>
      </c>
      <c r="E35" s="43"/>
    </row>
    <row r="36" spans="1:5" ht="12.75">
      <c r="A36" s="48">
        <v>4150</v>
      </c>
      <c r="B36" s="49" t="s">
        <v>107</v>
      </c>
      <c r="C36" s="50">
        <v>0</v>
      </c>
      <c r="D36" s="51">
        <f>+C36/C10</f>
        <v>0</v>
      </c>
      <c r="E36" s="43"/>
    </row>
    <row r="37" spans="1:5" ht="12.75">
      <c r="A37" s="52">
        <v>4151</v>
      </c>
      <c r="B37" s="53" t="s">
        <v>107</v>
      </c>
      <c r="C37" s="54">
        <v>0</v>
      </c>
      <c r="D37" s="51" t="str">
        <f>IFERROR(C37/$C$37,"0.00%")</f>
        <v>0.00%</v>
      </c>
      <c r="E37" s="43"/>
    </row>
    <row r="38" spans="1:5" ht="25.5">
      <c r="A38" s="52">
        <v>4154</v>
      </c>
      <c r="B38" s="55" t="s">
        <v>108</v>
      </c>
      <c r="C38" s="54">
        <v>0</v>
      </c>
      <c r="D38" s="51" t="str">
        <f>IFERROR(C38/$C$37,"0.00%")</f>
        <v>0.00%</v>
      </c>
      <c r="E38" s="43"/>
    </row>
    <row r="39" spans="1:5" ht="12.75">
      <c r="A39" s="48">
        <v>4160</v>
      </c>
      <c r="B39" s="49" t="s">
        <v>109</v>
      </c>
      <c r="C39" s="50">
        <v>0</v>
      </c>
      <c r="D39" s="51">
        <f>+C39/C10</f>
        <v>0</v>
      </c>
      <c r="E39" s="43"/>
    </row>
    <row r="40" spans="1:5" ht="12.75">
      <c r="A40" s="52">
        <v>4161</v>
      </c>
      <c r="B40" s="53" t="s">
        <v>110</v>
      </c>
      <c r="C40" s="54">
        <v>0</v>
      </c>
      <c r="D40" s="51" t="str">
        <f>IFERROR(C40/$C$39,"0.00%")</f>
        <v>0.00%</v>
      </c>
      <c r="E40" s="43"/>
    </row>
    <row r="41" spans="1:5" ht="12.75">
      <c r="A41" s="52">
        <v>4162</v>
      </c>
      <c r="B41" s="53" t="s">
        <v>111</v>
      </c>
      <c r="C41" s="54">
        <v>0</v>
      </c>
      <c r="D41" s="51" t="str">
        <f t="shared" ref="D41:D47" si="3">IFERROR(C41/$C$39,"0.00%")</f>
        <v>0.00%</v>
      </c>
      <c r="E41" s="43"/>
    </row>
    <row r="42" spans="1:5" ht="12.75">
      <c r="A42" s="52">
        <v>4163</v>
      </c>
      <c r="B42" s="53" t="s">
        <v>112</v>
      </c>
      <c r="C42" s="54">
        <v>0</v>
      </c>
      <c r="D42" s="51" t="str">
        <f t="shared" si="3"/>
        <v>0.00%</v>
      </c>
      <c r="E42" s="43"/>
    </row>
    <row r="43" spans="1:5" ht="12.75">
      <c r="A43" s="52">
        <v>4164</v>
      </c>
      <c r="B43" s="53" t="s">
        <v>113</v>
      </c>
      <c r="C43" s="54">
        <v>0</v>
      </c>
      <c r="D43" s="51" t="str">
        <f t="shared" si="3"/>
        <v>0.00%</v>
      </c>
      <c r="E43" s="43"/>
    </row>
    <row r="44" spans="1:5" ht="12.75">
      <c r="A44" s="52">
        <v>4165</v>
      </c>
      <c r="B44" s="53" t="s">
        <v>114</v>
      </c>
      <c r="C44" s="54">
        <v>0</v>
      </c>
      <c r="D44" s="51" t="str">
        <f t="shared" si="3"/>
        <v>0.00%</v>
      </c>
      <c r="E44" s="43"/>
    </row>
    <row r="45" spans="1:5" ht="25.5">
      <c r="A45" s="52">
        <v>4166</v>
      </c>
      <c r="B45" s="55" t="s">
        <v>115</v>
      </c>
      <c r="C45" s="54">
        <v>0</v>
      </c>
      <c r="D45" s="51" t="str">
        <f t="shared" si="3"/>
        <v>0.00%</v>
      </c>
      <c r="E45" s="43"/>
    </row>
    <row r="46" spans="1:5" ht="12.75">
      <c r="A46" s="52">
        <v>4168</v>
      </c>
      <c r="B46" s="53" t="s">
        <v>116</v>
      </c>
      <c r="C46" s="54">
        <v>0</v>
      </c>
      <c r="D46" s="51" t="str">
        <f t="shared" si="3"/>
        <v>0.00%</v>
      </c>
      <c r="E46" s="43"/>
    </row>
    <row r="47" spans="1:5" ht="12.75">
      <c r="A47" s="52">
        <v>4169</v>
      </c>
      <c r="B47" s="53" t="s">
        <v>117</v>
      </c>
      <c r="C47" s="54">
        <v>0</v>
      </c>
      <c r="D47" s="51" t="str">
        <f t="shared" si="3"/>
        <v>0.00%</v>
      </c>
      <c r="E47" s="43"/>
    </row>
    <row r="48" spans="1:5" ht="12.75">
      <c r="A48" s="48">
        <v>4170</v>
      </c>
      <c r="B48" s="49" t="s">
        <v>118</v>
      </c>
      <c r="C48" s="50">
        <f>SUM(C49:C56)</f>
        <v>673066.01</v>
      </c>
      <c r="D48" s="51">
        <f>+C48/C10</f>
        <v>1</v>
      </c>
      <c r="E48" s="43"/>
    </row>
    <row r="49" spans="1:5" ht="12.75">
      <c r="A49" s="52">
        <v>4171</v>
      </c>
      <c r="B49" s="53" t="s">
        <v>119</v>
      </c>
      <c r="C49" s="54">
        <v>0</v>
      </c>
      <c r="D49" s="51">
        <f t="shared" ref="D49:D56" si="4">IFERROR(C49/$C$48,"")</f>
        <v>0</v>
      </c>
      <c r="E49" s="43"/>
    </row>
    <row r="50" spans="1:5" ht="12.75">
      <c r="A50" s="52">
        <v>4172</v>
      </c>
      <c r="B50" s="53" t="s">
        <v>120</v>
      </c>
      <c r="C50" s="54">
        <v>0</v>
      </c>
      <c r="D50" s="51">
        <f t="shared" si="4"/>
        <v>0</v>
      </c>
      <c r="E50" s="43"/>
    </row>
    <row r="51" spans="1:5" ht="25.5">
      <c r="A51" s="52">
        <v>4173</v>
      </c>
      <c r="B51" s="55" t="s">
        <v>121</v>
      </c>
      <c r="C51" s="54">
        <f>+'[1]311_ACT'!B11</f>
        <v>673066.01</v>
      </c>
      <c r="D51" s="51">
        <f t="shared" si="4"/>
        <v>1</v>
      </c>
      <c r="E51" s="43"/>
    </row>
    <row r="52" spans="1:5" ht="25.5">
      <c r="A52" s="52">
        <v>4174</v>
      </c>
      <c r="B52" s="55" t="s">
        <v>122</v>
      </c>
      <c r="C52" s="54">
        <v>0</v>
      </c>
      <c r="D52" s="51">
        <f t="shared" si="4"/>
        <v>0</v>
      </c>
      <c r="E52" s="43"/>
    </row>
    <row r="53" spans="1:5" ht="25.5">
      <c r="A53" s="52">
        <v>4175</v>
      </c>
      <c r="B53" s="55" t="s">
        <v>123</v>
      </c>
      <c r="C53" s="54">
        <v>0</v>
      </c>
      <c r="D53" s="51">
        <f t="shared" si="4"/>
        <v>0</v>
      </c>
      <c r="E53" s="43"/>
    </row>
    <row r="54" spans="1:5" ht="25.5">
      <c r="A54" s="52">
        <v>4176</v>
      </c>
      <c r="B54" s="55" t="s">
        <v>124</v>
      </c>
      <c r="C54" s="54">
        <v>0</v>
      </c>
      <c r="D54" s="51">
        <f t="shared" si="4"/>
        <v>0</v>
      </c>
      <c r="E54" s="43"/>
    </row>
    <row r="55" spans="1:5" ht="25.5">
      <c r="A55" s="52">
        <v>4177</v>
      </c>
      <c r="B55" s="55" t="s">
        <v>125</v>
      </c>
      <c r="C55" s="54">
        <v>0</v>
      </c>
      <c r="D55" s="51">
        <f t="shared" si="4"/>
        <v>0</v>
      </c>
      <c r="E55" s="43"/>
    </row>
    <row r="56" spans="1:5" ht="25.5">
      <c r="A56" s="52">
        <v>4178</v>
      </c>
      <c r="B56" s="55" t="s">
        <v>126</v>
      </c>
      <c r="C56" s="54">
        <v>0</v>
      </c>
      <c r="D56" s="51">
        <f t="shared" si="4"/>
        <v>0</v>
      </c>
      <c r="E56" s="43"/>
    </row>
    <row r="57" spans="1:5" ht="42" customHeight="1">
      <c r="A57" s="48">
        <v>4200</v>
      </c>
      <c r="B57" s="56" t="s">
        <v>127</v>
      </c>
      <c r="C57" s="50">
        <f>+C58+C64</f>
        <v>8446144.0800000001</v>
      </c>
      <c r="D57" s="51">
        <f>IFERROR(C57/$C$9,"")</f>
        <v>0.92619250972865785</v>
      </c>
      <c r="E57" s="43"/>
    </row>
    <row r="58" spans="1:5" ht="25.5">
      <c r="A58" s="48">
        <v>4210</v>
      </c>
      <c r="B58" s="57" t="s">
        <v>128</v>
      </c>
      <c r="C58" s="50">
        <v>0</v>
      </c>
      <c r="D58" s="51">
        <f>+C58/C10</f>
        <v>0</v>
      </c>
      <c r="E58" s="43"/>
    </row>
    <row r="59" spans="1:5" ht="12.75">
      <c r="A59" s="52">
        <v>4211</v>
      </c>
      <c r="B59" s="53" t="s">
        <v>129</v>
      </c>
      <c r="C59" s="54">
        <v>0</v>
      </c>
      <c r="D59" s="51" t="str">
        <f>IFERROR(C59/$C$58,"0.00%")</f>
        <v>0.00%</v>
      </c>
      <c r="E59" s="43"/>
    </row>
    <row r="60" spans="1:5" ht="12.75">
      <c r="A60" s="52">
        <v>4212</v>
      </c>
      <c r="B60" s="53" t="s">
        <v>130</v>
      </c>
      <c r="C60" s="54">
        <v>0</v>
      </c>
      <c r="D60" s="51" t="str">
        <f t="shared" ref="D60:D63" si="5">IFERROR(C60/$C$58,"0.00%")</f>
        <v>0.00%</v>
      </c>
      <c r="E60" s="43"/>
    </row>
    <row r="61" spans="1:5" ht="12.75">
      <c r="A61" s="52">
        <v>4213</v>
      </c>
      <c r="B61" s="53" t="s">
        <v>131</v>
      </c>
      <c r="C61" s="54">
        <v>0</v>
      </c>
      <c r="D61" s="51" t="str">
        <f t="shared" si="5"/>
        <v>0.00%</v>
      </c>
      <c r="E61" s="43"/>
    </row>
    <row r="62" spans="1:5" ht="12.75">
      <c r="A62" s="52">
        <v>4214</v>
      </c>
      <c r="B62" s="53" t="s">
        <v>132</v>
      </c>
      <c r="C62" s="54">
        <v>0</v>
      </c>
      <c r="D62" s="51" t="str">
        <f t="shared" si="5"/>
        <v>0.00%</v>
      </c>
      <c r="E62" s="43"/>
    </row>
    <row r="63" spans="1:5" ht="12.75">
      <c r="A63" s="52">
        <v>4215</v>
      </c>
      <c r="B63" s="53" t="s">
        <v>133</v>
      </c>
      <c r="C63" s="54">
        <v>0</v>
      </c>
      <c r="D63" s="51" t="str">
        <f t="shared" si="5"/>
        <v>0.00%</v>
      </c>
      <c r="E63" s="43"/>
    </row>
    <row r="64" spans="1:5" ht="12.75">
      <c r="A64" s="48">
        <v>4220</v>
      </c>
      <c r="B64" s="49" t="s">
        <v>134</v>
      </c>
      <c r="C64" s="50">
        <f>SUM(C65:C68)</f>
        <v>8446144.0800000001</v>
      </c>
      <c r="D64" s="51">
        <f>IFERROR(C64/$C$57,"0.00%")</f>
        <v>1</v>
      </c>
      <c r="E64" s="43"/>
    </row>
    <row r="65" spans="1:5" ht="12.75">
      <c r="A65" s="52">
        <v>4221</v>
      </c>
      <c r="B65" s="53" t="s">
        <v>135</v>
      </c>
      <c r="C65" s="54">
        <f>+'[1]311_ACT'!B15</f>
        <v>8446144.0800000001</v>
      </c>
      <c r="D65" s="51">
        <f>IFERROR(C64/$C$65,"0.00%")</f>
        <v>1</v>
      </c>
      <c r="E65" s="43"/>
    </row>
    <row r="66" spans="1:5" ht="12.75">
      <c r="A66" s="52">
        <v>4223</v>
      </c>
      <c r="B66" s="53" t="s">
        <v>136</v>
      </c>
      <c r="C66" s="54">
        <v>0</v>
      </c>
      <c r="D66" s="51">
        <f>IFERROR(C64/$C$64,"0.00%")</f>
        <v>1</v>
      </c>
      <c r="E66" s="43"/>
    </row>
    <row r="67" spans="1:5" ht="12.75">
      <c r="A67" s="52">
        <v>4225</v>
      </c>
      <c r="B67" s="53" t="s">
        <v>137</v>
      </c>
      <c r="C67" s="54">
        <v>0</v>
      </c>
      <c r="D67" s="51" t="str">
        <f>IFERROR(C64/$C$67,"0.00%")</f>
        <v>0.00%</v>
      </c>
      <c r="E67" s="43"/>
    </row>
    <row r="68" spans="1:5" ht="12.75">
      <c r="A68" s="52">
        <v>4227</v>
      </c>
      <c r="B68" s="53" t="s">
        <v>138</v>
      </c>
      <c r="C68" s="54">
        <v>0</v>
      </c>
      <c r="D68" s="51" t="str">
        <f>IFERROR(C64/$C$68,"0.00%")</f>
        <v>0.00%</v>
      </c>
      <c r="E68" s="43"/>
    </row>
    <row r="69" spans="1:5" ht="12.75">
      <c r="A69" s="58">
        <v>4300</v>
      </c>
      <c r="B69" s="49" t="s">
        <v>139</v>
      </c>
      <c r="C69" s="50">
        <v>0</v>
      </c>
      <c r="D69" s="51">
        <f>+C69/C9</f>
        <v>0</v>
      </c>
      <c r="E69" s="53"/>
    </row>
    <row r="70" spans="1:5" ht="12.75">
      <c r="A70" s="58">
        <v>4310</v>
      </c>
      <c r="B70" s="49" t="s">
        <v>140</v>
      </c>
      <c r="C70" s="50">
        <v>0</v>
      </c>
      <c r="D70" s="51" t="str">
        <f>IFERROR(C70/$C$69,"0.00%")</f>
        <v>0.00%</v>
      </c>
      <c r="E70" s="53"/>
    </row>
    <row r="71" spans="1:5" ht="12.75">
      <c r="A71" s="59">
        <v>4311</v>
      </c>
      <c r="B71" s="53" t="s">
        <v>141</v>
      </c>
      <c r="C71" s="54">
        <v>0</v>
      </c>
      <c r="D71" s="51" t="str">
        <f>IFERROR(C71/$C$70,"0.00%")</f>
        <v>0.00%</v>
      </c>
      <c r="E71" s="53"/>
    </row>
    <row r="72" spans="1:5" ht="12.75">
      <c r="A72" s="59">
        <v>4319</v>
      </c>
      <c r="B72" s="53" t="s">
        <v>142</v>
      </c>
      <c r="C72" s="54">
        <v>0</v>
      </c>
      <c r="D72" s="51" t="str">
        <f>IFERROR(C72/$C$70,"0.00%")</f>
        <v>0.00%</v>
      </c>
      <c r="E72" s="53"/>
    </row>
    <row r="73" spans="1:5" ht="12.75">
      <c r="A73" s="58">
        <v>4320</v>
      </c>
      <c r="B73" s="49" t="s">
        <v>143</v>
      </c>
      <c r="C73" s="50">
        <v>0</v>
      </c>
      <c r="D73" s="51" t="str">
        <f>IFERROR(C73/$C$69,"0.00%")</f>
        <v>0.00%</v>
      </c>
      <c r="E73" s="53"/>
    </row>
    <row r="74" spans="1:5" ht="12.75">
      <c r="A74" s="59">
        <v>4321</v>
      </c>
      <c r="B74" s="53" t="s">
        <v>144</v>
      </c>
      <c r="C74" s="54">
        <v>0</v>
      </c>
      <c r="D74" s="51" t="str">
        <f>IFERROR(C74/$C$73,"0.00%")</f>
        <v>0.00%</v>
      </c>
      <c r="E74" s="53"/>
    </row>
    <row r="75" spans="1:5" ht="12.75">
      <c r="A75" s="59">
        <v>4322</v>
      </c>
      <c r="B75" s="53" t="s">
        <v>145</v>
      </c>
      <c r="C75" s="54">
        <v>0</v>
      </c>
      <c r="D75" s="51" t="str">
        <f t="shared" ref="D75:D78" si="6">IFERROR(C75/$C$73,"0.00%")</f>
        <v>0.00%</v>
      </c>
      <c r="E75" s="53"/>
    </row>
    <row r="76" spans="1:5" ht="12.75">
      <c r="A76" s="59">
        <v>4323</v>
      </c>
      <c r="B76" s="53" t="s">
        <v>146</v>
      </c>
      <c r="C76" s="54">
        <v>0</v>
      </c>
      <c r="D76" s="51" t="str">
        <f t="shared" si="6"/>
        <v>0.00%</v>
      </c>
      <c r="E76" s="53"/>
    </row>
    <row r="77" spans="1:5" ht="12.75">
      <c r="A77" s="59">
        <v>4324</v>
      </c>
      <c r="B77" s="53" t="s">
        <v>147</v>
      </c>
      <c r="C77" s="54">
        <v>0</v>
      </c>
      <c r="D77" s="51" t="str">
        <f t="shared" si="6"/>
        <v>0.00%</v>
      </c>
      <c r="E77" s="53"/>
    </row>
    <row r="78" spans="1:5" ht="12.75">
      <c r="A78" s="59">
        <v>4325</v>
      </c>
      <c r="B78" s="53" t="s">
        <v>148</v>
      </c>
      <c r="C78" s="54">
        <v>0</v>
      </c>
      <c r="D78" s="51" t="str">
        <f t="shared" si="6"/>
        <v>0.00%</v>
      </c>
      <c r="E78" s="53"/>
    </row>
    <row r="79" spans="1:5" ht="12.75">
      <c r="A79" s="58">
        <v>4330</v>
      </c>
      <c r="B79" s="49" t="s">
        <v>149</v>
      </c>
      <c r="C79" s="50">
        <v>0</v>
      </c>
      <c r="D79" s="51" t="str">
        <f>IFERROR(C79/$C$69,"0.00%")</f>
        <v>0.00%</v>
      </c>
      <c r="E79" s="53"/>
    </row>
    <row r="80" spans="1:5" ht="12.75">
      <c r="A80" s="59">
        <v>4331</v>
      </c>
      <c r="B80" s="53" t="s">
        <v>149</v>
      </c>
      <c r="C80" s="54">
        <v>0</v>
      </c>
      <c r="D80" s="51" t="str">
        <f>IFERROR(C80/$C$79,"0.00%")</f>
        <v>0.00%</v>
      </c>
      <c r="E80" s="53"/>
    </row>
    <row r="81" spans="1:5" ht="12.75">
      <c r="A81" s="58">
        <v>4340</v>
      </c>
      <c r="B81" s="49" t="s">
        <v>150</v>
      </c>
      <c r="C81" s="50">
        <v>0</v>
      </c>
      <c r="D81" s="51" t="str">
        <f>IFERROR(C81/$C$69,"0.00%")</f>
        <v>0.00%</v>
      </c>
      <c r="E81" s="53"/>
    </row>
    <row r="82" spans="1:5" ht="12.75">
      <c r="A82" s="59">
        <v>4341</v>
      </c>
      <c r="B82" s="53" t="s">
        <v>150</v>
      </c>
      <c r="C82" s="54">
        <v>0</v>
      </c>
      <c r="D82" s="51" t="str">
        <f>IFERROR(C82/$C$81,"0.00%")</f>
        <v>0.00%</v>
      </c>
      <c r="E82" s="53"/>
    </row>
    <row r="83" spans="1:5" ht="12.75">
      <c r="A83" s="58">
        <v>4390</v>
      </c>
      <c r="B83" s="49" t="s">
        <v>151</v>
      </c>
      <c r="C83" s="50">
        <v>0</v>
      </c>
      <c r="D83" s="51" t="str">
        <f>IFERROR(C83/$C$69,"0.00%")</f>
        <v>0.00%</v>
      </c>
      <c r="E83" s="53"/>
    </row>
    <row r="84" spans="1:5" ht="12.75">
      <c r="A84" s="59">
        <v>4392</v>
      </c>
      <c r="B84" s="53" t="s">
        <v>152</v>
      </c>
      <c r="C84" s="54">
        <v>0</v>
      </c>
      <c r="D84" s="51" t="str">
        <f>IFERROR(C84/$C$83,"0.00%")</f>
        <v>0.00%</v>
      </c>
      <c r="E84" s="53"/>
    </row>
    <row r="85" spans="1:5" ht="12.75">
      <c r="A85" s="59">
        <v>4393</v>
      </c>
      <c r="B85" s="53" t="s">
        <v>153</v>
      </c>
      <c r="C85" s="54">
        <v>0</v>
      </c>
      <c r="D85" s="51" t="str">
        <f t="shared" ref="D85:D90" si="7">IFERROR(C85/$C$83,"0.00%")</f>
        <v>0.00%</v>
      </c>
      <c r="E85" s="53"/>
    </row>
    <row r="86" spans="1:5" ht="12.75">
      <c r="A86" s="59">
        <v>4394</v>
      </c>
      <c r="B86" s="53" t="s">
        <v>154</v>
      </c>
      <c r="C86" s="54">
        <v>0</v>
      </c>
      <c r="D86" s="51" t="str">
        <f t="shared" si="7"/>
        <v>0.00%</v>
      </c>
      <c r="E86" s="53"/>
    </row>
    <row r="87" spans="1:5" ht="12.75">
      <c r="A87" s="59">
        <v>4395</v>
      </c>
      <c r="B87" s="53" t="s">
        <v>155</v>
      </c>
      <c r="C87" s="54">
        <v>0</v>
      </c>
      <c r="D87" s="51" t="str">
        <f t="shared" si="7"/>
        <v>0.00%</v>
      </c>
      <c r="E87" s="53"/>
    </row>
    <row r="88" spans="1:5" ht="12.75">
      <c r="A88" s="59">
        <v>4396</v>
      </c>
      <c r="B88" s="53" t="s">
        <v>156</v>
      </c>
      <c r="C88" s="54">
        <v>0</v>
      </c>
      <c r="D88" s="51" t="str">
        <f t="shared" si="7"/>
        <v>0.00%</v>
      </c>
      <c r="E88" s="53"/>
    </row>
    <row r="89" spans="1:5" ht="12.75">
      <c r="A89" s="59">
        <v>4397</v>
      </c>
      <c r="B89" s="53" t="s">
        <v>157</v>
      </c>
      <c r="C89" s="54">
        <v>0</v>
      </c>
      <c r="D89" s="51" t="str">
        <f t="shared" si="7"/>
        <v>0.00%</v>
      </c>
      <c r="E89" s="53"/>
    </row>
    <row r="90" spans="1:5" ht="12.75">
      <c r="A90" s="59">
        <v>4399</v>
      </c>
      <c r="B90" s="53" t="s">
        <v>151</v>
      </c>
      <c r="C90" s="54">
        <v>0</v>
      </c>
      <c r="D90" s="51" t="str">
        <f t="shared" si="7"/>
        <v>0.00%</v>
      </c>
      <c r="E90" s="53"/>
    </row>
    <row r="91" spans="1:5" ht="12.75">
      <c r="A91" s="43"/>
      <c r="B91" s="43"/>
      <c r="C91" s="60"/>
      <c r="D91" s="44"/>
      <c r="E91" s="43"/>
    </row>
    <row r="92" spans="1:5" ht="12.75">
      <c r="A92" s="41" t="s">
        <v>158</v>
      </c>
      <c r="B92" s="41"/>
      <c r="C92" s="61"/>
      <c r="D92" s="42"/>
      <c r="E92" s="41"/>
    </row>
    <row r="93" spans="1:5" ht="12.75">
      <c r="A93" s="45" t="s">
        <v>76</v>
      </c>
      <c r="B93" s="45" t="s">
        <v>77</v>
      </c>
      <c r="C93" s="62" t="s">
        <v>78</v>
      </c>
      <c r="D93" s="47" t="s">
        <v>79</v>
      </c>
      <c r="E93" s="46" t="s">
        <v>80</v>
      </c>
    </row>
    <row r="94" spans="1:5" ht="12.75">
      <c r="A94" s="58">
        <v>5000</v>
      </c>
      <c r="B94" s="49" t="s">
        <v>15</v>
      </c>
      <c r="C94" s="50">
        <f>+C95+C123+C156+C166+C181+C210</f>
        <v>1946823.3900000001</v>
      </c>
      <c r="D94" s="51">
        <f>(C95+C123+C181)/C94</f>
        <v>1</v>
      </c>
      <c r="E94" s="53"/>
    </row>
    <row r="95" spans="1:5" ht="12.75">
      <c r="A95" s="58">
        <v>5100</v>
      </c>
      <c r="B95" s="49" t="s">
        <v>159</v>
      </c>
      <c r="C95" s="50">
        <f>+C96+C103+C113</f>
        <v>991718.49</v>
      </c>
      <c r="D95" s="51">
        <f>+C95/C94</f>
        <v>0.50940341845800396</v>
      </c>
      <c r="E95" s="53"/>
    </row>
    <row r="96" spans="1:5" ht="12.75">
      <c r="A96" s="58">
        <v>5110</v>
      </c>
      <c r="B96" s="49" t="s">
        <v>160</v>
      </c>
      <c r="C96" s="50">
        <v>0</v>
      </c>
      <c r="D96" s="51">
        <f>+C96/C95</f>
        <v>0</v>
      </c>
      <c r="E96" s="53"/>
    </row>
    <row r="97" spans="1:5" ht="12.75">
      <c r="A97" s="59">
        <v>5111</v>
      </c>
      <c r="B97" s="53" t="s">
        <v>161</v>
      </c>
      <c r="C97" s="54">
        <v>0</v>
      </c>
      <c r="D97" s="51" t="str">
        <f>IFERROR(C97/$C$96,"0.00%")</f>
        <v>0.00%</v>
      </c>
      <c r="E97" s="53"/>
    </row>
    <row r="98" spans="1:5" ht="12.75">
      <c r="A98" s="59">
        <v>5112</v>
      </c>
      <c r="B98" s="53" t="s">
        <v>162</v>
      </c>
      <c r="C98" s="54">
        <v>0</v>
      </c>
      <c r="D98" s="51" t="str">
        <f t="shared" ref="D98:D102" si="8">IFERROR(C98/$C$96,"0.00%")</f>
        <v>0.00%</v>
      </c>
      <c r="E98" s="53"/>
    </row>
    <row r="99" spans="1:5" ht="12.75">
      <c r="A99" s="59">
        <v>5113</v>
      </c>
      <c r="B99" s="53" t="s">
        <v>163</v>
      </c>
      <c r="C99" s="54">
        <v>0</v>
      </c>
      <c r="D99" s="51" t="str">
        <f t="shared" si="8"/>
        <v>0.00%</v>
      </c>
      <c r="E99" s="53"/>
    </row>
    <row r="100" spans="1:5" ht="12.75">
      <c r="A100" s="59">
        <v>5114</v>
      </c>
      <c r="B100" s="53" t="s">
        <v>164</v>
      </c>
      <c r="C100" s="54">
        <v>0</v>
      </c>
      <c r="D100" s="51" t="str">
        <f t="shared" si="8"/>
        <v>0.00%</v>
      </c>
      <c r="E100" s="53"/>
    </row>
    <row r="101" spans="1:5" ht="12.75">
      <c r="A101" s="59">
        <v>5115</v>
      </c>
      <c r="B101" s="53" t="s">
        <v>165</v>
      </c>
      <c r="C101" s="54">
        <v>0</v>
      </c>
      <c r="D101" s="51" t="str">
        <f t="shared" si="8"/>
        <v>0.00%</v>
      </c>
      <c r="E101" s="53"/>
    </row>
    <row r="102" spans="1:5" ht="12.75">
      <c r="A102" s="59">
        <v>5116</v>
      </c>
      <c r="B102" s="53" t="s">
        <v>166</v>
      </c>
      <c r="C102" s="54">
        <v>0</v>
      </c>
      <c r="D102" s="51" t="str">
        <f t="shared" si="8"/>
        <v>0.00%</v>
      </c>
      <c r="E102" s="53"/>
    </row>
    <row r="103" spans="1:5" ht="12.75">
      <c r="A103" s="58">
        <v>5120</v>
      </c>
      <c r="B103" s="49" t="s">
        <v>167</v>
      </c>
      <c r="C103" s="50">
        <f>SUM(C104:C112)</f>
        <v>0</v>
      </c>
      <c r="D103" s="51">
        <f>+C103/C95</f>
        <v>0</v>
      </c>
      <c r="E103" s="53"/>
    </row>
    <row r="104" spans="1:5" ht="12.75">
      <c r="A104" s="59">
        <v>5121</v>
      </c>
      <c r="B104" s="53" t="s">
        <v>168</v>
      </c>
      <c r="C104" s="54">
        <v>0</v>
      </c>
      <c r="D104" s="51" t="str">
        <f>IFERROR(C104/$C$103,"0.00%")</f>
        <v>0.00%</v>
      </c>
      <c r="E104" s="53"/>
    </row>
    <row r="105" spans="1:5" ht="12.75">
      <c r="A105" s="59">
        <v>5122</v>
      </c>
      <c r="B105" s="53" t="s">
        <v>169</v>
      </c>
      <c r="C105" s="54">
        <v>0</v>
      </c>
      <c r="D105" s="51" t="str">
        <f t="shared" ref="D105:D112" si="9">IFERROR(C105/$C$103,"0.00%")</f>
        <v>0.00%</v>
      </c>
      <c r="E105" s="53"/>
    </row>
    <row r="106" spans="1:5" ht="12.75">
      <c r="A106" s="59">
        <v>5123</v>
      </c>
      <c r="B106" s="53" t="s">
        <v>170</v>
      </c>
      <c r="C106" s="54">
        <v>0</v>
      </c>
      <c r="D106" s="51" t="str">
        <f t="shared" si="9"/>
        <v>0.00%</v>
      </c>
      <c r="E106" s="53"/>
    </row>
    <row r="107" spans="1:5" ht="12.75">
      <c r="A107" s="59">
        <v>5124</v>
      </c>
      <c r="B107" s="53" t="s">
        <v>171</v>
      </c>
      <c r="C107" s="54">
        <v>0</v>
      </c>
      <c r="D107" s="51" t="str">
        <f t="shared" si="9"/>
        <v>0.00%</v>
      </c>
      <c r="E107" s="53"/>
    </row>
    <row r="108" spans="1:5" ht="12.75">
      <c r="A108" s="59">
        <v>5125</v>
      </c>
      <c r="B108" s="53" t="s">
        <v>172</v>
      </c>
      <c r="C108" s="54">
        <v>0</v>
      </c>
      <c r="D108" s="51" t="str">
        <f t="shared" si="9"/>
        <v>0.00%</v>
      </c>
      <c r="E108" s="53"/>
    </row>
    <row r="109" spans="1:5" ht="12.75">
      <c r="A109" s="59">
        <v>5126</v>
      </c>
      <c r="B109" s="53" t="s">
        <v>173</v>
      </c>
      <c r="C109" s="54">
        <v>0</v>
      </c>
      <c r="D109" s="51" t="str">
        <f t="shared" si="9"/>
        <v>0.00%</v>
      </c>
      <c r="E109" s="53"/>
    </row>
    <row r="110" spans="1:5" ht="12.75">
      <c r="A110" s="59">
        <v>5127</v>
      </c>
      <c r="B110" s="53" t="s">
        <v>174</v>
      </c>
      <c r="C110" s="54">
        <v>0</v>
      </c>
      <c r="D110" s="51" t="str">
        <f t="shared" si="9"/>
        <v>0.00%</v>
      </c>
      <c r="E110" s="53"/>
    </row>
    <row r="111" spans="1:5" ht="12.75">
      <c r="A111" s="59">
        <v>5128</v>
      </c>
      <c r="B111" s="53" t="s">
        <v>175</v>
      </c>
      <c r="C111" s="54">
        <v>0</v>
      </c>
      <c r="D111" s="51" t="str">
        <f t="shared" si="9"/>
        <v>0.00%</v>
      </c>
      <c r="E111" s="53"/>
    </row>
    <row r="112" spans="1:5" ht="12.75">
      <c r="A112" s="59">
        <v>5129</v>
      </c>
      <c r="B112" s="53" t="s">
        <v>176</v>
      </c>
      <c r="C112" s="54">
        <v>0</v>
      </c>
      <c r="D112" s="51" t="str">
        <f t="shared" si="9"/>
        <v>0.00%</v>
      </c>
      <c r="E112" s="53"/>
    </row>
    <row r="113" spans="1:5" ht="12.75">
      <c r="A113" s="58">
        <v>5130</v>
      </c>
      <c r="B113" s="49" t="s">
        <v>177</v>
      </c>
      <c r="C113" s="50">
        <f>SUM(C114:C122)</f>
        <v>991718.49</v>
      </c>
      <c r="D113" s="51">
        <f>+C113/C95</f>
        <v>1</v>
      </c>
      <c r="E113" s="53"/>
    </row>
    <row r="114" spans="1:5" ht="12.75">
      <c r="A114" s="59">
        <v>5131</v>
      </c>
      <c r="B114" s="53" t="s">
        <v>178</v>
      </c>
      <c r="C114" s="54">
        <v>0</v>
      </c>
      <c r="D114" s="51">
        <f t="shared" ref="D114:D122" si="10">IFERROR(C114/$C$113,"")</f>
        <v>0</v>
      </c>
      <c r="E114" s="53"/>
    </row>
    <row r="115" spans="1:5" ht="12.75">
      <c r="A115" s="59">
        <v>5132</v>
      </c>
      <c r="B115" s="53" t="s">
        <v>179</v>
      </c>
      <c r="C115" s="54">
        <v>0</v>
      </c>
      <c r="D115" s="51">
        <f t="shared" si="10"/>
        <v>0</v>
      </c>
      <c r="E115" s="53"/>
    </row>
    <row r="116" spans="1:5" ht="12.75">
      <c r="A116" s="59">
        <v>5133</v>
      </c>
      <c r="B116" s="53" t="s">
        <v>180</v>
      </c>
      <c r="C116" s="54">
        <v>110366.75</v>
      </c>
      <c r="D116" s="51">
        <f t="shared" si="10"/>
        <v>0.11128838588055366</v>
      </c>
      <c r="E116" s="53"/>
    </row>
    <row r="117" spans="1:5" ht="12.75">
      <c r="A117" s="59">
        <v>5134</v>
      </c>
      <c r="B117" s="53" t="s">
        <v>181</v>
      </c>
      <c r="C117" s="54">
        <v>113745.64</v>
      </c>
      <c r="D117" s="51">
        <f t="shared" si="10"/>
        <v>0.11469549186281684</v>
      </c>
      <c r="E117" s="53"/>
    </row>
    <row r="118" spans="1:5" ht="12.75">
      <c r="A118" s="59">
        <v>5135</v>
      </c>
      <c r="B118" s="53" t="s">
        <v>182</v>
      </c>
      <c r="C118" s="54">
        <v>767606.1</v>
      </c>
      <c r="D118" s="51">
        <f t="shared" si="10"/>
        <v>0.77401612225662952</v>
      </c>
      <c r="E118" s="53"/>
    </row>
    <row r="119" spans="1:5" ht="12.75">
      <c r="A119" s="59">
        <v>5136</v>
      </c>
      <c r="B119" s="53" t="s">
        <v>183</v>
      </c>
      <c r="C119" s="54">
        <v>0</v>
      </c>
      <c r="D119" s="51">
        <f t="shared" si="10"/>
        <v>0</v>
      </c>
      <c r="E119" s="53"/>
    </row>
    <row r="120" spans="1:5" ht="12.75">
      <c r="A120" s="59">
        <v>5137</v>
      </c>
      <c r="B120" s="53" t="s">
        <v>184</v>
      </c>
      <c r="C120" s="54">
        <v>0</v>
      </c>
      <c r="D120" s="51">
        <f t="shared" si="10"/>
        <v>0</v>
      </c>
      <c r="E120" s="53"/>
    </row>
    <row r="121" spans="1:5" ht="12.75">
      <c r="A121" s="59">
        <v>5138</v>
      </c>
      <c r="B121" s="53" t="s">
        <v>185</v>
      </c>
      <c r="C121" s="54">
        <v>0</v>
      </c>
      <c r="D121" s="51">
        <f t="shared" si="10"/>
        <v>0</v>
      </c>
      <c r="E121" s="53"/>
    </row>
    <row r="122" spans="1:5" ht="12.75">
      <c r="A122" s="59">
        <v>5139</v>
      </c>
      <c r="B122" s="53" t="s">
        <v>186</v>
      </c>
      <c r="C122" s="54">
        <v>0</v>
      </c>
      <c r="D122" s="51">
        <f t="shared" si="10"/>
        <v>0</v>
      </c>
      <c r="E122" s="53"/>
    </row>
    <row r="123" spans="1:5" ht="12.75">
      <c r="A123" s="58">
        <v>5200</v>
      </c>
      <c r="B123" s="49" t="s">
        <v>187</v>
      </c>
      <c r="C123" s="50">
        <f>+C124+C127+C130</f>
        <v>399600</v>
      </c>
      <c r="D123" s="51">
        <f>+C123/C94</f>
        <v>0.20525744762086506</v>
      </c>
      <c r="E123" s="53"/>
    </row>
    <row r="124" spans="1:5" ht="12.75">
      <c r="A124" s="58">
        <v>5210</v>
      </c>
      <c r="B124" s="49" t="s">
        <v>188</v>
      </c>
      <c r="C124" s="50">
        <v>0</v>
      </c>
      <c r="D124" s="51" t="str">
        <f>IFERROR(C123/$C$124,"0.00%")</f>
        <v>0.00%</v>
      </c>
      <c r="E124" s="53"/>
    </row>
    <row r="125" spans="1:5" ht="12.75">
      <c r="A125" s="59">
        <v>5211</v>
      </c>
      <c r="B125" s="53" t="s">
        <v>189</v>
      </c>
      <c r="C125" s="54">
        <v>0</v>
      </c>
      <c r="D125" s="51" t="str">
        <f>IFERROR(C125/$C$124,"0.00%")</f>
        <v>0.00%</v>
      </c>
      <c r="E125" s="53"/>
    </row>
    <row r="126" spans="1:5" ht="12.75">
      <c r="A126" s="59">
        <v>5212</v>
      </c>
      <c r="B126" s="53" t="s">
        <v>190</v>
      </c>
      <c r="C126" s="54">
        <v>0</v>
      </c>
      <c r="D126" s="51" t="str">
        <f>IFERROR(C126/$C$124,"0.00%")</f>
        <v>0.00%</v>
      </c>
      <c r="E126" s="53"/>
    </row>
    <row r="127" spans="1:5" ht="12.75">
      <c r="A127" s="58">
        <v>5220</v>
      </c>
      <c r="B127" s="49" t="s">
        <v>191</v>
      </c>
      <c r="C127" s="50">
        <v>0</v>
      </c>
      <c r="D127" s="51">
        <f>IFERROR(C127/$C$123,"0.00%")</f>
        <v>0</v>
      </c>
      <c r="E127" s="53"/>
    </row>
    <row r="128" spans="1:5" ht="12.75">
      <c r="A128" s="59">
        <v>5221</v>
      </c>
      <c r="B128" s="53" t="s">
        <v>192</v>
      </c>
      <c r="C128" s="54">
        <v>0</v>
      </c>
      <c r="D128" s="51" t="str">
        <f>IFERROR(C128/$C$127,"0.00%")</f>
        <v>0.00%</v>
      </c>
      <c r="E128" s="53"/>
    </row>
    <row r="129" spans="1:5" ht="12.75">
      <c r="A129" s="59">
        <v>5222</v>
      </c>
      <c r="B129" s="53" t="s">
        <v>193</v>
      </c>
      <c r="C129" s="54">
        <v>0</v>
      </c>
      <c r="D129" s="51" t="str">
        <f>IFERROR(C129/$C$127,"0.00%")</f>
        <v>0.00%</v>
      </c>
      <c r="E129" s="53"/>
    </row>
    <row r="130" spans="1:5" ht="12.75">
      <c r="A130" s="58">
        <v>5230</v>
      </c>
      <c r="B130" s="49" t="s">
        <v>136</v>
      </c>
      <c r="C130" s="50">
        <f>+C131</f>
        <v>399600</v>
      </c>
      <c r="D130" s="51">
        <f>IFERROR(C130/$C$123,"0.00%")</f>
        <v>1</v>
      </c>
      <c r="E130" s="53"/>
    </row>
    <row r="131" spans="1:5" ht="12.75">
      <c r="A131" s="59">
        <v>5231</v>
      </c>
      <c r="B131" s="53" t="s">
        <v>194</v>
      </c>
      <c r="C131" s="54">
        <v>399600</v>
      </c>
      <c r="D131" s="51">
        <f>IFERROR(C131/$C$130,"0.00%")</f>
        <v>1</v>
      </c>
      <c r="E131" s="53"/>
    </row>
    <row r="132" spans="1:5" ht="12.75">
      <c r="A132" s="59">
        <v>5232</v>
      </c>
      <c r="B132" s="53" t="s">
        <v>195</v>
      </c>
      <c r="C132" s="54">
        <v>0</v>
      </c>
      <c r="D132" s="51">
        <f>IFERROR(C132/$C$130,"0.00%")</f>
        <v>0</v>
      </c>
      <c r="E132" s="53"/>
    </row>
    <row r="133" spans="1:5" ht="12.75">
      <c r="A133" s="58">
        <v>5240</v>
      </c>
      <c r="B133" s="49" t="s">
        <v>196</v>
      </c>
      <c r="C133" s="50">
        <v>0</v>
      </c>
      <c r="D133" s="51">
        <f>IFERROR(C133/$C$130,"0.00%")</f>
        <v>0</v>
      </c>
      <c r="E133" s="53"/>
    </row>
    <row r="134" spans="1:5" ht="12.75">
      <c r="A134" s="59">
        <v>5241</v>
      </c>
      <c r="B134" s="53" t="s">
        <v>197</v>
      </c>
      <c r="C134" s="54">
        <v>0</v>
      </c>
      <c r="D134" s="51" t="str">
        <f>IFERROR(C134/$C$133,"0.00%")</f>
        <v>0.00%</v>
      </c>
      <c r="E134" s="53"/>
    </row>
    <row r="135" spans="1:5" ht="12.75">
      <c r="A135" s="59">
        <v>5242</v>
      </c>
      <c r="B135" s="53" t="s">
        <v>198</v>
      </c>
      <c r="C135" s="54">
        <v>0</v>
      </c>
      <c r="D135" s="51" t="str">
        <f t="shared" ref="D135:D137" si="11">IFERROR(C135/$C$133,"0.00%")</f>
        <v>0.00%</v>
      </c>
      <c r="E135" s="53"/>
    </row>
    <row r="136" spans="1:5" ht="12.75">
      <c r="A136" s="59">
        <v>5243</v>
      </c>
      <c r="B136" s="53" t="s">
        <v>199</v>
      </c>
      <c r="C136" s="54">
        <v>0</v>
      </c>
      <c r="D136" s="51" t="str">
        <f t="shared" si="11"/>
        <v>0.00%</v>
      </c>
      <c r="E136" s="53"/>
    </row>
    <row r="137" spans="1:5" ht="12.75">
      <c r="A137" s="59">
        <v>5244</v>
      </c>
      <c r="B137" s="53" t="s">
        <v>200</v>
      </c>
      <c r="C137" s="54">
        <v>0</v>
      </c>
      <c r="D137" s="51" t="str">
        <f t="shared" si="11"/>
        <v>0.00%</v>
      </c>
      <c r="E137" s="53"/>
    </row>
    <row r="138" spans="1:5" ht="12.75">
      <c r="A138" s="58">
        <v>5250</v>
      </c>
      <c r="B138" s="49" t="s">
        <v>137</v>
      </c>
      <c r="C138" s="50">
        <v>0</v>
      </c>
      <c r="D138" s="51">
        <f>IFERROR(C138/$C$123,"0.00%")</f>
        <v>0</v>
      </c>
      <c r="E138" s="53"/>
    </row>
    <row r="139" spans="1:5" ht="12.75">
      <c r="A139" s="59">
        <v>5251</v>
      </c>
      <c r="B139" s="53" t="s">
        <v>201</v>
      </c>
      <c r="C139" s="54">
        <v>0</v>
      </c>
      <c r="D139" s="51" t="str">
        <f>IFERROR(C139/$C$138,"0.00%")</f>
        <v>0.00%</v>
      </c>
      <c r="E139" s="53"/>
    </row>
    <row r="140" spans="1:5" ht="12.75">
      <c r="A140" s="59">
        <v>5252</v>
      </c>
      <c r="B140" s="53" t="s">
        <v>202</v>
      </c>
      <c r="C140" s="54">
        <v>0</v>
      </c>
      <c r="D140" s="51" t="str">
        <f t="shared" ref="D140:D141" si="12">IFERROR(C140/$C$138,"0.00%")</f>
        <v>0.00%</v>
      </c>
      <c r="E140" s="53"/>
    </row>
    <row r="141" spans="1:5" ht="12.75">
      <c r="A141" s="59">
        <v>5259</v>
      </c>
      <c r="B141" s="53" t="s">
        <v>203</v>
      </c>
      <c r="C141" s="54">
        <v>0</v>
      </c>
      <c r="D141" s="51" t="str">
        <f t="shared" si="12"/>
        <v>0.00%</v>
      </c>
      <c r="E141" s="53"/>
    </row>
    <row r="142" spans="1:5" ht="12.75">
      <c r="A142" s="58">
        <v>5260</v>
      </c>
      <c r="B142" s="49" t="s">
        <v>204</v>
      </c>
      <c r="C142" s="50">
        <v>0</v>
      </c>
      <c r="D142" s="51">
        <f>IFERROR(C142/$C$123,"0.00%")</f>
        <v>0</v>
      </c>
      <c r="E142" s="53"/>
    </row>
    <row r="143" spans="1:5" ht="12.75">
      <c r="A143" s="59">
        <v>5261</v>
      </c>
      <c r="B143" s="53" t="s">
        <v>205</v>
      </c>
      <c r="C143" s="54">
        <v>0</v>
      </c>
      <c r="D143" s="51" t="str">
        <f>IFERROR(C143/$C$142,"0.00%")</f>
        <v>0.00%</v>
      </c>
      <c r="E143" s="53"/>
    </row>
    <row r="144" spans="1:5" ht="12.75">
      <c r="A144" s="59">
        <v>5262</v>
      </c>
      <c r="B144" s="53" t="s">
        <v>206</v>
      </c>
      <c r="C144" s="54">
        <v>0</v>
      </c>
      <c r="D144" s="51" t="str">
        <f>IFERROR(C144/$C$142,"0.00%")</f>
        <v>0.00%</v>
      </c>
      <c r="E144" s="53"/>
    </row>
    <row r="145" spans="1:5" ht="12.75">
      <c r="A145" s="58">
        <v>5270</v>
      </c>
      <c r="B145" s="49" t="s">
        <v>207</v>
      </c>
      <c r="C145" s="50">
        <v>0</v>
      </c>
      <c r="D145" s="51">
        <f>IFERROR(C145/$C$123,"0.00%")</f>
        <v>0</v>
      </c>
      <c r="E145" s="53"/>
    </row>
    <row r="146" spans="1:5" ht="12.75">
      <c r="A146" s="59">
        <v>5271</v>
      </c>
      <c r="B146" s="53" t="s">
        <v>208</v>
      </c>
      <c r="C146" s="54">
        <v>0</v>
      </c>
      <c r="D146" s="51" t="str">
        <f>IFERROR(C146/$C$145,"0.00%")</f>
        <v>0.00%</v>
      </c>
      <c r="E146" s="53"/>
    </row>
    <row r="147" spans="1:5" ht="12.75">
      <c r="A147" s="58">
        <v>5280</v>
      </c>
      <c r="B147" s="49" t="s">
        <v>209</v>
      </c>
      <c r="C147" s="50">
        <v>0</v>
      </c>
      <c r="D147" s="51">
        <f>IFERROR(C147/$C$123,"0.00%")</f>
        <v>0</v>
      </c>
      <c r="E147" s="53"/>
    </row>
    <row r="148" spans="1:5" ht="12.75">
      <c r="A148" s="59">
        <v>5281</v>
      </c>
      <c r="B148" s="53" t="s">
        <v>210</v>
      </c>
      <c r="C148" s="54">
        <v>0</v>
      </c>
      <c r="D148" s="51" t="str">
        <f>IFERROR(C148/$C$147,"0.00%")</f>
        <v>0.00%</v>
      </c>
      <c r="E148" s="53"/>
    </row>
    <row r="149" spans="1:5" ht="12.75">
      <c r="A149" s="59">
        <v>5282</v>
      </c>
      <c r="B149" s="53" t="s">
        <v>211</v>
      </c>
      <c r="C149" s="54">
        <v>0</v>
      </c>
      <c r="D149" s="51" t="str">
        <f t="shared" ref="D149:D152" si="13">IFERROR(C149/$C$147,"0.00%")</f>
        <v>0.00%</v>
      </c>
      <c r="E149" s="53"/>
    </row>
    <row r="150" spans="1:5" ht="12.75">
      <c r="A150" s="59">
        <v>5283</v>
      </c>
      <c r="B150" s="53" t="s">
        <v>212</v>
      </c>
      <c r="C150" s="54">
        <v>0</v>
      </c>
      <c r="D150" s="51" t="str">
        <f t="shared" si="13"/>
        <v>0.00%</v>
      </c>
      <c r="E150" s="53"/>
    </row>
    <row r="151" spans="1:5" ht="12.75">
      <c r="A151" s="59">
        <v>5284</v>
      </c>
      <c r="B151" s="53" t="s">
        <v>213</v>
      </c>
      <c r="C151" s="54">
        <v>0</v>
      </c>
      <c r="D151" s="51" t="str">
        <f t="shared" si="13"/>
        <v>0.00%</v>
      </c>
      <c r="E151" s="53"/>
    </row>
    <row r="152" spans="1:5" ht="12.75">
      <c r="A152" s="59">
        <v>5285</v>
      </c>
      <c r="B152" s="53" t="s">
        <v>214</v>
      </c>
      <c r="C152" s="54">
        <v>0</v>
      </c>
      <c r="D152" s="51" t="str">
        <f t="shared" si="13"/>
        <v>0.00%</v>
      </c>
      <c r="E152" s="53"/>
    </row>
    <row r="153" spans="1:5" ht="12.75">
      <c r="A153" s="58">
        <v>5290</v>
      </c>
      <c r="B153" s="49" t="s">
        <v>215</v>
      </c>
      <c r="C153" s="50">
        <v>0</v>
      </c>
      <c r="D153" s="51">
        <f>IFERROR(C153/$C$123,"0.00%")</f>
        <v>0</v>
      </c>
      <c r="E153" s="53"/>
    </row>
    <row r="154" spans="1:5" ht="12.75">
      <c r="A154" s="59">
        <v>5291</v>
      </c>
      <c r="B154" s="53" t="s">
        <v>216</v>
      </c>
      <c r="C154" s="54">
        <v>0</v>
      </c>
      <c r="D154" s="51" t="str">
        <f>IFERROR(C154/$C$153,"0.00%")</f>
        <v>0.00%</v>
      </c>
      <c r="E154" s="53"/>
    </row>
    <row r="155" spans="1:5" ht="12.75">
      <c r="A155" s="59">
        <v>5292</v>
      </c>
      <c r="B155" s="53" t="s">
        <v>217</v>
      </c>
      <c r="C155" s="54">
        <v>0</v>
      </c>
      <c r="D155" s="51" t="str">
        <f>IFERROR(C155/$C$153,"0.00%")</f>
        <v>0.00%</v>
      </c>
      <c r="E155" s="53"/>
    </row>
    <row r="156" spans="1:5" ht="12.75">
      <c r="A156" s="58">
        <v>5300</v>
      </c>
      <c r="B156" s="49" t="s">
        <v>218</v>
      </c>
      <c r="C156" s="50">
        <v>0</v>
      </c>
      <c r="D156" s="51">
        <f>+C156/C94</f>
        <v>0</v>
      </c>
      <c r="E156" s="53"/>
    </row>
    <row r="157" spans="1:5" ht="12.75">
      <c r="A157" s="58">
        <v>5310</v>
      </c>
      <c r="B157" s="49" t="s">
        <v>129</v>
      </c>
      <c r="C157" s="50">
        <v>0</v>
      </c>
      <c r="D157" s="51" t="str">
        <f>IFERROR(C157/$C$156,"0.00%")</f>
        <v>0.00%</v>
      </c>
      <c r="E157" s="53"/>
    </row>
    <row r="158" spans="1:5" ht="12.75">
      <c r="A158" s="59">
        <v>5311</v>
      </c>
      <c r="B158" s="53" t="s">
        <v>219</v>
      </c>
      <c r="C158" s="54">
        <v>0</v>
      </c>
      <c r="D158" s="51" t="str">
        <f>IFERROR(C158/$C$157,"0.00%")</f>
        <v>0.00%</v>
      </c>
      <c r="E158" s="53"/>
    </row>
    <row r="159" spans="1:5" ht="12.75">
      <c r="A159" s="59">
        <v>5312</v>
      </c>
      <c r="B159" s="53" t="s">
        <v>220</v>
      </c>
      <c r="C159" s="54">
        <v>0</v>
      </c>
      <c r="D159" s="51" t="str">
        <f>IFERROR(C159/$C$157,"0.00%")</f>
        <v>0.00%</v>
      </c>
      <c r="E159" s="53"/>
    </row>
    <row r="160" spans="1:5" ht="12.75">
      <c r="A160" s="58">
        <v>5320</v>
      </c>
      <c r="B160" s="49" t="s">
        <v>130</v>
      </c>
      <c r="C160" s="50">
        <v>0</v>
      </c>
      <c r="D160" s="51" t="str">
        <f>IFERROR(C160/$C$156,"0.00%")</f>
        <v>0.00%</v>
      </c>
      <c r="E160" s="53"/>
    </row>
    <row r="161" spans="1:5" ht="12.75">
      <c r="A161" s="59">
        <v>5321</v>
      </c>
      <c r="B161" s="53" t="s">
        <v>221</v>
      </c>
      <c r="C161" s="54">
        <v>0</v>
      </c>
      <c r="D161" s="51" t="str">
        <f>IFERROR(C161/$C$160,"0.00%")</f>
        <v>0.00%</v>
      </c>
      <c r="E161" s="53"/>
    </row>
    <row r="162" spans="1:5" ht="12.75">
      <c r="A162" s="59">
        <v>5322</v>
      </c>
      <c r="B162" s="53" t="s">
        <v>222</v>
      </c>
      <c r="C162" s="54">
        <v>0</v>
      </c>
      <c r="D162" s="51" t="str">
        <f>IFERROR(C162/$C$160,"0.00%")</f>
        <v>0.00%</v>
      </c>
      <c r="E162" s="53"/>
    </row>
    <row r="163" spans="1:5" ht="12.75">
      <c r="A163" s="58">
        <v>5330</v>
      </c>
      <c r="B163" s="49" t="s">
        <v>131</v>
      </c>
      <c r="C163" s="50">
        <v>0</v>
      </c>
      <c r="D163" s="51" t="str">
        <f>IFERROR(C163/$C$156,"0.00%")</f>
        <v>0.00%</v>
      </c>
      <c r="E163" s="53"/>
    </row>
    <row r="164" spans="1:5" ht="12.75">
      <c r="A164" s="59">
        <v>5331</v>
      </c>
      <c r="B164" s="53" t="s">
        <v>223</v>
      </c>
      <c r="C164" s="54">
        <v>0</v>
      </c>
      <c r="D164" s="51" t="str">
        <f>IFERROR(C164/$C$163,"0.00%")</f>
        <v>0.00%</v>
      </c>
      <c r="E164" s="53"/>
    </row>
    <row r="165" spans="1:5" ht="12.75">
      <c r="A165" s="59">
        <v>5332</v>
      </c>
      <c r="B165" s="53" t="s">
        <v>224</v>
      </c>
      <c r="C165" s="54">
        <v>0</v>
      </c>
      <c r="D165" s="51" t="str">
        <f>IFERROR(C165/$C$163,"0.00%")</f>
        <v>0.00%</v>
      </c>
      <c r="E165" s="53"/>
    </row>
    <row r="166" spans="1:5" ht="12.75">
      <c r="A166" s="58">
        <v>5400</v>
      </c>
      <c r="B166" s="49" t="s">
        <v>225</v>
      </c>
      <c r="C166" s="50">
        <v>0</v>
      </c>
      <c r="D166" s="51">
        <f>+C166/C94</f>
        <v>0</v>
      </c>
      <c r="E166" s="53"/>
    </row>
    <row r="167" spans="1:5" ht="12.75">
      <c r="A167" s="58">
        <v>5410</v>
      </c>
      <c r="B167" s="49" t="s">
        <v>226</v>
      </c>
      <c r="C167" s="50">
        <v>0</v>
      </c>
      <c r="D167" s="51" t="str">
        <f>IFERROR(C167/$C$166,"0.00%")</f>
        <v>0.00%</v>
      </c>
      <c r="E167" s="53"/>
    </row>
    <row r="168" spans="1:5" ht="12.75">
      <c r="A168" s="59">
        <v>5411</v>
      </c>
      <c r="B168" s="53" t="s">
        <v>227</v>
      </c>
      <c r="C168" s="54">
        <v>0</v>
      </c>
      <c r="D168" s="51" t="str">
        <f>IFERROR(C168/$C$167,"0.00%")</f>
        <v>0.00%</v>
      </c>
      <c r="E168" s="53"/>
    </row>
    <row r="169" spans="1:5" ht="12.75">
      <c r="A169" s="59">
        <v>5412</v>
      </c>
      <c r="B169" s="53" t="s">
        <v>228</v>
      </c>
      <c r="C169" s="54">
        <v>0</v>
      </c>
      <c r="D169" s="51" t="str">
        <f>IFERROR(C169/$C$167,"0.00%")</f>
        <v>0.00%</v>
      </c>
      <c r="E169" s="53"/>
    </row>
    <row r="170" spans="1:5" ht="12.75">
      <c r="A170" s="58">
        <v>5420</v>
      </c>
      <c r="B170" s="49" t="s">
        <v>229</v>
      </c>
      <c r="C170" s="50">
        <v>0</v>
      </c>
      <c r="D170" s="51" t="str">
        <f>IFERROR(C170/$C$166,"0.00%")</f>
        <v>0.00%</v>
      </c>
      <c r="E170" s="53"/>
    </row>
    <row r="171" spans="1:5" ht="12.75">
      <c r="A171" s="59">
        <v>5421</v>
      </c>
      <c r="B171" s="53" t="s">
        <v>230</v>
      </c>
      <c r="C171" s="54">
        <v>0</v>
      </c>
      <c r="D171" s="51" t="str">
        <f>IFERROR(C171/$C$170,"0.00%")</f>
        <v>0.00%</v>
      </c>
      <c r="E171" s="53"/>
    </row>
    <row r="172" spans="1:5" ht="12.75">
      <c r="A172" s="59">
        <v>5422</v>
      </c>
      <c r="B172" s="53" t="s">
        <v>231</v>
      </c>
      <c r="C172" s="54">
        <v>0</v>
      </c>
      <c r="D172" s="51" t="str">
        <f>IFERROR(C172/$C$170,"0.00%")</f>
        <v>0.00%</v>
      </c>
      <c r="E172" s="53"/>
    </row>
    <row r="173" spans="1:5" ht="12.75">
      <c r="A173" s="58">
        <v>5430</v>
      </c>
      <c r="B173" s="49" t="s">
        <v>232</v>
      </c>
      <c r="C173" s="50">
        <v>0</v>
      </c>
      <c r="D173" s="51" t="str">
        <f>IFERROR(C173/$C$166,"0.00%")</f>
        <v>0.00%</v>
      </c>
      <c r="E173" s="53"/>
    </row>
    <row r="174" spans="1:5" ht="12.75">
      <c r="A174" s="59">
        <v>5431</v>
      </c>
      <c r="B174" s="53" t="s">
        <v>233</v>
      </c>
      <c r="C174" s="54">
        <v>0</v>
      </c>
      <c r="D174" s="51" t="str">
        <f>IFERROR(C174/$C$173,"0.00%")</f>
        <v>0.00%</v>
      </c>
      <c r="E174" s="53"/>
    </row>
    <row r="175" spans="1:5" ht="12.75">
      <c r="A175" s="59">
        <v>5432</v>
      </c>
      <c r="B175" s="53" t="s">
        <v>234</v>
      </c>
      <c r="C175" s="54">
        <v>0</v>
      </c>
      <c r="D175" s="51" t="str">
        <f>IFERROR(C175/$C$173,"0.00%")</f>
        <v>0.00%</v>
      </c>
      <c r="E175" s="53"/>
    </row>
    <row r="176" spans="1:5" ht="12.75">
      <c r="A176" s="58">
        <v>5440</v>
      </c>
      <c r="B176" s="49" t="s">
        <v>235</v>
      </c>
      <c r="C176" s="50">
        <v>0</v>
      </c>
      <c r="D176" s="51" t="str">
        <f>IFERROR(C176/$C$166,"0.00%")</f>
        <v>0.00%</v>
      </c>
      <c r="E176" s="53"/>
    </row>
    <row r="177" spans="1:5" ht="12.75">
      <c r="A177" s="59">
        <v>5441</v>
      </c>
      <c r="B177" s="53" t="s">
        <v>235</v>
      </c>
      <c r="C177" s="54">
        <v>0</v>
      </c>
      <c r="D177" s="51" t="str">
        <f>IFERROR(C177/$C$176,"0.00%")</f>
        <v>0.00%</v>
      </c>
      <c r="E177" s="53"/>
    </row>
    <row r="178" spans="1:5" ht="12.75">
      <c r="A178" s="58">
        <v>5450</v>
      </c>
      <c r="B178" s="49" t="s">
        <v>236</v>
      </c>
      <c r="C178" s="50">
        <v>0</v>
      </c>
      <c r="D178" s="51" t="str">
        <f>IFERROR(C178/$C$166,"0.00%")</f>
        <v>0.00%</v>
      </c>
      <c r="E178" s="53"/>
    </row>
    <row r="179" spans="1:5" ht="12.75">
      <c r="A179" s="59">
        <v>5451</v>
      </c>
      <c r="B179" s="53" t="s">
        <v>237</v>
      </c>
      <c r="C179" s="54">
        <v>0</v>
      </c>
      <c r="D179" s="51" t="str">
        <f>IFERROR(C179/$C$178,"0.00%")</f>
        <v>0.00%</v>
      </c>
      <c r="E179" s="53"/>
    </row>
    <row r="180" spans="1:5" ht="12.75">
      <c r="A180" s="59">
        <v>5452</v>
      </c>
      <c r="B180" s="53" t="s">
        <v>238</v>
      </c>
      <c r="C180" s="54">
        <v>0</v>
      </c>
      <c r="D180" s="51" t="str">
        <f>IFERROR(C180/$C$180,"0.00%")</f>
        <v>0.00%</v>
      </c>
      <c r="E180" s="53"/>
    </row>
    <row r="181" spans="1:5" ht="12.75">
      <c r="A181" s="58">
        <v>5500</v>
      </c>
      <c r="B181" s="49" t="s">
        <v>239</v>
      </c>
      <c r="C181" s="50">
        <f>+C182+C191+C194+C200</f>
        <v>555504.9</v>
      </c>
      <c r="D181" s="51">
        <f>+C181/C94</f>
        <v>0.28533913392113086</v>
      </c>
      <c r="E181" s="53"/>
    </row>
    <row r="182" spans="1:5" ht="12.75">
      <c r="A182" s="58">
        <v>5510</v>
      </c>
      <c r="B182" s="49" t="s">
        <v>240</v>
      </c>
      <c r="C182" s="50">
        <f>SUM(C183:C190)</f>
        <v>555504.9</v>
      </c>
      <c r="D182" s="51">
        <f t="shared" ref="D182:D194" si="14">IFERROR(C182/$C$182,"")</f>
        <v>1</v>
      </c>
      <c r="E182" s="53"/>
    </row>
    <row r="183" spans="1:5" ht="12.75">
      <c r="A183" s="59">
        <v>5511</v>
      </c>
      <c r="B183" s="53" t="s">
        <v>241</v>
      </c>
      <c r="C183" s="54">
        <v>0</v>
      </c>
      <c r="D183" s="51">
        <f t="shared" si="14"/>
        <v>0</v>
      </c>
      <c r="E183" s="53"/>
    </row>
    <row r="184" spans="1:5" ht="12.75">
      <c r="A184" s="59">
        <v>5512</v>
      </c>
      <c r="B184" s="53" t="s">
        <v>242</v>
      </c>
      <c r="C184" s="54">
        <v>0</v>
      </c>
      <c r="D184" s="51">
        <f t="shared" si="14"/>
        <v>0</v>
      </c>
      <c r="E184" s="53"/>
    </row>
    <row r="185" spans="1:5" ht="12.75">
      <c r="A185" s="59">
        <v>5513</v>
      </c>
      <c r="B185" s="53" t="s">
        <v>243</v>
      </c>
      <c r="C185" s="54">
        <v>0</v>
      </c>
      <c r="D185" s="51">
        <f t="shared" si="14"/>
        <v>0</v>
      </c>
      <c r="E185" s="53"/>
    </row>
    <row r="186" spans="1:5" ht="12.75">
      <c r="A186" s="59">
        <v>5514</v>
      </c>
      <c r="B186" s="53" t="s">
        <v>244</v>
      </c>
      <c r="C186" s="54">
        <v>0</v>
      </c>
      <c r="D186" s="51">
        <f t="shared" si="14"/>
        <v>0</v>
      </c>
      <c r="E186" s="53"/>
    </row>
    <row r="187" spans="1:5" ht="12.75">
      <c r="A187" s="59">
        <v>5515</v>
      </c>
      <c r="B187" s="53" t="s">
        <v>245</v>
      </c>
      <c r="C187" s="54">
        <f>+'[1]311_ACT'!B56</f>
        <v>555504.9</v>
      </c>
      <c r="D187" s="51">
        <f t="shared" si="14"/>
        <v>1</v>
      </c>
      <c r="E187" s="53"/>
    </row>
    <row r="188" spans="1:5" ht="12.75">
      <c r="A188" s="59">
        <v>5516</v>
      </c>
      <c r="B188" s="53" t="s">
        <v>246</v>
      </c>
      <c r="C188" s="54">
        <v>0</v>
      </c>
      <c r="D188" s="51">
        <f t="shared" si="14"/>
        <v>0</v>
      </c>
      <c r="E188" s="53"/>
    </row>
    <row r="189" spans="1:5" ht="12.75">
      <c r="A189" s="59">
        <v>5517</v>
      </c>
      <c r="B189" s="53" t="s">
        <v>247</v>
      </c>
      <c r="C189" s="54">
        <v>0</v>
      </c>
      <c r="D189" s="51">
        <f t="shared" si="14"/>
        <v>0</v>
      </c>
      <c r="E189" s="53"/>
    </row>
    <row r="190" spans="1:5" ht="12.75">
      <c r="A190" s="59">
        <v>5518</v>
      </c>
      <c r="B190" s="53" t="s">
        <v>248</v>
      </c>
      <c r="C190" s="54">
        <v>0</v>
      </c>
      <c r="D190" s="51">
        <f t="shared" si="14"/>
        <v>0</v>
      </c>
      <c r="E190" s="53"/>
    </row>
    <row r="191" spans="1:5" ht="12.75">
      <c r="A191" s="58">
        <v>5520</v>
      </c>
      <c r="B191" s="49" t="s">
        <v>249</v>
      </c>
      <c r="C191" s="50">
        <v>0</v>
      </c>
      <c r="D191" s="51">
        <f t="shared" si="14"/>
        <v>0</v>
      </c>
      <c r="E191" s="53"/>
    </row>
    <row r="192" spans="1:5" ht="12.75">
      <c r="A192" s="59">
        <v>5521</v>
      </c>
      <c r="B192" s="53" t="s">
        <v>250</v>
      </c>
      <c r="C192" s="54">
        <v>0</v>
      </c>
      <c r="D192" s="51" t="str">
        <f>IFERROR(C192/$C$191,"0.00%")</f>
        <v>0.00%</v>
      </c>
      <c r="E192" s="53"/>
    </row>
    <row r="193" spans="1:5" ht="12.75">
      <c r="A193" s="59">
        <v>5522</v>
      </c>
      <c r="B193" s="53" t="s">
        <v>251</v>
      </c>
      <c r="C193" s="54">
        <v>0</v>
      </c>
      <c r="D193" s="51" t="str">
        <f>IFERROR(C193/$C$191,"0.00%")</f>
        <v>0.00%</v>
      </c>
      <c r="E193" s="53"/>
    </row>
    <row r="194" spans="1:5" ht="12.75">
      <c r="A194" s="58">
        <v>5530</v>
      </c>
      <c r="B194" s="49" t="s">
        <v>252</v>
      </c>
      <c r="C194" s="50">
        <v>0</v>
      </c>
      <c r="D194" s="51">
        <f t="shared" si="14"/>
        <v>0</v>
      </c>
      <c r="E194" s="53"/>
    </row>
    <row r="195" spans="1:5" ht="12.75">
      <c r="A195" s="59">
        <v>5531</v>
      </c>
      <c r="B195" s="53" t="s">
        <v>253</v>
      </c>
      <c r="C195" s="54">
        <v>0</v>
      </c>
      <c r="D195" s="51" t="str">
        <f>IFERROR(C195/$C$194,"0.00%")</f>
        <v>0.00%</v>
      </c>
      <c r="E195" s="53"/>
    </row>
    <row r="196" spans="1:5" ht="12.75">
      <c r="A196" s="59">
        <v>5532</v>
      </c>
      <c r="B196" s="53" t="s">
        <v>254</v>
      </c>
      <c r="C196" s="54">
        <v>0</v>
      </c>
      <c r="D196" s="51" t="str">
        <f t="shared" ref="D196:D199" si="15">IFERROR(C196/$C$194,"0.00%")</f>
        <v>0.00%</v>
      </c>
      <c r="E196" s="53"/>
    </row>
    <row r="197" spans="1:5" ht="12.75">
      <c r="A197" s="59">
        <v>5533</v>
      </c>
      <c r="B197" s="53" t="s">
        <v>255</v>
      </c>
      <c r="C197" s="54">
        <v>0</v>
      </c>
      <c r="D197" s="51" t="str">
        <f t="shared" si="15"/>
        <v>0.00%</v>
      </c>
      <c r="E197" s="53"/>
    </row>
    <row r="198" spans="1:5" ht="12.75">
      <c r="A198" s="59">
        <v>5534</v>
      </c>
      <c r="B198" s="53" t="s">
        <v>256</v>
      </c>
      <c r="C198" s="54">
        <v>0</v>
      </c>
      <c r="D198" s="51" t="str">
        <f t="shared" si="15"/>
        <v>0.00%</v>
      </c>
      <c r="E198" s="53"/>
    </row>
    <row r="199" spans="1:5" ht="12.75">
      <c r="A199" s="59">
        <v>5535</v>
      </c>
      <c r="B199" s="53" t="s">
        <v>257</v>
      </c>
      <c r="C199" s="54">
        <v>0</v>
      </c>
      <c r="D199" s="51" t="str">
        <f t="shared" si="15"/>
        <v>0.00%</v>
      </c>
      <c r="E199" s="53"/>
    </row>
    <row r="200" spans="1:5" ht="12.75">
      <c r="A200" s="58">
        <v>5590</v>
      </c>
      <c r="B200" s="49" t="s">
        <v>258</v>
      </c>
      <c r="C200" s="50">
        <v>0</v>
      </c>
      <c r="D200" s="51">
        <f t="shared" ref="D200" si="16">IFERROR(C200/$C$182,"")</f>
        <v>0</v>
      </c>
      <c r="E200" s="53"/>
    </row>
    <row r="201" spans="1:5" ht="12.75">
      <c r="A201" s="59">
        <v>5591</v>
      </c>
      <c r="B201" s="53" t="s">
        <v>259</v>
      </c>
      <c r="C201" s="54">
        <v>0</v>
      </c>
      <c r="D201" s="51" t="str">
        <f>IFERROR(C201/$C$200,"0.00%")</f>
        <v>0.00%</v>
      </c>
      <c r="E201" s="53"/>
    </row>
    <row r="202" spans="1:5" ht="12.75">
      <c r="A202" s="59">
        <v>5592</v>
      </c>
      <c r="B202" s="53" t="s">
        <v>260</v>
      </c>
      <c r="C202" s="54">
        <v>0</v>
      </c>
      <c r="D202" s="51" t="str">
        <f t="shared" ref="D202:D209" si="17">IFERROR(C202/$C$200,"0.00%")</f>
        <v>0.00%</v>
      </c>
      <c r="E202" s="53"/>
    </row>
    <row r="203" spans="1:5" ht="12.75">
      <c r="A203" s="59">
        <v>5593</v>
      </c>
      <c r="B203" s="53" t="s">
        <v>261</v>
      </c>
      <c r="C203" s="54">
        <v>0</v>
      </c>
      <c r="D203" s="51" t="str">
        <f t="shared" si="17"/>
        <v>0.00%</v>
      </c>
      <c r="E203" s="53"/>
    </row>
    <row r="204" spans="1:5" ht="12.75">
      <c r="A204" s="59">
        <v>5594</v>
      </c>
      <c r="B204" s="53" t="s">
        <v>262</v>
      </c>
      <c r="C204" s="54">
        <v>0</v>
      </c>
      <c r="D204" s="51" t="str">
        <f t="shared" si="17"/>
        <v>0.00%</v>
      </c>
      <c r="E204" s="53"/>
    </row>
    <row r="205" spans="1:5" ht="12.75">
      <c r="A205" s="59">
        <v>5595</v>
      </c>
      <c r="B205" s="53" t="s">
        <v>263</v>
      </c>
      <c r="C205" s="54">
        <v>0</v>
      </c>
      <c r="D205" s="51" t="str">
        <f t="shared" si="17"/>
        <v>0.00%</v>
      </c>
      <c r="E205" s="53"/>
    </row>
    <row r="206" spans="1:5" ht="12.75">
      <c r="A206" s="59">
        <v>5596</v>
      </c>
      <c r="B206" s="53" t="s">
        <v>155</v>
      </c>
      <c r="C206" s="54">
        <v>0</v>
      </c>
      <c r="D206" s="51" t="str">
        <f t="shared" si="17"/>
        <v>0.00%</v>
      </c>
      <c r="E206" s="53"/>
    </row>
    <row r="207" spans="1:5" ht="12.75">
      <c r="A207" s="59">
        <v>5597</v>
      </c>
      <c r="B207" s="53" t="s">
        <v>264</v>
      </c>
      <c r="C207" s="54">
        <v>0</v>
      </c>
      <c r="D207" s="51" t="str">
        <f t="shared" si="17"/>
        <v>0.00%</v>
      </c>
      <c r="E207" s="53"/>
    </row>
    <row r="208" spans="1:5" ht="12.75">
      <c r="A208" s="59">
        <v>5598</v>
      </c>
      <c r="B208" s="53" t="s">
        <v>265</v>
      </c>
      <c r="C208" s="54">
        <v>0</v>
      </c>
      <c r="D208" s="51" t="str">
        <f t="shared" si="17"/>
        <v>0.00%</v>
      </c>
      <c r="E208" s="53"/>
    </row>
    <row r="209" spans="1:5" ht="12.75">
      <c r="A209" s="59">
        <v>5599</v>
      </c>
      <c r="B209" s="53" t="s">
        <v>266</v>
      </c>
      <c r="C209" s="54">
        <v>0</v>
      </c>
      <c r="D209" s="51" t="str">
        <f t="shared" si="17"/>
        <v>0.00%</v>
      </c>
      <c r="E209" s="53"/>
    </row>
    <row r="210" spans="1:5" ht="12.75">
      <c r="A210" s="58">
        <v>5600</v>
      </c>
      <c r="B210" s="49" t="s">
        <v>267</v>
      </c>
      <c r="C210" s="50">
        <v>0</v>
      </c>
      <c r="D210" s="51">
        <f>+C210/C94</f>
        <v>0</v>
      </c>
      <c r="E210" s="53"/>
    </row>
    <row r="211" spans="1:5" ht="12.75">
      <c r="A211" s="58">
        <v>5610</v>
      </c>
      <c r="B211" s="49" t="s">
        <v>268</v>
      </c>
      <c r="C211" s="50">
        <v>0</v>
      </c>
      <c r="D211" s="51" t="str">
        <f>IFERROR(C211/$C$211,"0.00%")</f>
        <v>0.00%</v>
      </c>
      <c r="E211" s="53"/>
    </row>
    <row r="212" spans="1:5" ht="12.75">
      <c r="A212" s="59">
        <v>5611</v>
      </c>
      <c r="B212" s="53" t="s">
        <v>269</v>
      </c>
      <c r="C212" s="54">
        <v>0</v>
      </c>
      <c r="D212" s="51" t="str">
        <f>IFERROR(C212/$C$211,"0.00%")</f>
        <v>0.00%</v>
      </c>
      <c r="E212" s="53"/>
    </row>
    <row r="213" spans="1:5" ht="12.75">
      <c r="A213" s="43"/>
      <c r="B213" s="43"/>
      <c r="C213" s="43"/>
      <c r="D213" s="44"/>
      <c r="E213" s="43"/>
    </row>
    <row r="214" spans="1:5" ht="12.75">
      <c r="A214" s="43"/>
      <c r="B214" s="43" t="s">
        <v>68</v>
      </c>
      <c r="C214" s="43"/>
      <c r="D214" s="44"/>
      <c r="E214" s="43"/>
    </row>
    <row r="218" spans="1:5" s="32" customFormat="1" ht="16.5" customHeight="1">
      <c r="B218" s="31" t="s">
        <v>69</v>
      </c>
      <c r="C218" s="31" t="s">
        <v>70</v>
      </c>
      <c r="D218" s="31"/>
    </row>
    <row r="219" spans="1:5" s="32" customFormat="1" ht="12.75">
      <c r="B219" s="33" t="s">
        <v>71</v>
      </c>
      <c r="C219" s="33" t="s">
        <v>72</v>
      </c>
      <c r="D219" s="33"/>
    </row>
  </sheetData>
  <autoFilter ref="A93:C212"/>
  <mergeCells count="4">
    <mergeCell ref="A1:C1"/>
    <mergeCell ref="A2:C2"/>
    <mergeCell ref="A3:C3"/>
    <mergeCell ref="A4:C4"/>
  </mergeCells>
  <printOptions horizontalCentered="1"/>
  <pageMargins left="0.70866141732283472" right="0.70866141732283472" top="0.39370078740157483" bottom="0.39370078740157483" header="0" footer="0"/>
  <pageSetup scale="51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6"/>
  <sheetViews>
    <sheetView workbookViewId="0">
      <selection activeCell="B26" sqref="B26"/>
    </sheetView>
  </sheetViews>
  <sheetFormatPr baseColWidth="10" defaultColWidth="14.42578125" defaultRowHeight="12.75"/>
  <cols>
    <col min="1" max="1" width="10" style="38" customWidth="1"/>
    <col min="2" max="2" width="48.140625" style="38" customWidth="1"/>
    <col min="3" max="3" width="22.85546875" style="38" customWidth="1"/>
    <col min="4" max="4" width="16.85546875" style="38" customWidth="1"/>
    <col min="5" max="5" width="22.7109375" style="38" customWidth="1"/>
    <col min="6" max="26" width="9.140625" style="38" customWidth="1"/>
    <col min="27" max="16384" width="14.42578125" style="38"/>
  </cols>
  <sheetData>
    <row r="1" spans="1:5">
      <c r="A1" s="34" t="str">
        <f>[1]ESF!A1</f>
        <v>Fideicomiso de Bordería e Infraestructura Rural para el Estado de Guanajuato  &lt;&lt;FIBIR&gt;&gt;</v>
      </c>
      <c r="B1" s="35"/>
      <c r="C1" s="35"/>
      <c r="D1" s="63" t="s">
        <v>1</v>
      </c>
      <c r="E1" s="37">
        <f>'Notas a los Edos Financieros'!D1</f>
        <v>2025</v>
      </c>
    </row>
    <row r="2" spans="1:5">
      <c r="A2" s="34" t="s">
        <v>270</v>
      </c>
      <c r="B2" s="35"/>
      <c r="C2" s="35"/>
      <c r="D2" s="63" t="s">
        <v>3</v>
      </c>
      <c r="E2" s="37" t="str">
        <f>'Notas a los Edos Financieros'!D2</f>
        <v>Trimestral</v>
      </c>
    </row>
    <row r="3" spans="1:5">
      <c r="A3" s="34" t="str">
        <f>[1]ESF!A3</f>
        <v>Del 01 de Enero al 30 de Junio de 2025</v>
      </c>
      <c r="B3" s="35"/>
      <c r="C3" s="35"/>
      <c r="D3" s="63" t="s">
        <v>6</v>
      </c>
      <c r="E3" s="37">
        <f>'Notas a los Edos Financieros'!D3</f>
        <v>2</v>
      </c>
    </row>
    <row r="4" spans="1:5">
      <c r="A4" s="34" t="s">
        <v>7</v>
      </c>
      <c r="B4" s="35"/>
      <c r="C4" s="35"/>
      <c r="D4" s="63"/>
      <c r="E4" s="37"/>
    </row>
    <row r="5" spans="1:5">
      <c r="A5" s="40" t="s">
        <v>74</v>
      </c>
      <c r="B5" s="41"/>
      <c r="C5" s="41"/>
      <c r="D5" s="41"/>
      <c r="E5" s="41"/>
    </row>
    <row r="6" spans="1:5">
      <c r="A6" s="43"/>
      <c r="B6" s="43"/>
      <c r="C6" s="43"/>
      <c r="D6" s="43"/>
      <c r="E6" s="43"/>
    </row>
    <row r="7" spans="1:5">
      <c r="A7" s="41" t="s">
        <v>271</v>
      </c>
      <c r="B7" s="41"/>
      <c r="C7" s="41"/>
      <c r="D7" s="41"/>
      <c r="E7" s="41"/>
    </row>
    <row r="8" spans="1:5">
      <c r="A8" s="45" t="s">
        <v>76</v>
      </c>
      <c r="B8" s="45" t="s">
        <v>77</v>
      </c>
      <c r="C8" s="45" t="s">
        <v>78</v>
      </c>
      <c r="D8" s="45" t="s">
        <v>272</v>
      </c>
      <c r="E8" s="45" t="s">
        <v>273</v>
      </c>
    </row>
    <row r="9" spans="1:5">
      <c r="A9" s="64">
        <v>3110</v>
      </c>
      <c r="B9" s="43" t="s">
        <v>130</v>
      </c>
      <c r="C9" s="60">
        <f>+'[1]312_ESF'!E31</f>
        <v>74497745.829999998</v>
      </c>
      <c r="D9" s="43"/>
      <c r="E9" s="43"/>
    </row>
    <row r="10" spans="1:5">
      <c r="A10" s="64">
        <v>3120</v>
      </c>
      <c r="B10" s="43" t="s">
        <v>274</v>
      </c>
      <c r="C10" s="60">
        <f>+'[1]312_ESF'!E32</f>
        <v>0</v>
      </c>
      <c r="D10" s="43"/>
      <c r="E10" s="43"/>
    </row>
    <row r="11" spans="1:5">
      <c r="A11" s="64">
        <v>3130</v>
      </c>
      <c r="B11" s="43" t="s">
        <v>275</v>
      </c>
      <c r="C11" s="60">
        <f>+'[1]312_ESF'!E33</f>
        <v>0</v>
      </c>
      <c r="D11" s="43"/>
      <c r="E11" s="43"/>
    </row>
    <row r="12" spans="1:5">
      <c r="A12" s="43"/>
      <c r="B12" s="43"/>
      <c r="C12" s="60"/>
      <c r="D12" s="43"/>
      <c r="E12" s="43"/>
    </row>
    <row r="13" spans="1:5">
      <c r="A13" s="41" t="s">
        <v>276</v>
      </c>
      <c r="B13" s="41"/>
      <c r="C13" s="61"/>
      <c r="D13" s="41"/>
      <c r="E13" s="41"/>
    </row>
    <row r="14" spans="1:5">
      <c r="A14" s="45" t="s">
        <v>76</v>
      </c>
      <c r="B14" s="45" t="s">
        <v>77</v>
      </c>
      <c r="C14" s="65" t="s">
        <v>78</v>
      </c>
      <c r="D14" s="45" t="s">
        <v>277</v>
      </c>
      <c r="E14" s="45"/>
    </row>
    <row r="15" spans="1:5">
      <c r="A15" s="64">
        <v>3210</v>
      </c>
      <c r="B15" s="43" t="s">
        <v>278</v>
      </c>
      <c r="C15" s="60">
        <f>'[1]312_ESF'!E36</f>
        <v>7172386.6999999993</v>
      </c>
      <c r="D15" s="43"/>
      <c r="E15" s="43"/>
    </row>
    <row r="16" spans="1:5">
      <c r="A16" s="64">
        <v>3220</v>
      </c>
      <c r="B16" s="43" t="s">
        <v>279</v>
      </c>
      <c r="C16" s="60">
        <f>'[1]312_ESF'!E37</f>
        <v>-60469663.340000004</v>
      </c>
      <c r="D16" s="43"/>
      <c r="E16" s="43"/>
    </row>
    <row r="17" spans="1:4">
      <c r="A17" s="64">
        <v>3230</v>
      </c>
      <c r="B17" s="43" t="s">
        <v>280</v>
      </c>
      <c r="C17" s="60">
        <v>0</v>
      </c>
      <c r="D17" s="43"/>
    </row>
    <row r="18" spans="1:4">
      <c r="A18" s="64">
        <v>3231</v>
      </c>
      <c r="B18" s="43" t="s">
        <v>281</v>
      </c>
      <c r="C18" s="60">
        <v>0</v>
      </c>
      <c r="D18" s="43"/>
    </row>
    <row r="19" spans="1:4">
      <c r="A19" s="64">
        <v>3232</v>
      </c>
      <c r="B19" s="43" t="s">
        <v>282</v>
      </c>
      <c r="C19" s="60">
        <v>0</v>
      </c>
      <c r="D19" s="43"/>
    </row>
    <row r="20" spans="1:4">
      <c r="A20" s="64">
        <v>3233</v>
      </c>
      <c r="B20" s="43" t="s">
        <v>283</v>
      </c>
      <c r="C20" s="60">
        <v>0</v>
      </c>
      <c r="D20" s="43"/>
    </row>
    <row r="21" spans="1:4">
      <c r="A21" s="64">
        <v>3239</v>
      </c>
      <c r="B21" s="43" t="s">
        <v>284</v>
      </c>
      <c r="C21" s="60">
        <v>0</v>
      </c>
      <c r="D21" s="43"/>
    </row>
    <row r="22" spans="1:4">
      <c r="A22" s="64">
        <v>3240</v>
      </c>
      <c r="B22" s="43" t="s">
        <v>285</v>
      </c>
      <c r="C22" s="60">
        <v>0</v>
      </c>
      <c r="D22" s="43"/>
    </row>
    <row r="23" spans="1:4">
      <c r="A23" s="64">
        <v>3241</v>
      </c>
      <c r="B23" s="43" t="s">
        <v>286</v>
      </c>
      <c r="C23" s="60">
        <v>0</v>
      </c>
      <c r="D23" s="43"/>
    </row>
    <row r="24" spans="1:4">
      <c r="A24" s="64">
        <v>3242</v>
      </c>
      <c r="B24" s="43" t="s">
        <v>287</v>
      </c>
      <c r="C24" s="60">
        <v>0</v>
      </c>
      <c r="D24" s="43"/>
    </row>
    <row r="25" spans="1:4">
      <c r="A25" s="64">
        <v>3243</v>
      </c>
      <c r="B25" s="43" t="s">
        <v>288</v>
      </c>
      <c r="C25" s="60">
        <v>0</v>
      </c>
      <c r="D25" s="43"/>
    </row>
    <row r="26" spans="1:4">
      <c r="A26" s="64">
        <v>3250</v>
      </c>
      <c r="B26" s="43" t="s">
        <v>289</v>
      </c>
      <c r="C26" s="60">
        <v>0</v>
      </c>
      <c r="D26" s="43"/>
    </row>
    <row r="27" spans="1:4">
      <c r="A27" s="64">
        <v>3251</v>
      </c>
      <c r="B27" s="43" t="s">
        <v>290</v>
      </c>
      <c r="C27" s="60">
        <v>0</v>
      </c>
      <c r="D27" s="43"/>
    </row>
    <row r="28" spans="1:4">
      <c r="A28" s="64">
        <v>3252</v>
      </c>
      <c r="B28" s="43" t="s">
        <v>291</v>
      </c>
      <c r="C28" s="60">
        <v>0</v>
      </c>
      <c r="D28" s="43"/>
    </row>
    <row r="29" spans="1:4">
      <c r="A29" s="64">
        <v>3253</v>
      </c>
      <c r="B29" s="43" t="s">
        <v>292</v>
      </c>
      <c r="C29" s="60">
        <v>0</v>
      </c>
      <c r="D29" s="43"/>
    </row>
    <row r="30" spans="1:4">
      <c r="A30" s="43"/>
      <c r="B30" s="43"/>
      <c r="C30" s="43"/>
      <c r="D30" s="43"/>
    </row>
    <row r="31" spans="1:4">
      <c r="A31" s="43"/>
      <c r="B31" s="43" t="s">
        <v>68</v>
      </c>
      <c r="C31" s="43"/>
    </row>
    <row r="34" spans="1:5" s="32" customFormat="1">
      <c r="A34" s="38"/>
      <c r="B34" s="38"/>
      <c r="C34" s="38"/>
      <c r="D34" s="31"/>
      <c r="E34" s="31" t="s">
        <v>70</v>
      </c>
    </row>
    <row r="35" spans="1:5" s="32" customFormat="1" ht="17.25" customHeight="1">
      <c r="B35" s="31" t="s">
        <v>69</v>
      </c>
      <c r="D35" s="33"/>
      <c r="E35" s="66" t="s">
        <v>72</v>
      </c>
    </row>
    <row r="36" spans="1:5">
      <c r="A36" s="32"/>
      <c r="B36" s="66" t="s">
        <v>71</v>
      </c>
      <c r="C36" s="32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9"/>
  <sheetViews>
    <sheetView workbookViewId="0">
      <selection activeCell="B26" sqref="B26"/>
    </sheetView>
  </sheetViews>
  <sheetFormatPr baseColWidth="10" defaultColWidth="14.42578125" defaultRowHeight="12.75"/>
  <cols>
    <col min="1" max="1" width="10" style="38" customWidth="1"/>
    <col min="2" max="2" width="86.7109375" style="38" customWidth="1"/>
    <col min="3" max="3" width="15.140625" style="38" customWidth="1"/>
    <col min="4" max="4" width="16.42578125" style="38" customWidth="1"/>
    <col min="5" max="5" width="19.140625" style="38" customWidth="1"/>
    <col min="6" max="26" width="9.140625" style="38" customWidth="1"/>
    <col min="27" max="16384" width="14.42578125" style="38"/>
  </cols>
  <sheetData>
    <row r="1" spans="1:5">
      <c r="A1" s="34" t="str">
        <f>[1]ESF!A1</f>
        <v>Fideicomiso de Bordería e Infraestructura Rural para el Estado de Guanajuato  &lt;&lt;FIBIR&gt;&gt;</v>
      </c>
      <c r="B1" s="35"/>
      <c r="C1" s="35"/>
      <c r="D1" s="63" t="s">
        <v>1</v>
      </c>
      <c r="E1" s="37">
        <f>'Notas a los Edos Financieros'!D1</f>
        <v>2025</v>
      </c>
    </row>
    <row r="2" spans="1:5">
      <c r="A2" s="34" t="s">
        <v>293</v>
      </c>
      <c r="B2" s="35"/>
      <c r="C2" s="35"/>
      <c r="D2" s="63" t="s">
        <v>3</v>
      </c>
      <c r="E2" s="37" t="str">
        <f>'Notas a los Edos Financieros'!D2</f>
        <v>Trimestral</v>
      </c>
    </row>
    <row r="3" spans="1:5">
      <c r="A3" s="34" t="str">
        <f>[1]ESF!A3</f>
        <v>Del 01 de Enero al 30 de Junio de 2025</v>
      </c>
      <c r="B3" s="35"/>
      <c r="C3" s="35"/>
      <c r="D3" s="63" t="s">
        <v>6</v>
      </c>
      <c r="E3" s="37">
        <f>'Notas a los Edos Financieros'!D3</f>
        <v>2</v>
      </c>
    </row>
    <row r="4" spans="1:5">
      <c r="A4" s="34" t="s">
        <v>7</v>
      </c>
      <c r="B4" s="35"/>
      <c r="C4" s="35"/>
      <c r="D4" s="63"/>
      <c r="E4" s="37"/>
    </row>
    <row r="5" spans="1:5">
      <c r="A5" s="40" t="s">
        <v>74</v>
      </c>
      <c r="B5" s="41"/>
      <c r="C5" s="41"/>
      <c r="D5" s="41"/>
      <c r="E5" s="41"/>
    </row>
    <row r="6" spans="1:5">
      <c r="A6" s="43"/>
      <c r="B6" s="43"/>
      <c r="C6" s="43"/>
      <c r="D6" s="43"/>
      <c r="E6" s="43"/>
    </row>
    <row r="7" spans="1:5">
      <c r="A7" s="41" t="s">
        <v>294</v>
      </c>
      <c r="B7" s="41"/>
      <c r="C7" s="41"/>
      <c r="D7" s="41"/>
      <c r="E7" s="43"/>
    </row>
    <row r="8" spans="1:5">
      <c r="A8" s="45" t="s">
        <v>76</v>
      </c>
      <c r="B8" s="45" t="s">
        <v>77</v>
      </c>
      <c r="C8" s="46">
        <v>2025</v>
      </c>
      <c r="D8" s="46">
        <v>2024</v>
      </c>
      <c r="E8" s="43"/>
    </row>
    <row r="9" spans="1:5">
      <c r="A9" s="64">
        <v>1111</v>
      </c>
      <c r="B9" s="43" t="s">
        <v>295</v>
      </c>
      <c r="C9" s="60">
        <v>0</v>
      </c>
      <c r="D9" s="60">
        <v>0</v>
      </c>
      <c r="E9" s="43"/>
    </row>
    <row r="10" spans="1:5">
      <c r="A10" s="64">
        <v>1112</v>
      </c>
      <c r="B10" s="43" t="s">
        <v>296</v>
      </c>
      <c r="C10" s="60">
        <v>32.17</v>
      </c>
      <c r="D10" s="60">
        <v>26.16</v>
      </c>
      <c r="E10" s="43"/>
    </row>
    <row r="11" spans="1:5">
      <c r="A11" s="64">
        <v>1113</v>
      </c>
      <c r="B11" s="43" t="s">
        <v>297</v>
      </c>
      <c r="C11" s="60">
        <v>0</v>
      </c>
      <c r="D11" s="60">
        <v>0</v>
      </c>
      <c r="E11" s="43"/>
    </row>
    <row r="12" spans="1:5">
      <c r="A12" s="64">
        <v>1114</v>
      </c>
      <c r="B12" s="43" t="s">
        <v>298</v>
      </c>
      <c r="C12" s="60">
        <f>+[1]ESF!C9</f>
        <v>15796255.01</v>
      </c>
      <c r="D12" s="60">
        <v>6463379.4000000004</v>
      </c>
      <c r="E12" s="43"/>
    </row>
    <row r="13" spans="1:5">
      <c r="A13" s="64">
        <v>1115</v>
      </c>
      <c r="B13" s="43" t="s">
        <v>299</v>
      </c>
      <c r="C13" s="60">
        <v>0</v>
      </c>
      <c r="D13" s="60">
        <v>0</v>
      </c>
      <c r="E13" s="43"/>
    </row>
    <row r="14" spans="1:5">
      <c r="A14" s="64">
        <v>1116</v>
      </c>
      <c r="B14" s="43" t="s">
        <v>300</v>
      </c>
      <c r="C14" s="60">
        <v>0</v>
      </c>
      <c r="D14" s="60">
        <v>0</v>
      </c>
      <c r="E14" s="43"/>
    </row>
    <row r="15" spans="1:5">
      <c r="A15" s="64">
        <v>1119</v>
      </c>
      <c r="B15" s="43" t="s">
        <v>301</v>
      </c>
      <c r="C15" s="60">
        <v>0</v>
      </c>
      <c r="D15" s="60">
        <v>0</v>
      </c>
      <c r="E15" s="43"/>
    </row>
    <row r="16" spans="1:5">
      <c r="A16" s="67">
        <v>1110</v>
      </c>
      <c r="B16" s="68" t="s">
        <v>302</v>
      </c>
      <c r="C16" s="69">
        <f>SUM(C9:C15)</f>
        <v>15796287.18</v>
      </c>
      <c r="D16" s="69">
        <f>SUM(D9:D15)</f>
        <v>6463405.5600000005</v>
      </c>
      <c r="E16" s="43"/>
    </row>
    <row r="19" spans="1:4">
      <c r="A19" s="41" t="s">
        <v>303</v>
      </c>
      <c r="B19" s="41"/>
      <c r="C19" s="41"/>
      <c r="D19" s="41"/>
    </row>
    <row r="20" spans="1:4">
      <c r="A20" s="45" t="s">
        <v>76</v>
      </c>
      <c r="B20" s="45" t="s">
        <v>77</v>
      </c>
      <c r="C20" s="46">
        <v>2025</v>
      </c>
      <c r="D20" s="46">
        <v>2024</v>
      </c>
    </row>
    <row r="21" spans="1:4">
      <c r="A21" s="67">
        <v>1230</v>
      </c>
      <c r="B21" s="70" t="s">
        <v>304</v>
      </c>
      <c r="C21" s="69">
        <v>0</v>
      </c>
      <c r="D21" s="69">
        <v>0</v>
      </c>
    </row>
    <row r="22" spans="1:4">
      <c r="A22" s="64">
        <v>1231</v>
      </c>
      <c r="B22" s="43" t="s">
        <v>305</v>
      </c>
      <c r="C22" s="60">
        <v>0</v>
      </c>
      <c r="D22" s="60">
        <v>0</v>
      </c>
    </row>
    <row r="23" spans="1:4">
      <c r="A23" s="64">
        <v>1232</v>
      </c>
      <c r="B23" s="43" t="s">
        <v>306</v>
      </c>
      <c r="C23" s="60">
        <v>0</v>
      </c>
      <c r="D23" s="60">
        <v>0</v>
      </c>
    </row>
    <row r="24" spans="1:4">
      <c r="A24" s="64">
        <v>1233</v>
      </c>
      <c r="B24" s="43" t="s">
        <v>307</v>
      </c>
      <c r="C24" s="60">
        <v>0</v>
      </c>
      <c r="D24" s="60">
        <v>0</v>
      </c>
    </row>
    <row r="25" spans="1:4">
      <c r="A25" s="64">
        <v>1234</v>
      </c>
      <c r="B25" s="43" t="s">
        <v>308</v>
      </c>
      <c r="C25" s="60">
        <v>0</v>
      </c>
      <c r="D25" s="60">
        <v>0</v>
      </c>
    </row>
    <row r="26" spans="1:4">
      <c r="A26" s="64">
        <v>1235</v>
      </c>
      <c r="B26" s="43" t="s">
        <v>309</v>
      </c>
      <c r="C26" s="60">
        <v>0</v>
      </c>
      <c r="D26" s="60">
        <v>0</v>
      </c>
    </row>
    <row r="27" spans="1:4">
      <c r="A27" s="64">
        <v>1236</v>
      </c>
      <c r="B27" s="43" t="s">
        <v>310</v>
      </c>
      <c r="C27" s="60">
        <v>0</v>
      </c>
      <c r="D27" s="60">
        <v>0</v>
      </c>
    </row>
    <row r="28" spans="1:4">
      <c r="A28" s="64">
        <v>1239</v>
      </c>
      <c r="B28" s="43" t="s">
        <v>311</v>
      </c>
      <c r="C28" s="60">
        <v>0</v>
      </c>
      <c r="D28" s="60">
        <v>0</v>
      </c>
    </row>
    <row r="29" spans="1:4">
      <c r="A29" s="67">
        <v>1240</v>
      </c>
      <c r="B29" s="70" t="s">
        <v>312</v>
      </c>
      <c r="C29" s="69">
        <f>SUM(C30:C37)</f>
        <v>0</v>
      </c>
      <c r="D29" s="69">
        <f>SUM(D30:D37)</f>
        <v>0</v>
      </c>
    </row>
    <row r="30" spans="1:4">
      <c r="A30" s="64">
        <v>1241</v>
      </c>
      <c r="B30" s="43" t="s">
        <v>313</v>
      </c>
      <c r="C30" s="60">
        <v>0</v>
      </c>
      <c r="D30" s="60">
        <v>0</v>
      </c>
    </row>
    <row r="31" spans="1:4">
      <c r="A31" s="64">
        <v>1242</v>
      </c>
      <c r="B31" s="43" t="s">
        <v>314</v>
      </c>
      <c r="C31" s="60">
        <v>0</v>
      </c>
      <c r="D31" s="60">
        <v>0</v>
      </c>
    </row>
    <row r="32" spans="1:4">
      <c r="A32" s="64">
        <v>1243</v>
      </c>
      <c r="B32" s="43" t="s">
        <v>315</v>
      </c>
      <c r="C32" s="60">
        <v>0</v>
      </c>
      <c r="D32" s="60">
        <v>0</v>
      </c>
    </row>
    <row r="33" spans="1:4">
      <c r="A33" s="64">
        <v>1244</v>
      </c>
      <c r="B33" s="43" t="s">
        <v>316</v>
      </c>
      <c r="C33" s="60">
        <v>0</v>
      </c>
      <c r="D33" s="60">
        <v>0</v>
      </c>
    </row>
    <row r="34" spans="1:4">
      <c r="A34" s="64">
        <v>1245</v>
      </c>
      <c r="B34" s="43" t="s">
        <v>317</v>
      </c>
      <c r="C34" s="60">
        <v>0</v>
      </c>
      <c r="D34" s="60">
        <v>0</v>
      </c>
    </row>
    <row r="35" spans="1:4">
      <c r="A35" s="64">
        <v>1246</v>
      </c>
      <c r="B35" s="43" t="s">
        <v>318</v>
      </c>
      <c r="C35" s="60">
        <v>0</v>
      </c>
      <c r="D35" s="60">
        <v>0</v>
      </c>
    </row>
    <row r="36" spans="1:4">
      <c r="A36" s="64">
        <v>1247</v>
      </c>
      <c r="B36" s="43" t="s">
        <v>319</v>
      </c>
      <c r="C36" s="60">
        <v>0</v>
      </c>
      <c r="D36" s="60">
        <v>0</v>
      </c>
    </row>
    <row r="37" spans="1:4">
      <c r="A37" s="64">
        <v>1248</v>
      </c>
      <c r="B37" s="43" t="s">
        <v>320</v>
      </c>
      <c r="C37" s="60">
        <v>0</v>
      </c>
      <c r="D37" s="60">
        <v>0</v>
      </c>
    </row>
    <row r="38" spans="1:4">
      <c r="A38" s="67">
        <v>1250</v>
      </c>
      <c r="B38" s="70" t="s">
        <v>321</v>
      </c>
      <c r="C38" s="69">
        <v>0</v>
      </c>
      <c r="D38" s="69">
        <v>0</v>
      </c>
    </row>
    <row r="39" spans="1:4">
      <c r="A39" s="64">
        <v>1251</v>
      </c>
      <c r="B39" s="43" t="s">
        <v>322</v>
      </c>
      <c r="C39" s="60">
        <v>0</v>
      </c>
      <c r="D39" s="60">
        <v>0</v>
      </c>
    </row>
    <row r="40" spans="1:4">
      <c r="A40" s="64">
        <v>1252</v>
      </c>
      <c r="B40" s="43" t="s">
        <v>323</v>
      </c>
      <c r="C40" s="60">
        <v>0</v>
      </c>
      <c r="D40" s="60">
        <v>0</v>
      </c>
    </row>
    <row r="41" spans="1:4">
      <c r="A41" s="64">
        <v>1253</v>
      </c>
      <c r="B41" s="43" t="s">
        <v>324</v>
      </c>
      <c r="C41" s="60">
        <v>0</v>
      </c>
      <c r="D41" s="60">
        <v>0</v>
      </c>
    </row>
    <row r="42" spans="1:4">
      <c r="A42" s="64">
        <v>1254</v>
      </c>
      <c r="B42" s="43" t="s">
        <v>325</v>
      </c>
      <c r="C42" s="60">
        <v>0</v>
      </c>
      <c r="D42" s="60">
        <v>0</v>
      </c>
    </row>
    <row r="43" spans="1:4">
      <c r="A43" s="64">
        <v>1259</v>
      </c>
      <c r="B43" s="43" t="s">
        <v>326</v>
      </c>
      <c r="C43" s="60">
        <v>0</v>
      </c>
      <c r="D43" s="60">
        <v>0</v>
      </c>
    </row>
    <row r="44" spans="1:4">
      <c r="A44" s="64"/>
      <c r="B44" s="68" t="s">
        <v>327</v>
      </c>
      <c r="C44" s="69">
        <f>C21+C29+C38</f>
        <v>0</v>
      </c>
      <c r="D44" s="69">
        <f>D21+D29+D38</f>
        <v>0</v>
      </c>
    </row>
    <row r="45" spans="1:4">
      <c r="A45" s="43"/>
      <c r="B45" s="43"/>
      <c r="C45" s="43"/>
      <c r="D45" s="43"/>
    </row>
    <row r="46" spans="1:4">
      <c r="A46" s="41" t="s">
        <v>328</v>
      </c>
      <c r="B46" s="41"/>
      <c r="C46" s="41"/>
      <c r="D46" s="41"/>
    </row>
    <row r="47" spans="1:4">
      <c r="A47" s="45" t="s">
        <v>76</v>
      </c>
      <c r="B47" s="45" t="s">
        <v>77</v>
      </c>
      <c r="C47" s="46">
        <v>2025</v>
      </c>
      <c r="D47" s="46">
        <v>2024</v>
      </c>
    </row>
    <row r="48" spans="1:4">
      <c r="A48" s="67">
        <v>3210</v>
      </c>
      <c r="B48" s="70" t="s">
        <v>329</v>
      </c>
      <c r="C48" s="69">
        <f>'[1]312_ESF'!E36</f>
        <v>7172386.6999999993</v>
      </c>
      <c r="D48" s="69">
        <v>494018.95000000298</v>
      </c>
    </row>
    <row r="49" spans="1:4">
      <c r="A49" s="64"/>
      <c r="B49" s="68" t="s">
        <v>330</v>
      </c>
      <c r="C49" s="69">
        <f>C62+C93</f>
        <v>542851.9</v>
      </c>
      <c r="D49" s="69">
        <f>D62+D93</f>
        <v>1176354.79</v>
      </c>
    </row>
    <row r="50" spans="1:4">
      <c r="A50" s="67">
        <v>5400</v>
      </c>
      <c r="B50" s="70" t="s">
        <v>225</v>
      </c>
      <c r="C50" s="69">
        <v>0</v>
      </c>
      <c r="D50" s="69">
        <v>0</v>
      </c>
    </row>
    <row r="51" spans="1:4">
      <c r="A51" s="64">
        <v>5410</v>
      </c>
      <c r="B51" s="43" t="s">
        <v>331</v>
      </c>
      <c r="C51" s="60">
        <v>0</v>
      </c>
      <c r="D51" s="60">
        <v>0</v>
      </c>
    </row>
    <row r="52" spans="1:4">
      <c r="A52" s="64">
        <v>5411</v>
      </c>
      <c r="B52" s="43" t="s">
        <v>227</v>
      </c>
      <c r="C52" s="60">
        <v>0</v>
      </c>
      <c r="D52" s="60">
        <v>0</v>
      </c>
    </row>
    <row r="53" spans="1:4">
      <c r="A53" s="64">
        <v>5420</v>
      </c>
      <c r="B53" s="43" t="s">
        <v>332</v>
      </c>
      <c r="C53" s="60">
        <v>0</v>
      </c>
      <c r="D53" s="60">
        <v>0</v>
      </c>
    </row>
    <row r="54" spans="1:4">
      <c r="A54" s="64">
        <v>5421</v>
      </c>
      <c r="B54" s="43" t="s">
        <v>230</v>
      </c>
      <c r="C54" s="60">
        <v>0</v>
      </c>
      <c r="D54" s="60">
        <v>0</v>
      </c>
    </row>
    <row r="55" spans="1:4">
      <c r="A55" s="64">
        <v>5430</v>
      </c>
      <c r="B55" s="43" t="s">
        <v>333</v>
      </c>
      <c r="C55" s="60">
        <v>0</v>
      </c>
      <c r="D55" s="60">
        <v>0</v>
      </c>
    </row>
    <row r="56" spans="1:4">
      <c r="A56" s="64">
        <v>5431</v>
      </c>
      <c r="B56" s="43" t="s">
        <v>233</v>
      </c>
      <c r="C56" s="60">
        <v>0</v>
      </c>
      <c r="D56" s="60">
        <v>0</v>
      </c>
    </row>
    <row r="57" spans="1:4">
      <c r="A57" s="64">
        <v>5440</v>
      </c>
      <c r="B57" s="43" t="s">
        <v>334</v>
      </c>
      <c r="C57" s="60">
        <v>0</v>
      </c>
      <c r="D57" s="60">
        <v>0</v>
      </c>
    </row>
    <row r="58" spans="1:4">
      <c r="A58" s="64">
        <v>5441</v>
      </c>
      <c r="B58" s="43" t="s">
        <v>334</v>
      </c>
      <c r="C58" s="60">
        <v>0</v>
      </c>
      <c r="D58" s="60">
        <v>0</v>
      </c>
    </row>
    <row r="59" spans="1:4">
      <c r="A59" s="64">
        <v>5450</v>
      </c>
      <c r="B59" s="43" t="s">
        <v>335</v>
      </c>
      <c r="C59" s="60">
        <v>0</v>
      </c>
      <c r="D59" s="60">
        <v>0</v>
      </c>
    </row>
    <row r="60" spans="1:4">
      <c r="A60" s="64">
        <v>5451</v>
      </c>
      <c r="B60" s="43" t="s">
        <v>237</v>
      </c>
      <c r="C60" s="60">
        <v>0</v>
      </c>
      <c r="D60" s="60">
        <v>0</v>
      </c>
    </row>
    <row r="61" spans="1:4">
      <c r="A61" s="64">
        <v>5452</v>
      </c>
      <c r="B61" s="43" t="s">
        <v>238</v>
      </c>
      <c r="C61" s="60">
        <v>0</v>
      </c>
      <c r="D61" s="60">
        <v>0</v>
      </c>
    </row>
    <row r="62" spans="1:4">
      <c r="A62" s="67">
        <v>5500</v>
      </c>
      <c r="B62" s="70" t="s">
        <v>239</v>
      </c>
      <c r="C62" s="69">
        <f>+C63+C72+C75+C81+C83+C85</f>
        <v>555504.9</v>
      </c>
      <c r="D62" s="69">
        <f>+D63+D72+D75+D81+D83+D85</f>
        <v>1175295.32</v>
      </c>
    </row>
    <row r="63" spans="1:4">
      <c r="A63" s="67">
        <v>5510</v>
      </c>
      <c r="B63" s="70" t="s">
        <v>240</v>
      </c>
      <c r="C63" s="69">
        <f>+C68</f>
        <v>555504.9</v>
      </c>
      <c r="D63" s="69">
        <f>+D68</f>
        <v>1175295.32</v>
      </c>
    </row>
    <row r="64" spans="1:4">
      <c r="A64" s="64">
        <v>5511</v>
      </c>
      <c r="B64" s="43" t="s">
        <v>241</v>
      </c>
      <c r="C64" s="60">
        <v>0</v>
      </c>
      <c r="D64" s="60">
        <v>0</v>
      </c>
    </row>
    <row r="65" spans="1:4">
      <c r="A65" s="64">
        <v>5512</v>
      </c>
      <c r="B65" s="43" t="s">
        <v>242</v>
      </c>
      <c r="C65" s="60">
        <v>0</v>
      </c>
      <c r="D65" s="60">
        <v>0</v>
      </c>
    </row>
    <row r="66" spans="1:4">
      <c r="A66" s="64">
        <v>5513</v>
      </c>
      <c r="B66" s="43" t="s">
        <v>243</v>
      </c>
      <c r="C66" s="60">
        <v>0</v>
      </c>
      <c r="D66" s="60">
        <v>0</v>
      </c>
    </row>
    <row r="67" spans="1:4">
      <c r="A67" s="64">
        <v>5514</v>
      </c>
      <c r="B67" s="43" t="s">
        <v>244</v>
      </c>
      <c r="C67" s="60">
        <v>0</v>
      </c>
      <c r="D67" s="60">
        <v>0</v>
      </c>
    </row>
    <row r="68" spans="1:4">
      <c r="A68" s="64">
        <v>5515</v>
      </c>
      <c r="B68" s="43" t="s">
        <v>245</v>
      </c>
      <c r="C68" s="60">
        <f>+[1]ESF!D64</f>
        <v>555504.9</v>
      </c>
      <c r="D68" s="60">
        <v>1175295.32</v>
      </c>
    </row>
    <row r="69" spans="1:4">
      <c r="A69" s="64">
        <v>5516</v>
      </c>
      <c r="B69" s="43" t="s">
        <v>246</v>
      </c>
      <c r="C69" s="60">
        <v>0</v>
      </c>
      <c r="D69" s="60">
        <v>0</v>
      </c>
    </row>
    <row r="70" spans="1:4">
      <c r="A70" s="64">
        <v>5517</v>
      </c>
      <c r="B70" s="43" t="s">
        <v>247</v>
      </c>
      <c r="C70" s="60">
        <v>0</v>
      </c>
      <c r="D70" s="60">
        <v>0</v>
      </c>
    </row>
    <row r="71" spans="1:4">
      <c r="A71" s="64">
        <v>5518</v>
      </c>
      <c r="B71" s="43" t="s">
        <v>248</v>
      </c>
      <c r="C71" s="60">
        <v>0</v>
      </c>
      <c r="D71" s="60">
        <v>0</v>
      </c>
    </row>
    <row r="72" spans="1:4">
      <c r="A72" s="67">
        <v>5520</v>
      </c>
      <c r="B72" s="70" t="s">
        <v>249</v>
      </c>
      <c r="C72" s="69">
        <v>0</v>
      </c>
      <c r="D72" s="69">
        <v>0</v>
      </c>
    </row>
    <row r="73" spans="1:4">
      <c r="A73" s="64">
        <v>5521</v>
      </c>
      <c r="B73" s="43" t="s">
        <v>250</v>
      </c>
      <c r="C73" s="60">
        <v>0</v>
      </c>
      <c r="D73" s="60">
        <v>0</v>
      </c>
    </row>
    <row r="74" spans="1:4">
      <c r="A74" s="64">
        <v>5522</v>
      </c>
      <c r="B74" s="43" t="s">
        <v>251</v>
      </c>
      <c r="C74" s="60">
        <v>0</v>
      </c>
      <c r="D74" s="60">
        <v>0</v>
      </c>
    </row>
    <row r="75" spans="1:4">
      <c r="A75" s="67">
        <v>5530</v>
      </c>
      <c r="B75" s="70" t="s">
        <v>252</v>
      </c>
      <c r="C75" s="69">
        <v>0</v>
      </c>
      <c r="D75" s="69">
        <v>0</v>
      </c>
    </row>
    <row r="76" spans="1:4">
      <c r="A76" s="64">
        <v>5531</v>
      </c>
      <c r="B76" s="43" t="s">
        <v>253</v>
      </c>
      <c r="C76" s="60">
        <v>0</v>
      </c>
      <c r="D76" s="60">
        <v>0</v>
      </c>
    </row>
    <row r="77" spans="1:4">
      <c r="A77" s="64">
        <v>5532</v>
      </c>
      <c r="B77" s="43" t="s">
        <v>254</v>
      </c>
      <c r="C77" s="60">
        <v>0</v>
      </c>
      <c r="D77" s="60">
        <v>0</v>
      </c>
    </row>
    <row r="78" spans="1:4">
      <c r="A78" s="64">
        <v>5533</v>
      </c>
      <c r="B78" s="43" t="s">
        <v>255</v>
      </c>
      <c r="C78" s="60">
        <v>0</v>
      </c>
      <c r="D78" s="60">
        <v>0</v>
      </c>
    </row>
    <row r="79" spans="1:4">
      <c r="A79" s="64">
        <v>5534</v>
      </c>
      <c r="B79" s="43" t="s">
        <v>256</v>
      </c>
      <c r="C79" s="60">
        <v>0</v>
      </c>
      <c r="D79" s="60">
        <v>0</v>
      </c>
    </row>
    <row r="80" spans="1:4">
      <c r="A80" s="64">
        <v>5535</v>
      </c>
      <c r="B80" s="43" t="s">
        <v>257</v>
      </c>
      <c r="C80" s="60">
        <v>0</v>
      </c>
      <c r="D80" s="60">
        <v>0</v>
      </c>
    </row>
    <row r="81" spans="1:4">
      <c r="A81" s="67">
        <v>5590</v>
      </c>
      <c r="B81" s="70" t="s">
        <v>258</v>
      </c>
      <c r="C81" s="69">
        <v>0</v>
      </c>
      <c r="D81" s="69">
        <v>0</v>
      </c>
    </row>
    <row r="82" spans="1:4">
      <c r="A82" s="64">
        <v>5591</v>
      </c>
      <c r="B82" s="43" t="s">
        <v>259</v>
      </c>
      <c r="C82" s="60">
        <v>0</v>
      </c>
      <c r="D82" s="60">
        <v>0</v>
      </c>
    </row>
    <row r="83" spans="1:4">
      <c r="A83" s="64">
        <v>5592</v>
      </c>
      <c r="B83" s="43" t="s">
        <v>260</v>
      </c>
      <c r="C83" s="60">
        <v>0</v>
      </c>
      <c r="D83" s="60">
        <v>0</v>
      </c>
    </row>
    <row r="84" spans="1:4">
      <c r="A84" s="64">
        <v>5593</v>
      </c>
      <c r="B84" s="43" t="s">
        <v>261</v>
      </c>
      <c r="C84" s="60">
        <v>0</v>
      </c>
      <c r="D84" s="60">
        <v>0</v>
      </c>
    </row>
    <row r="85" spans="1:4">
      <c r="A85" s="64">
        <v>5594</v>
      </c>
      <c r="B85" s="43" t="s">
        <v>336</v>
      </c>
      <c r="C85" s="60">
        <v>0</v>
      </c>
      <c r="D85" s="60">
        <v>0</v>
      </c>
    </row>
    <row r="86" spans="1:4">
      <c r="A86" s="64">
        <v>5595</v>
      </c>
      <c r="B86" s="43" t="s">
        <v>263</v>
      </c>
      <c r="C86" s="60">
        <v>0</v>
      </c>
      <c r="D86" s="60">
        <v>0</v>
      </c>
    </row>
    <row r="87" spans="1:4">
      <c r="A87" s="64">
        <v>5596</v>
      </c>
      <c r="B87" s="43" t="s">
        <v>155</v>
      </c>
      <c r="C87" s="60">
        <v>0</v>
      </c>
      <c r="D87" s="60">
        <v>0</v>
      </c>
    </row>
    <row r="88" spans="1:4">
      <c r="A88" s="64">
        <v>5597</v>
      </c>
      <c r="B88" s="43" t="s">
        <v>264</v>
      </c>
      <c r="C88" s="60">
        <v>0</v>
      </c>
      <c r="D88" s="60">
        <v>0</v>
      </c>
    </row>
    <row r="89" spans="1:4">
      <c r="A89" s="64">
        <v>5599</v>
      </c>
      <c r="B89" s="43" t="s">
        <v>266</v>
      </c>
      <c r="C89" s="60">
        <v>0</v>
      </c>
      <c r="D89" s="60">
        <v>0</v>
      </c>
    </row>
    <row r="90" spans="1:4">
      <c r="A90" s="67">
        <v>5600</v>
      </c>
      <c r="B90" s="70" t="s">
        <v>267</v>
      </c>
      <c r="C90" s="69">
        <v>0</v>
      </c>
      <c r="D90" s="69">
        <v>0</v>
      </c>
    </row>
    <row r="91" spans="1:4">
      <c r="A91" s="67">
        <v>5610</v>
      </c>
      <c r="B91" s="70" t="s">
        <v>268</v>
      </c>
      <c r="C91" s="69">
        <v>0</v>
      </c>
      <c r="D91" s="69">
        <v>0</v>
      </c>
    </row>
    <row r="92" spans="1:4">
      <c r="A92" s="64">
        <v>5611</v>
      </c>
      <c r="B92" s="43" t="s">
        <v>269</v>
      </c>
      <c r="C92" s="60">
        <v>0</v>
      </c>
      <c r="D92" s="60">
        <v>0</v>
      </c>
    </row>
    <row r="93" spans="1:4">
      <c r="A93" s="67">
        <v>2110</v>
      </c>
      <c r="B93" s="71" t="s">
        <v>337</v>
      </c>
      <c r="C93" s="69">
        <f>+C96</f>
        <v>-12653</v>
      </c>
      <c r="D93" s="69">
        <f>+D96</f>
        <v>1059.4699999999993</v>
      </c>
    </row>
    <row r="94" spans="1:4">
      <c r="A94" s="64">
        <v>2111</v>
      </c>
      <c r="B94" s="43" t="s">
        <v>338</v>
      </c>
      <c r="C94" s="60">
        <v>0</v>
      </c>
      <c r="D94" s="60">
        <v>0</v>
      </c>
    </row>
    <row r="95" spans="1:4">
      <c r="A95" s="64">
        <v>2112</v>
      </c>
      <c r="B95" s="43" t="s">
        <v>339</v>
      </c>
      <c r="C95" s="60">
        <v>0</v>
      </c>
      <c r="D95" s="60">
        <v>0</v>
      </c>
    </row>
    <row r="96" spans="1:4">
      <c r="A96" s="64">
        <v>2112</v>
      </c>
      <c r="B96" s="43" t="s">
        <v>340</v>
      </c>
      <c r="C96" s="60">
        <f>'[1]312_ESF'!E5-'[1]312_ESF'!F5</f>
        <v>-12653</v>
      </c>
      <c r="D96" s="60">
        <v>1059.4699999999993</v>
      </c>
    </row>
    <row r="97" spans="1:4">
      <c r="A97" s="64">
        <v>2115</v>
      </c>
      <c r="B97" s="43" t="s">
        <v>341</v>
      </c>
      <c r="C97" s="60">
        <v>0</v>
      </c>
      <c r="D97" s="60">
        <v>0</v>
      </c>
    </row>
    <row r="98" spans="1:4">
      <c r="A98" s="64">
        <v>2114</v>
      </c>
      <c r="B98" s="43" t="s">
        <v>342</v>
      </c>
      <c r="C98" s="60">
        <v>0</v>
      </c>
      <c r="D98" s="60">
        <v>0</v>
      </c>
    </row>
    <row r="99" spans="1:4">
      <c r="A99" s="67">
        <v>5120</v>
      </c>
      <c r="B99" s="71" t="s">
        <v>343</v>
      </c>
      <c r="C99" s="69">
        <v>0</v>
      </c>
      <c r="D99" s="69">
        <v>0</v>
      </c>
    </row>
    <row r="100" spans="1:4">
      <c r="A100" s="64">
        <v>5120</v>
      </c>
      <c r="B100" s="53" t="s">
        <v>343</v>
      </c>
      <c r="C100" s="60">
        <v>0</v>
      </c>
      <c r="D100" s="60">
        <v>0</v>
      </c>
    </row>
    <row r="101" spans="1:4">
      <c r="A101" s="64"/>
      <c r="B101" s="68" t="s">
        <v>344</v>
      </c>
      <c r="C101" s="69">
        <v>0</v>
      </c>
      <c r="D101" s="69">
        <v>0</v>
      </c>
    </row>
    <row r="102" spans="1:4">
      <c r="A102" s="67">
        <v>4300</v>
      </c>
      <c r="B102" s="68" t="s">
        <v>139</v>
      </c>
      <c r="C102" s="60">
        <v>0</v>
      </c>
      <c r="D102" s="60">
        <v>0</v>
      </c>
    </row>
    <row r="103" spans="1:4">
      <c r="A103" s="67">
        <v>4310</v>
      </c>
      <c r="B103" s="68" t="s">
        <v>140</v>
      </c>
      <c r="C103" s="69">
        <v>0</v>
      </c>
      <c r="D103" s="69">
        <v>0</v>
      </c>
    </row>
    <row r="104" spans="1:4">
      <c r="A104" s="64">
        <v>4311</v>
      </c>
      <c r="B104" s="72" t="s">
        <v>141</v>
      </c>
      <c r="C104" s="60">
        <v>0</v>
      </c>
      <c r="D104" s="60">
        <v>0</v>
      </c>
    </row>
    <row r="105" spans="1:4">
      <c r="A105" s="64">
        <v>4319</v>
      </c>
      <c r="B105" s="72" t="s">
        <v>142</v>
      </c>
      <c r="C105" s="60">
        <v>0</v>
      </c>
      <c r="D105" s="60">
        <v>0</v>
      </c>
    </row>
    <row r="106" spans="1:4">
      <c r="A106" s="67">
        <v>4320</v>
      </c>
      <c r="B106" s="68" t="s">
        <v>143</v>
      </c>
      <c r="C106" s="69">
        <v>0</v>
      </c>
      <c r="D106" s="69">
        <v>0</v>
      </c>
    </row>
    <row r="107" spans="1:4">
      <c r="A107" s="64">
        <v>4321</v>
      </c>
      <c r="B107" s="72" t="s">
        <v>144</v>
      </c>
      <c r="C107" s="60">
        <v>0</v>
      </c>
      <c r="D107" s="60">
        <v>0</v>
      </c>
    </row>
    <row r="108" spans="1:4">
      <c r="A108" s="64">
        <v>4322</v>
      </c>
      <c r="B108" s="72" t="s">
        <v>145</v>
      </c>
      <c r="C108" s="60">
        <v>0</v>
      </c>
      <c r="D108" s="60">
        <v>0</v>
      </c>
    </row>
    <row r="109" spans="1:4">
      <c r="A109" s="64">
        <v>4323</v>
      </c>
      <c r="B109" s="72" t="s">
        <v>146</v>
      </c>
      <c r="C109" s="60">
        <v>0</v>
      </c>
      <c r="D109" s="60">
        <v>0</v>
      </c>
    </row>
    <row r="110" spans="1:4">
      <c r="A110" s="64">
        <v>4324</v>
      </c>
      <c r="B110" s="72" t="s">
        <v>147</v>
      </c>
      <c r="C110" s="60">
        <v>0</v>
      </c>
      <c r="D110" s="60">
        <v>0</v>
      </c>
    </row>
    <row r="111" spans="1:4">
      <c r="A111" s="64">
        <v>4325</v>
      </c>
      <c r="B111" s="72" t="s">
        <v>148</v>
      </c>
      <c r="C111" s="60">
        <v>0</v>
      </c>
      <c r="D111" s="60">
        <v>0</v>
      </c>
    </row>
    <row r="112" spans="1:4">
      <c r="A112" s="67">
        <v>4330</v>
      </c>
      <c r="B112" s="68" t="s">
        <v>149</v>
      </c>
      <c r="C112" s="69">
        <v>0</v>
      </c>
      <c r="D112" s="69">
        <v>0</v>
      </c>
    </row>
    <row r="113" spans="1:4">
      <c r="A113" s="64">
        <v>4331</v>
      </c>
      <c r="B113" s="72" t="s">
        <v>149</v>
      </c>
      <c r="C113" s="60">
        <v>0</v>
      </c>
      <c r="D113" s="60">
        <v>0</v>
      </c>
    </row>
    <row r="114" spans="1:4">
      <c r="A114" s="67">
        <v>4340</v>
      </c>
      <c r="B114" s="68" t="s">
        <v>150</v>
      </c>
      <c r="C114" s="69">
        <v>0</v>
      </c>
      <c r="D114" s="69">
        <v>0</v>
      </c>
    </row>
    <row r="115" spans="1:4">
      <c r="A115" s="64">
        <v>4341</v>
      </c>
      <c r="B115" s="72" t="s">
        <v>150</v>
      </c>
      <c r="C115" s="60">
        <v>0</v>
      </c>
      <c r="D115" s="60">
        <v>0</v>
      </c>
    </row>
    <row r="116" spans="1:4">
      <c r="A116" s="67">
        <v>4390</v>
      </c>
      <c r="B116" s="68" t="s">
        <v>151</v>
      </c>
      <c r="C116" s="69">
        <v>0</v>
      </c>
      <c r="D116" s="69">
        <v>0</v>
      </c>
    </row>
    <row r="117" spans="1:4">
      <c r="A117" s="64">
        <v>4392</v>
      </c>
      <c r="B117" s="72" t="s">
        <v>152</v>
      </c>
      <c r="C117" s="60">
        <v>0</v>
      </c>
      <c r="D117" s="60">
        <v>0</v>
      </c>
    </row>
    <row r="118" spans="1:4">
      <c r="A118" s="64">
        <v>4393</v>
      </c>
      <c r="B118" s="72" t="s">
        <v>153</v>
      </c>
      <c r="C118" s="60">
        <v>0</v>
      </c>
      <c r="D118" s="60">
        <v>0</v>
      </c>
    </row>
    <row r="119" spans="1:4">
      <c r="A119" s="64">
        <v>4394</v>
      </c>
      <c r="B119" s="72" t="s">
        <v>154</v>
      </c>
      <c r="C119" s="60">
        <v>0</v>
      </c>
      <c r="D119" s="60">
        <v>0</v>
      </c>
    </row>
    <row r="120" spans="1:4">
      <c r="A120" s="64">
        <v>4395</v>
      </c>
      <c r="B120" s="72" t="s">
        <v>155</v>
      </c>
      <c r="C120" s="60">
        <v>0</v>
      </c>
      <c r="D120" s="60">
        <v>0</v>
      </c>
    </row>
    <row r="121" spans="1:4">
      <c r="A121" s="64">
        <v>4396</v>
      </c>
      <c r="B121" s="72" t="s">
        <v>156</v>
      </c>
      <c r="C121" s="60">
        <v>0</v>
      </c>
      <c r="D121" s="60">
        <v>0</v>
      </c>
    </row>
    <row r="122" spans="1:4">
      <c r="A122" s="64">
        <v>4397</v>
      </c>
      <c r="B122" s="72" t="s">
        <v>157</v>
      </c>
      <c r="C122" s="60">
        <v>0</v>
      </c>
      <c r="D122" s="60">
        <v>0</v>
      </c>
    </row>
    <row r="123" spans="1:4">
      <c r="A123" s="64">
        <v>4399</v>
      </c>
      <c r="B123" s="72" t="s">
        <v>151</v>
      </c>
      <c r="C123" s="60">
        <v>0</v>
      </c>
      <c r="D123" s="60">
        <v>0</v>
      </c>
    </row>
    <row r="124" spans="1:4">
      <c r="A124" s="67">
        <v>1120</v>
      </c>
      <c r="B124" s="71" t="s">
        <v>345</v>
      </c>
      <c r="C124" s="69">
        <v>0</v>
      </c>
      <c r="D124" s="69">
        <v>0</v>
      </c>
    </row>
    <row r="125" spans="1:4">
      <c r="A125" s="64">
        <v>1124</v>
      </c>
      <c r="B125" s="53" t="s">
        <v>346</v>
      </c>
      <c r="C125" s="60">
        <v>0</v>
      </c>
      <c r="D125" s="60">
        <v>0</v>
      </c>
    </row>
    <row r="126" spans="1:4">
      <c r="A126" s="64">
        <v>1124</v>
      </c>
      <c r="B126" s="53" t="s">
        <v>347</v>
      </c>
      <c r="C126" s="60">
        <v>0</v>
      </c>
      <c r="D126" s="60">
        <v>0</v>
      </c>
    </row>
    <row r="127" spans="1:4">
      <c r="A127" s="64">
        <v>1124</v>
      </c>
      <c r="B127" s="53" t="s">
        <v>348</v>
      </c>
      <c r="C127" s="60">
        <v>0</v>
      </c>
      <c r="D127" s="60">
        <v>0</v>
      </c>
    </row>
    <row r="128" spans="1:4">
      <c r="A128" s="64">
        <v>1124</v>
      </c>
      <c r="B128" s="53" t="s">
        <v>349</v>
      </c>
      <c r="C128" s="60">
        <v>0</v>
      </c>
      <c r="D128" s="60">
        <v>0</v>
      </c>
    </row>
    <row r="129" spans="1:10">
      <c r="A129" s="64">
        <v>1124</v>
      </c>
      <c r="B129" s="53" t="s">
        <v>350</v>
      </c>
      <c r="C129" s="60">
        <v>0</v>
      </c>
      <c r="D129" s="60">
        <v>0</v>
      </c>
    </row>
    <row r="130" spans="1:10">
      <c r="A130" s="64">
        <v>1124</v>
      </c>
      <c r="B130" s="53" t="s">
        <v>351</v>
      </c>
      <c r="C130" s="60">
        <v>0</v>
      </c>
      <c r="D130" s="60">
        <v>0</v>
      </c>
      <c r="E130" s="73"/>
      <c r="F130" s="73"/>
      <c r="G130" s="73"/>
      <c r="H130" s="74"/>
    </row>
    <row r="131" spans="1:10">
      <c r="A131" s="64">
        <v>1122</v>
      </c>
      <c r="B131" s="53" t="s">
        <v>352</v>
      </c>
      <c r="C131" s="60">
        <v>0</v>
      </c>
      <c r="D131" s="60">
        <v>0</v>
      </c>
      <c r="E131" s="73"/>
      <c r="F131" s="73"/>
      <c r="G131" s="73"/>
      <c r="H131" s="74"/>
      <c r="I131" s="75"/>
      <c r="J131" s="75"/>
    </row>
    <row r="132" spans="1:10">
      <c r="A132" s="64">
        <v>1122</v>
      </c>
      <c r="B132" s="53" t="s">
        <v>353</v>
      </c>
      <c r="C132" s="60">
        <v>0</v>
      </c>
      <c r="D132" s="60">
        <v>0</v>
      </c>
      <c r="E132" s="73"/>
      <c r="F132" s="73"/>
      <c r="G132" s="73"/>
      <c r="H132" s="74"/>
      <c r="I132" s="75"/>
      <c r="J132" s="75"/>
    </row>
    <row r="133" spans="1:10">
      <c r="A133" s="64">
        <v>1122</v>
      </c>
      <c r="B133" s="53" t="s">
        <v>354</v>
      </c>
      <c r="C133" s="60">
        <v>0</v>
      </c>
      <c r="D133" s="60">
        <v>0</v>
      </c>
      <c r="E133" s="76"/>
      <c r="F133" s="76"/>
      <c r="G133" s="76"/>
      <c r="H133" s="76"/>
      <c r="I133" s="75"/>
      <c r="J133" s="75"/>
    </row>
    <row r="134" spans="1:10">
      <c r="A134" s="67">
        <v>5120</v>
      </c>
      <c r="B134" s="71" t="s">
        <v>343</v>
      </c>
      <c r="C134" s="69">
        <v>0</v>
      </c>
      <c r="D134" s="69">
        <v>0</v>
      </c>
      <c r="E134" s="76"/>
      <c r="F134" s="76"/>
      <c r="G134" s="76"/>
      <c r="H134" s="76"/>
      <c r="I134" s="75"/>
      <c r="J134" s="75"/>
    </row>
    <row r="135" spans="1:10">
      <c r="A135" s="64">
        <v>5120</v>
      </c>
      <c r="B135" s="53" t="s">
        <v>343</v>
      </c>
      <c r="C135" s="60">
        <v>0</v>
      </c>
      <c r="D135" s="60">
        <v>0</v>
      </c>
      <c r="E135" s="76"/>
      <c r="F135" s="76"/>
      <c r="G135" s="76"/>
      <c r="H135" s="76"/>
      <c r="I135" s="75"/>
      <c r="J135" s="75"/>
    </row>
    <row r="136" spans="1:10">
      <c r="A136" s="64"/>
      <c r="B136" s="77" t="s">
        <v>355</v>
      </c>
      <c r="C136" s="69">
        <f>C48+C49-C101</f>
        <v>7715238.5999999996</v>
      </c>
      <c r="D136" s="69">
        <f>D48+D49-D101</f>
        <v>1670373.740000003</v>
      </c>
      <c r="E136" s="76">
        <f>+C136-'[1]315_EFE'!B33</f>
        <v>0</v>
      </c>
      <c r="F136" s="76">
        <f>+D136-'[1]315_EFE'!C33</f>
        <v>0</v>
      </c>
      <c r="G136" s="76"/>
      <c r="H136" s="76"/>
      <c r="I136" s="75"/>
      <c r="J136" s="75"/>
    </row>
    <row r="137" spans="1:10">
      <c r="A137" s="43"/>
      <c r="B137" s="43"/>
      <c r="C137" s="43"/>
      <c r="D137" s="43"/>
      <c r="E137" s="78"/>
      <c r="F137" s="78"/>
      <c r="G137" s="78"/>
      <c r="H137" s="75"/>
      <c r="I137" s="75"/>
    </row>
    <row r="138" spans="1:10">
      <c r="A138" s="43"/>
      <c r="B138" s="43" t="s">
        <v>68</v>
      </c>
      <c r="C138" s="43"/>
      <c r="D138" s="43"/>
      <c r="E138" s="78"/>
      <c r="F138" s="78"/>
      <c r="G138" s="78"/>
      <c r="H138" s="75"/>
      <c r="I138" s="75"/>
    </row>
    <row r="142" spans="1:10" s="32" customFormat="1">
      <c r="B142" s="31" t="s">
        <v>69</v>
      </c>
      <c r="D142" s="31"/>
      <c r="E142" s="31" t="s">
        <v>70</v>
      </c>
    </row>
    <row r="143" spans="1:10" s="32" customFormat="1">
      <c r="B143" s="33" t="s">
        <v>71</v>
      </c>
      <c r="D143" s="33"/>
      <c r="E143" s="33" t="s">
        <v>72</v>
      </c>
    </row>
    <row r="147" spans="3:4">
      <c r="C147" s="79"/>
    </row>
    <row r="148" spans="3:4">
      <c r="D148" s="80"/>
    </row>
    <row r="149" spans="3:4">
      <c r="D149" s="81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paperSize="9" scale="57" fitToHeight="6" orientation="portrait" r:id="rId1"/>
  <rowBreaks count="1" manualBreakCount="1">
    <brk id="8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0"/>
  <sheetViews>
    <sheetView tabSelected="1" workbookViewId="0">
      <selection activeCell="B42" sqref="B42"/>
    </sheetView>
  </sheetViews>
  <sheetFormatPr baseColWidth="10" defaultColWidth="14.42578125" defaultRowHeight="15" customHeight="1"/>
  <cols>
    <col min="1" max="1" width="4" style="38" customWidth="1"/>
    <col min="2" max="2" width="74" style="38" customWidth="1"/>
    <col min="3" max="3" width="51.28515625" style="38" customWidth="1"/>
    <col min="4" max="26" width="11.42578125" style="38" customWidth="1"/>
    <col min="27" max="16384" width="14.42578125" style="38"/>
  </cols>
  <sheetData>
    <row r="1" spans="1:3" ht="12.75">
      <c r="A1" s="82" t="str">
        <f>[1]ESF!A1</f>
        <v>Fideicomiso de Bordería e Infraestructura Rural para el Estado de Guanajuato  &lt;&lt;FIBIR&gt;&gt;</v>
      </c>
      <c r="B1" s="83"/>
      <c r="C1" s="84"/>
    </row>
    <row r="2" spans="1:3" ht="12.75">
      <c r="A2" s="85" t="s">
        <v>356</v>
      </c>
      <c r="B2" s="35"/>
      <c r="C2" s="86"/>
    </row>
    <row r="3" spans="1:3" ht="12.75">
      <c r="A3" s="85" t="str">
        <f>[1]ESF!A3</f>
        <v>Del 01 de Enero al 30 de Junio de 2025</v>
      </c>
      <c r="B3" s="35"/>
      <c r="C3" s="86"/>
    </row>
    <row r="4" spans="1:3" ht="12.75">
      <c r="A4" s="87" t="s">
        <v>357</v>
      </c>
      <c r="B4" s="88"/>
      <c r="C4" s="89"/>
    </row>
    <row r="5" spans="1:3" ht="12.75">
      <c r="A5" s="90" t="s">
        <v>358</v>
      </c>
      <c r="B5" s="91"/>
      <c r="C5" s="92">
        <v>2025</v>
      </c>
    </row>
    <row r="6" spans="1:3" ht="12.75">
      <c r="A6" s="93" t="s">
        <v>359</v>
      </c>
      <c r="B6" s="93"/>
      <c r="C6" s="94">
        <f>+'[1]311_ACT'!B24</f>
        <v>9119210.0899999999</v>
      </c>
    </row>
    <row r="7" spans="1:3" ht="12.75">
      <c r="A7" s="53"/>
      <c r="B7" s="95"/>
      <c r="C7" s="96"/>
    </row>
    <row r="8" spans="1:3" ht="12.75">
      <c r="A8" s="97" t="s">
        <v>360</v>
      </c>
      <c r="B8" s="97"/>
      <c r="C8" s="98">
        <f>SUM(C9:C14)</f>
        <v>0</v>
      </c>
    </row>
    <row r="9" spans="1:3" ht="12.75">
      <c r="A9" s="99" t="s">
        <v>361</v>
      </c>
      <c r="B9" s="100" t="s">
        <v>140</v>
      </c>
      <c r="C9" s="101">
        <v>0</v>
      </c>
    </row>
    <row r="10" spans="1:3" ht="12.75">
      <c r="A10" s="102" t="s">
        <v>362</v>
      </c>
      <c r="B10" s="103" t="s">
        <v>363</v>
      </c>
      <c r="C10" s="101">
        <v>0</v>
      </c>
    </row>
    <row r="11" spans="1:3" ht="12.75">
      <c r="A11" s="102" t="s">
        <v>364</v>
      </c>
      <c r="B11" s="103" t="s">
        <v>149</v>
      </c>
      <c r="C11" s="101">
        <v>0</v>
      </c>
    </row>
    <row r="12" spans="1:3" ht="12.75">
      <c r="A12" s="102" t="s">
        <v>365</v>
      </c>
      <c r="B12" s="103" t="s">
        <v>150</v>
      </c>
      <c r="C12" s="101">
        <v>0</v>
      </c>
    </row>
    <row r="13" spans="1:3" ht="12.75">
      <c r="A13" s="102" t="s">
        <v>366</v>
      </c>
      <c r="B13" s="103" t="s">
        <v>151</v>
      </c>
      <c r="C13" s="101">
        <v>0</v>
      </c>
    </row>
    <row r="14" spans="1:3" ht="12.75">
      <c r="A14" s="104" t="s">
        <v>367</v>
      </c>
      <c r="B14" s="105" t="s">
        <v>368</v>
      </c>
      <c r="C14" s="101">
        <v>0</v>
      </c>
    </row>
    <row r="15" spans="1:3" ht="12.75">
      <c r="A15" s="53"/>
      <c r="B15" s="106"/>
      <c r="C15" s="107"/>
    </row>
    <row r="16" spans="1:3" ht="12.75">
      <c r="A16" s="97" t="s">
        <v>369</v>
      </c>
      <c r="B16" s="95"/>
      <c r="C16" s="98">
        <f>SUM(C17:C19)</f>
        <v>0</v>
      </c>
    </row>
    <row r="17" spans="1:4" ht="12.75">
      <c r="A17" s="108">
        <v>3.1</v>
      </c>
      <c r="B17" s="103" t="s">
        <v>370</v>
      </c>
      <c r="C17" s="101">
        <v>0</v>
      </c>
    </row>
    <row r="18" spans="1:4" ht="12.75">
      <c r="A18" s="109">
        <v>3.2</v>
      </c>
      <c r="B18" s="103" t="s">
        <v>371</v>
      </c>
      <c r="C18" s="101">
        <v>0</v>
      </c>
    </row>
    <row r="19" spans="1:4" ht="12.75">
      <c r="A19" s="109">
        <v>3.3</v>
      </c>
      <c r="B19" s="105" t="s">
        <v>372</v>
      </c>
      <c r="C19" s="110">
        <v>0</v>
      </c>
    </row>
    <row r="20" spans="1:4" ht="12.75">
      <c r="A20" s="53"/>
      <c r="B20" s="105"/>
      <c r="C20" s="111"/>
    </row>
    <row r="21" spans="1:4" ht="12.75">
      <c r="A21" s="112" t="s">
        <v>373</v>
      </c>
      <c r="B21" s="112"/>
      <c r="C21" s="94">
        <f>C6+C8-C16</f>
        <v>9119210.0899999999</v>
      </c>
    </row>
    <row r="22" spans="1:4" ht="9.75" customHeight="1">
      <c r="A22" s="53"/>
      <c r="B22" s="53"/>
      <c r="C22" s="53"/>
    </row>
    <row r="23" spans="1:4" ht="12.75">
      <c r="A23" s="53"/>
      <c r="B23" s="43" t="s">
        <v>68</v>
      </c>
      <c r="C23" s="53"/>
    </row>
    <row r="29" spans="1:4" s="32" customFormat="1" ht="16.5" customHeight="1">
      <c r="B29" s="31" t="s">
        <v>69</v>
      </c>
      <c r="C29" s="31" t="s">
        <v>70</v>
      </c>
      <c r="D29" s="31"/>
    </row>
    <row r="30" spans="1:4" s="32" customFormat="1" ht="12.75">
      <c r="B30" s="33" t="s">
        <v>71</v>
      </c>
      <c r="C30" s="33" t="s">
        <v>72</v>
      </c>
      <c r="D30" s="33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7"/>
  <sheetViews>
    <sheetView workbookViewId="0">
      <selection activeCell="B26" sqref="B26"/>
    </sheetView>
  </sheetViews>
  <sheetFormatPr baseColWidth="10" defaultColWidth="14.42578125" defaultRowHeight="12.75"/>
  <cols>
    <col min="1" max="1" width="3.85546875" style="38" customWidth="1"/>
    <col min="2" max="2" width="70.28515625" style="38" customWidth="1"/>
    <col min="3" max="3" width="53.7109375" style="38" customWidth="1"/>
    <col min="4" max="4" width="13.7109375" style="38" customWidth="1"/>
    <col min="5" max="26" width="11.42578125" style="38" customWidth="1"/>
    <col min="27" max="16384" width="14.42578125" style="38"/>
  </cols>
  <sheetData>
    <row r="1" spans="1:3">
      <c r="A1" s="113" t="str">
        <f>[1]ESF!A1</f>
        <v>Fideicomiso de Bordería e Infraestructura Rural para el Estado de Guanajuato  &lt;&lt;FIBIR&gt;&gt;</v>
      </c>
      <c r="B1" s="83"/>
      <c r="C1" s="84"/>
    </row>
    <row r="2" spans="1:3">
      <c r="A2" s="114" t="s">
        <v>374</v>
      </c>
      <c r="B2" s="35"/>
      <c r="C2" s="86"/>
    </row>
    <row r="3" spans="1:3">
      <c r="A3" s="114" t="str">
        <f>[1]ESF!A3</f>
        <v>Del 01 de Enero al 30 de Junio de 2025</v>
      </c>
      <c r="B3" s="35"/>
      <c r="C3" s="86"/>
    </row>
    <row r="4" spans="1:3">
      <c r="A4" s="87" t="s">
        <v>357</v>
      </c>
      <c r="B4" s="88"/>
      <c r="C4" s="89"/>
    </row>
    <row r="5" spans="1:3">
      <c r="A5" s="90" t="s">
        <v>358</v>
      </c>
      <c r="B5" s="91"/>
      <c r="C5" s="92">
        <v>2025</v>
      </c>
    </row>
    <row r="6" spans="1:3">
      <c r="A6" s="115" t="s">
        <v>375</v>
      </c>
      <c r="B6" s="93"/>
      <c r="C6" s="116">
        <f>+'[1]322_ COG'!E76</f>
        <v>1391318.49</v>
      </c>
    </row>
    <row r="7" spans="1:3">
      <c r="A7" s="117"/>
      <c r="B7" s="95"/>
      <c r="C7" s="96"/>
    </row>
    <row r="8" spans="1:3">
      <c r="A8" s="97" t="s">
        <v>376</v>
      </c>
      <c r="B8" s="118"/>
      <c r="C8" s="98">
        <f>SUM(C9:C29)</f>
        <v>0</v>
      </c>
    </row>
    <row r="9" spans="1:3">
      <c r="A9" s="119">
        <v>2.1</v>
      </c>
      <c r="B9" s="120" t="s">
        <v>170</v>
      </c>
      <c r="C9" s="121">
        <v>0</v>
      </c>
    </row>
    <row r="10" spans="1:3">
      <c r="A10" s="119">
        <v>2.2000000000000002</v>
      </c>
      <c r="B10" s="120" t="s">
        <v>167</v>
      </c>
      <c r="C10" s="121">
        <v>0</v>
      </c>
    </row>
    <row r="11" spans="1:3">
      <c r="A11" s="122">
        <v>2.2999999999999998</v>
      </c>
      <c r="B11" s="123" t="s">
        <v>313</v>
      </c>
      <c r="C11" s="121">
        <v>0</v>
      </c>
    </row>
    <row r="12" spans="1:3">
      <c r="A12" s="122">
        <v>2.4</v>
      </c>
      <c r="B12" s="123" t="s">
        <v>314</v>
      </c>
      <c r="C12" s="121">
        <v>0</v>
      </c>
    </row>
    <row r="13" spans="1:3">
      <c r="A13" s="122">
        <v>2.5</v>
      </c>
      <c r="B13" s="123" t="s">
        <v>315</v>
      </c>
      <c r="C13" s="121">
        <v>0</v>
      </c>
    </row>
    <row r="14" spans="1:3">
      <c r="A14" s="122">
        <v>2.6</v>
      </c>
      <c r="B14" s="123" t="s">
        <v>316</v>
      </c>
      <c r="C14" s="121">
        <v>0</v>
      </c>
    </row>
    <row r="15" spans="1:3">
      <c r="A15" s="122">
        <v>2.7</v>
      </c>
      <c r="B15" s="123" t="s">
        <v>317</v>
      </c>
      <c r="C15" s="121">
        <v>0</v>
      </c>
    </row>
    <row r="16" spans="1:3">
      <c r="A16" s="122">
        <v>2.8</v>
      </c>
      <c r="B16" s="123" t="s">
        <v>318</v>
      </c>
      <c r="C16" s="121">
        <v>0</v>
      </c>
    </row>
    <row r="17" spans="1:3">
      <c r="A17" s="122">
        <v>2.9</v>
      </c>
      <c r="B17" s="123" t="s">
        <v>320</v>
      </c>
      <c r="C17" s="121">
        <v>0</v>
      </c>
    </row>
    <row r="18" spans="1:3">
      <c r="A18" s="122" t="s">
        <v>377</v>
      </c>
      <c r="B18" s="123" t="s">
        <v>378</v>
      </c>
      <c r="C18" s="121">
        <v>0</v>
      </c>
    </row>
    <row r="19" spans="1:3">
      <c r="A19" s="122" t="s">
        <v>379</v>
      </c>
      <c r="B19" s="123" t="s">
        <v>321</v>
      </c>
      <c r="C19" s="121">
        <v>0</v>
      </c>
    </row>
    <row r="20" spans="1:3">
      <c r="A20" s="122" t="s">
        <v>380</v>
      </c>
      <c r="B20" s="123" t="s">
        <v>381</v>
      </c>
      <c r="C20" s="121">
        <v>0</v>
      </c>
    </row>
    <row r="21" spans="1:3">
      <c r="A21" s="122" t="s">
        <v>382</v>
      </c>
      <c r="B21" s="123" t="s">
        <v>383</v>
      </c>
      <c r="C21" s="121">
        <v>0</v>
      </c>
    </row>
    <row r="22" spans="1:3">
      <c r="A22" s="122" t="s">
        <v>384</v>
      </c>
      <c r="B22" s="123" t="s">
        <v>385</v>
      </c>
      <c r="C22" s="121">
        <v>0</v>
      </c>
    </row>
    <row r="23" spans="1:3">
      <c r="A23" s="122" t="s">
        <v>386</v>
      </c>
      <c r="B23" s="123" t="s">
        <v>387</v>
      </c>
      <c r="C23" s="121">
        <v>0</v>
      </c>
    </row>
    <row r="24" spans="1:3">
      <c r="A24" s="122" t="s">
        <v>388</v>
      </c>
      <c r="B24" s="123" t="s">
        <v>389</v>
      </c>
      <c r="C24" s="121">
        <v>0</v>
      </c>
    </row>
    <row r="25" spans="1:3">
      <c r="A25" s="122" t="s">
        <v>390</v>
      </c>
      <c r="B25" s="123" t="s">
        <v>391</v>
      </c>
      <c r="C25" s="121">
        <v>0</v>
      </c>
    </row>
    <row r="26" spans="1:3">
      <c r="A26" s="122" t="s">
        <v>392</v>
      </c>
      <c r="B26" s="123" t="s">
        <v>393</v>
      </c>
      <c r="C26" s="121">
        <v>0</v>
      </c>
    </row>
    <row r="27" spans="1:3">
      <c r="A27" s="122" t="s">
        <v>394</v>
      </c>
      <c r="B27" s="123" t="s">
        <v>395</v>
      </c>
      <c r="C27" s="121">
        <v>0</v>
      </c>
    </row>
    <row r="28" spans="1:3">
      <c r="A28" s="122" t="s">
        <v>396</v>
      </c>
      <c r="B28" s="123" t="s">
        <v>397</v>
      </c>
      <c r="C28" s="121">
        <v>0</v>
      </c>
    </row>
    <row r="29" spans="1:3">
      <c r="A29" s="122" t="s">
        <v>398</v>
      </c>
      <c r="B29" s="120" t="s">
        <v>399</v>
      </c>
      <c r="C29" s="121">
        <v>0</v>
      </c>
    </row>
    <row r="30" spans="1:3">
      <c r="A30" s="117"/>
      <c r="B30" s="124"/>
      <c r="C30" s="125"/>
    </row>
    <row r="31" spans="1:3">
      <c r="A31" s="126" t="s">
        <v>400</v>
      </c>
      <c r="B31" s="127"/>
      <c r="C31" s="128">
        <f>SUM(C32:C38)</f>
        <v>555504.9</v>
      </c>
    </row>
    <row r="32" spans="1:3">
      <c r="A32" s="122" t="s">
        <v>401</v>
      </c>
      <c r="B32" s="123" t="s">
        <v>240</v>
      </c>
      <c r="C32" s="121">
        <f>+'[1]311_ACT'!B56</f>
        <v>555504.9</v>
      </c>
    </row>
    <row r="33" spans="1:4">
      <c r="A33" s="122" t="s">
        <v>402</v>
      </c>
      <c r="B33" s="123" t="s">
        <v>249</v>
      </c>
      <c r="C33" s="121">
        <v>0</v>
      </c>
    </row>
    <row r="34" spans="1:4">
      <c r="A34" s="122" t="s">
        <v>403</v>
      </c>
      <c r="B34" s="123" t="s">
        <v>252</v>
      </c>
      <c r="C34" s="121">
        <v>0</v>
      </c>
    </row>
    <row r="35" spans="1:4">
      <c r="A35" s="122" t="s">
        <v>404</v>
      </c>
      <c r="B35" s="123" t="s">
        <v>258</v>
      </c>
      <c r="C35" s="121">
        <v>0</v>
      </c>
    </row>
    <row r="36" spans="1:4">
      <c r="A36" s="122" t="s">
        <v>405</v>
      </c>
      <c r="B36" s="123" t="s">
        <v>268</v>
      </c>
      <c r="C36" s="121">
        <v>0</v>
      </c>
    </row>
    <row r="37" spans="1:4">
      <c r="A37" s="122" t="s">
        <v>406</v>
      </c>
      <c r="B37" s="123" t="s">
        <v>407</v>
      </c>
      <c r="C37" s="121">
        <v>0</v>
      </c>
    </row>
    <row r="38" spans="1:4">
      <c r="A38" s="122" t="s">
        <v>408</v>
      </c>
      <c r="B38" s="120" t="s">
        <v>409</v>
      </c>
      <c r="C38" s="129">
        <v>0</v>
      </c>
    </row>
    <row r="39" spans="1:4">
      <c r="A39" s="117"/>
      <c r="B39" s="130"/>
      <c r="C39" s="131"/>
    </row>
    <row r="40" spans="1:4">
      <c r="A40" s="132" t="s">
        <v>410</v>
      </c>
      <c r="B40" s="93"/>
      <c r="C40" s="94">
        <f>C6-C8+C31</f>
        <v>1946823.3900000001</v>
      </c>
      <c r="D40" s="133">
        <f>C40-13261174.77</f>
        <v>-11314351.379999999</v>
      </c>
    </row>
    <row r="41" spans="1:4">
      <c r="A41" s="53"/>
      <c r="B41" s="53"/>
      <c r="C41" s="53"/>
    </row>
    <row r="42" spans="1:4">
      <c r="A42" s="43" t="s">
        <v>68</v>
      </c>
      <c r="C42" s="53"/>
    </row>
    <row r="46" spans="1:4" s="32" customFormat="1">
      <c r="B46" s="31" t="s">
        <v>69</v>
      </c>
      <c r="C46" s="31" t="s">
        <v>70</v>
      </c>
      <c r="D46" s="31"/>
    </row>
    <row r="47" spans="1:4" s="32" customFormat="1">
      <c r="B47" s="33" t="s">
        <v>71</v>
      </c>
      <c r="C47" s="33" t="s">
        <v>72</v>
      </c>
      <c r="D47" s="33"/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8"/>
  <sheetViews>
    <sheetView topLeftCell="A24" workbookViewId="0">
      <selection activeCell="B26" sqref="B26"/>
    </sheetView>
  </sheetViews>
  <sheetFormatPr baseColWidth="10" defaultColWidth="14.42578125" defaultRowHeight="12.75"/>
  <cols>
    <col min="1" max="1" width="12.85546875" style="38" customWidth="1"/>
    <col min="2" max="2" width="88.7109375" style="38" customWidth="1"/>
    <col min="3" max="3" width="45.42578125" style="38" bestFit="1" customWidth="1"/>
    <col min="4" max="7" width="15.85546875" style="38" customWidth="1"/>
    <col min="8" max="8" width="11.85546875" style="38" customWidth="1"/>
    <col min="9" max="9" width="13.42578125" style="38" customWidth="1"/>
    <col min="10" max="10" width="15.5703125" style="38" customWidth="1"/>
    <col min="11" max="26" width="9.140625" style="38" customWidth="1"/>
    <col min="27" max="16384" width="14.42578125" style="38"/>
  </cols>
  <sheetData>
    <row r="1" spans="1:10">
      <c r="A1" s="34" t="str">
        <f>'Notas a los Edos Financieros'!A1</f>
        <v>Fideicomiso de Bordería e Infraestructura Rural para el Estado de Guanajuato  &lt;&lt;FIBIR&gt;&gt;</v>
      </c>
      <c r="B1" s="35"/>
      <c r="C1" s="35"/>
      <c r="D1" s="35"/>
      <c r="E1" s="35"/>
      <c r="F1" s="35"/>
      <c r="G1" s="63" t="s">
        <v>1</v>
      </c>
      <c r="H1" s="37">
        <f>'Notas a los Edos Financieros'!D1</f>
        <v>2025</v>
      </c>
      <c r="I1" s="43"/>
      <c r="J1" s="43"/>
    </row>
    <row r="2" spans="1:10">
      <c r="A2" s="34" t="s">
        <v>411</v>
      </c>
      <c r="B2" s="35"/>
      <c r="C2" s="35"/>
      <c r="D2" s="35"/>
      <c r="E2" s="35"/>
      <c r="F2" s="35"/>
      <c r="G2" s="63" t="s">
        <v>3</v>
      </c>
      <c r="H2" s="37" t="str">
        <f>'Notas a los Edos Financieros'!D2</f>
        <v>Trimestral</v>
      </c>
      <c r="I2" s="43"/>
      <c r="J2" s="43"/>
    </row>
    <row r="3" spans="1:10">
      <c r="A3" s="34" t="str">
        <f>'Notas a los Edos Financieros'!A3</f>
        <v>Del 01 de Enero al 30 de Junio de 2025</v>
      </c>
      <c r="B3" s="35"/>
      <c r="C3" s="35"/>
      <c r="D3" s="35"/>
      <c r="E3" s="35"/>
      <c r="F3" s="35"/>
      <c r="G3" s="63" t="s">
        <v>6</v>
      </c>
      <c r="H3" s="37">
        <f>'Notas a los Edos Financieros'!D3</f>
        <v>2</v>
      </c>
      <c r="I3" s="43"/>
      <c r="J3" s="43"/>
    </row>
    <row r="4" spans="1:10">
      <c r="A4" s="34" t="s">
        <v>7</v>
      </c>
      <c r="B4" s="35"/>
      <c r="C4" s="35"/>
      <c r="D4" s="35"/>
      <c r="E4" s="35"/>
      <c r="F4" s="35"/>
      <c r="G4" s="63"/>
      <c r="H4" s="37"/>
      <c r="I4" s="43"/>
      <c r="J4" s="43"/>
    </row>
    <row r="5" spans="1:10">
      <c r="A5" s="40" t="s">
        <v>74</v>
      </c>
      <c r="B5" s="41"/>
      <c r="C5" s="41"/>
      <c r="D5" s="41"/>
      <c r="E5" s="41"/>
      <c r="F5" s="41"/>
      <c r="G5" s="41"/>
      <c r="H5" s="41"/>
      <c r="I5" s="43"/>
      <c r="J5" s="43"/>
    </row>
    <row r="6" spans="1:10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25.5">
      <c r="A8" s="134" t="s">
        <v>76</v>
      </c>
      <c r="B8" s="134" t="s">
        <v>358</v>
      </c>
      <c r="C8" s="135" t="s">
        <v>412</v>
      </c>
      <c r="D8" s="135" t="s">
        <v>413</v>
      </c>
      <c r="E8" s="135" t="s">
        <v>414</v>
      </c>
      <c r="F8" s="135" t="s">
        <v>415</v>
      </c>
      <c r="G8" s="135" t="s">
        <v>416</v>
      </c>
      <c r="H8" s="135" t="s">
        <v>417</v>
      </c>
      <c r="I8" s="135" t="s">
        <v>418</v>
      </c>
      <c r="J8" s="135" t="s">
        <v>419</v>
      </c>
    </row>
    <row r="9" spans="1:10">
      <c r="A9" s="67">
        <v>7000</v>
      </c>
      <c r="B9" s="68" t="s">
        <v>420</v>
      </c>
      <c r="C9" s="70"/>
      <c r="D9" s="70"/>
      <c r="E9" s="70"/>
      <c r="F9" s="70"/>
      <c r="G9" s="70"/>
      <c r="H9" s="70"/>
      <c r="I9" s="70"/>
      <c r="J9" s="70"/>
    </row>
    <row r="10" spans="1:10">
      <c r="A10" s="43">
        <v>7110</v>
      </c>
      <c r="B10" s="72" t="s">
        <v>416</v>
      </c>
      <c r="C10" s="60">
        <v>0</v>
      </c>
      <c r="D10" s="60">
        <v>0</v>
      </c>
      <c r="E10" s="60">
        <v>0</v>
      </c>
      <c r="F10" s="60">
        <v>0</v>
      </c>
      <c r="G10" s="43"/>
      <c r="H10" s="43"/>
      <c r="I10" s="43"/>
      <c r="J10" s="43"/>
    </row>
    <row r="11" spans="1:10">
      <c r="A11" s="43">
        <v>7120</v>
      </c>
      <c r="B11" s="72" t="s">
        <v>421</v>
      </c>
      <c r="C11" s="60">
        <v>0</v>
      </c>
      <c r="D11" s="60">
        <v>0</v>
      </c>
      <c r="E11" s="60">
        <v>0</v>
      </c>
      <c r="F11" s="60">
        <v>0</v>
      </c>
      <c r="G11" s="43"/>
      <c r="H11" s="43"/>
      <c r="I11" s="43"/>
      <c r="J11" s="43"/>
    </row>
    <row r="12" spans="1:10">
      <c r="A12" s="43">
        <v>7130</v>
      </c>
      <c r="B12" s="72" t="s">
        <v>422</v>
      </c>
      <c r="C12" s="60">
        <v>0</v>
      </c>
      <c r="D12" s="60">
        <v>0</v>
      </c>
      <c r="E12" s="60">
        <v>0</v>
      </c>
      <c r="F12" s="60">
        <v>0</v>
      </c>
      <c r="G12" s="43"/>
      <c r="H12" s="43"/>
      <c r="I12" s="43"/>
      <c r="J12" s="43"/>
    </row>
    <row r="13" spans="1:10">
      <c r="A13" s="43">
        <v>7140</v>
      </c>
      <c r="B13" s="72" t="s">
        <v>423</v>
      </c>
      <c r="C13" s="60">
        <v>0</v>
      </c>
      <c r="D13" s="60">
        <v>0</v>
      </c>
      <c r="E13" s="60">
        <v>0</v>
      </c>
      <c r="F13" s="60">
        <v>0</v>
      </c>
      <c r="G13" s="43"/>
      <c r="H13" s="43"/>
      <c r="I13" s="43"/>
      <c r="J13" s="43"/>
    </row>
    <row r="14" spans="1:10">
      <c r="A14" s="43">
        <v>7150</v>
      </c>
      <c r="B14" s="72" t="s">
        <v>424</v>
      </c>
      <c r="C14" s="60">
        <v>0</v>
      </c>
      <c r="D14" s="60">
        <v>0</v>
      </c>
      <c r="E14" s="60">
        <v>0</v>
      </c>
      <c r="F14" s="60">
        <v>0</v>
      </c>
      <c r="G14" s="43"/>
      <c r="H14" s="43"/>
      <c r="I14" s="43"/>
      <c r="J14" s="43"/>
    </row>
    <row r="15" spans="1:10">
      <c r="A15" s="43">
        <v>7160</v>
      </c>
      <c r="B15" s="72" t="s">
        <v>425</v>
      </c>
      <c r="C15" s="60">
        <v>0</v>
      </c>
      <c r="D15" s="60">
        <v>0</v>
      </c>
      <c r="E15" s="60">
        <v>0</v>
      </c>
      <c r="F15" s="60">
        <v>0</v>
      </c>
      <c r="G15" s="43"/>
      <c r="H15" s="43"/>
      <c r="I15" s="43"/>
      <c r="J15" s="43"/>
    </row>
    <row r="16" spans="1:10">
      <c r="A16" s="43">
        <v>7210</v>
      </c>
      <c r="B16" s="72" t="s">
        <v>426</v>
      </c>
      <c r="C16" s="60">
        <v>0</v>
      </c>
      <c r="D16" s="60">
        <v>0</v>
      </c>
      <c r="E16" s="60">
        <v>0</v>
      </c>
      <c r="F16" s="60">
        <v>0</v>
      </c>
      <c r="G16" s="43"/>
      <c r="H16" s="43"/>
      <c r="I16" s="43"/>
      <c r="J16" s="43"/>
    </row>
    <row r="17" spans="1:10">
      <c r="A17" s="43">
        <v>7220</v>
      </c>
      <c r="B17" s="72" t="s">
        <v>427</v>
      </c>
      <c r="C17" s="60">
        <v>0</v>
      </c>
      <c r="D17" s="60">
        <v>0</v>
      </c>
      <c r="E17" s="60">
        <v>0</v>
      </c>
      <c r="F17" s="60">
        <v>0</v>
      </c>
      <c r="G17" s="43"/>
      <c r="H17" s="43"/>
      <c r="I17" s="43"/>
      <c r="J17" s="43"/>
    </row>
    <row r="18" spans="1:10">
      <c r="A18" s="43">
        <v>7230</v>
      </c>
      <c r="B18" s="72" t="s">
        <v>428</v>
      </c>
      <c r="C18" s="60">
        <v>0</v>
      </c>
      <c r="D18" s="60">
        <v>0</v>
      </c>
      <c r="E18" s="60">
        <v>0</v>
      </c>
      <c r="F18" s="60">
        <v>0</v>
      </c>
      <c r="G18" s="43"/>
      <c r="H18" s="43"/>
      <c r="I18" s="43"/>
      <c r="J18" s="43"/>
    </row>
    <row r="19" spans="1:10">
      <c r="A19" s="43">
        <v>7240</v>
      </c>
      <c r="B19" s="72" t="s">
        <v>429</v>
      </c>
      <c r="C19" s="60">
        <v>0</v>
      </c>
      <c r="D19" s="60">
        <v>0</v>
      </c>
      <c r="E19" s="60">
        <v>0</v>
      </c>
      <c r="F19" s="60">
        <v>0</v>
      </c>
      <c r="G19" s="43"/>
      <c r="H19" s="43"/>
      <c r="I19" s="43"/>
      <c r="J19" s="43"/>
    </row>
    <row r="20" spans="1:10">
      <c r="A20" s="43">
        <v>7250</v>
      </c>
      <c r="B20" s="72" t="s">
        <v>430</v>
      </c>
      <c r="C20" s="60">
        <v>0</v>
      </c>
      <c r="D20" s="60">
        <v>0</v>
      </c>
      <c r="E20" s="60">
        <v>0</v>
      </c>
      <c r="F20" s="60">
        <v>0</v>
      </c>
      <c r="G20" s="43"/>
      <c r="H20" s="43"/>
      <c r="I20" s="43"/>
      <c r="J20" s="43"/>
    </row>
    <row r="21" spans="1:10">
      <c r="A21" s="43">
        <v>7260</v>
      </c>
      <c r="B21" s="72" t="s">
        <v>431</v>
      </c>
      <c r="C21" s="60">
        <v>0</v>
      </c>
      <c r="D21" s="60">
        <v>0</v>
      </c>
      <c r="E21" s="60">
        <v>0</v>
      </c>
      <c r="F21" s="60">
        <v>0</v>
      </c>
      <c r="G21" s="43"/>
      <c r="H21" s="43"/>
      <c r="I21" s="43"/>
      <c r="J21" s="43"/>
    </row>
    <row r="22" spans="1:10">
      <c r="A22" s="43">
        <v>7310</v>
      </c>
      <c r="B22" s="72" t="s">
        <v>432</v>
      </c>
      <c r="C22" s="60">
        <v>0</v>
      </c>
      <c r="D22" s="60">
        <v>0</v>
      </c>
      <c r="E22" s="60">
        <v>0</v>
      </c>
      <c r="F22" s="60">
        <v>0</v>
      </c>
      <c r="G22" s="43"/>
      <c r="H22" s="43"/>
      <c r="I22" s="43"/>
      <c r="J22" s="43"/>
    </row>
    <row r="23" spans="1:10">
      <c r="A23" s="43">
        <v>7320</v>
      </c>
      <c r="B23" s="72" t="s">
        <v>433</v>
      </c>
      <c r="C23" s="60">
        <v>0</v>
      </c>
      <c r="D23" s="60">
        <v>0</v>
      </c>
      <c r="E23" s="60">
        <v>0</v>
      </c>
      <c r="F23" s="60">
        <v>0</v>
      </c>
      <c r="G23" s="43"/>
      <c r="H23" s="43"/>
      <c r="I23" s="43"/>
      <c r="J23" s="43"/>
    </row>
    <row r="24" spans="1:10">
      <c r="A24" s="43">
        <v>7330</v>
      </c>
      <c r="B24" s="72" t="s">
        <v>434</v>
      </c>
      <c r="C24" s="60">
        <v>0</v>
      </c>
      <c r="D24" s="60">
        <v>0</v>
      </c>
      <c r="E24" s="60">
        <v>0</v>
      </c>
      <c r="F24" s="60">
        <v>0</v>
      </c>
      <c r="G24" s="43"/>
      <c r="H24" s="43"/>
      <c r="I24" s="43"/>
      <c r="J24" s="43"/>
    </row>
    <row r="25" spans="1:10">
      <c r="A25" s="43">
        <v>7340</v>
      </c>
      <c r="B25" s="72" t="s">
        <v>435</v>
      </c>
      <c r="C25" s="60">
        <v>0</v>
      </c>
      <c r="D25" s="60">
        <v>0</v>
      </c>
      <c r="E25" s="60">
        <v>0</v>
      </c>
      <c r="F25" s="60">
        <v>0</v>
      </c>
      <c r="G25" s="43"/>
      <c r="H25" s="43"/>
      <c r="I25" s="43"/>
      <c r="J25" s="43"/>
    </row>
    <row r="26" spans="1:10">
      <c r="A26" s="43">
        <v>7350</v>
      </c>
      <c r="B26" s="72" t="s">
        <v>436</v>
      </c>
      <c r="C26" s="60">
        <v>0</v>
      </c>
      <c r="D26" s="60">
        <v>0</v>
      </c>
      <c r="E26" s="60">
        <v>0</v>
      </c>
      <c r="F26" s="60">
        <v>0</v>
      </c>
      <c r="G26" s="43"/>
      <c r="H26" s="43"/>
      <c r="I26" s="43"/>
      <c r="J26" s="43"/>
    </row>
    <row r="27" spans="1:10">
      <c r="A27" s="43">
        <v>7360</v>
      </c>
      <c r="B27" s="72" t="s">
        <v>437</v>
      </c>
      <c r="C27" s="60">
        <v>0</v>
      </c>
      <c r="D27" s="60">
        <v>0</v>
      </c>
      <c r="E27" s="60">
        <v>0</v>
      </c>
      <c r="F27" s="60">
        <v>0</v>
      </c>
      <c r="G27" s="43"/>
      <c r="H27" s="43"/>
      <c r="I27" s="43"/>
      <c r="J27" s="43"/>
    </row>
    <row r="28" spans="1:10">
      <c r="A28" s="43">
        <v>7410</v>
      </c>
      <c r="B28" s="72" t="s">
        <v>438</v>
      </c>
      <c r="C28" s="60">
        <v>0</v>
      </c>
      <c r="D28" s="60">
        <v>0</v>
      </c>
      <c r="E28" s="60">
        <v>0</v>
      </c>
      <c r="F28" s="60">
        <v>0</v>
      </c>
      <c r="G28" s="43"/>
      <c r="H28" s="43"/>
      <c r="I28" s="43"/>
      <c r="J28" s="43"/>
    </row>
    <row r="29" spans="1:10">
      <c r="A29" s="43">
        <v>7420</v>
      </c>
      <c r="B29" s="72" t="s">
        <v>439</v>
      </c>
      <c r="C29" s="60">
        <v>0</v>
      </c>
      <c r="D29" s="60">
        <v>0</v>
      </c>
      <c r="E29" s="60">
        <v>0</v>
      </c>
      <c r="F29" s="60">
        <v>0</v>
      </c>
      <c r="G29" s="43"/>
      <c r="H29" s="43"/>
      <c r="I29" s="43"/>
      <c r="J29" s="43"/>
    </row>
    <row r="30" spans="1:10">
      <c r="A30" s="43">
        <v>7510</v>
      </c>
      <c r="B30" s="72" t="s">
        <v>440</v>
      </c>
      <c r="C30" s="60">
        <v>0</v>
      </c>
      <c r="D30" s="60">
        <v>0</v>
      </c>
      <c r="E30" s="60">
        <v>0</v>
      </c>
      <c r="F30" s="60">
        <v>0</v>
      </c>
      <c r="G30" s="43"/>
      <c r="H30" s="43"/>
      <c r="I30" s="43"/>
      <c r="J30" s="43"/>
    </row>
    <row r="31" spans="1:10">
      <c r="A31" s="43">
        <v>7520</v>
      </c>
      <c r="B31" s="72" t="s">
        <v>441</v>
      </c>
      <c r="C31" s="60">
        <v>0</v>
      </c>
      <c r="D31" s="60">
        <v>0</v>
      </c>
      <c r="E31" s="60">
        <v>0</v>
      </c>
      <c r="F31" s="60">
        <v>0</v>
      </c>
      <c r="G31" s="43"/>
      <c r="H31" s="43"/>
      <c r="I31" s="43"/>
      <c r="J31" s="43"/>
    </row>
    <row r="32" spans="1:10">
      <c r="A32" s="43">
        <v>7610</v>
      </c>
      <c r="B32" s="72" t="s">
        <v>442</v>
      </c>
      <c r="C32" s="60">
        <v>0</v>
      </c>
      <c r="D32" s="60">
        <v>0</v>
      </c>
      <c r="E32" s="60">
        <v>0</v>
      </c>
      <c r="F32" s="60">
        <v>0</v>
      </c>
      <c r="G32" s="43"/>
      <c r="H32" s="43"/>
      <c r="I32" s="43"/>
      <c r="J32" s="43"/>
    </row>
    <row r="33" spans="1:12">
      <c r="A33" s="43">
        <v>7620</v>
      </c>
      <c r="B33" s="72" t="s">
        <v>443</v>
      </c>
      <c r="C33" s="60">
        <v>0</v>
      </c>
      <c r="D33" s="60">
        <v>0</v>
      </c>
      <c r="E33" s="60">
        <v>0</v>
      </c>
      <c r="F33" s="60">
        <v>0</v>
      </c>
      <c r="G33" s="43"/>
      <c r="H33" s="43"/>
      <c r="I33" s="43"/>
      <c r="J33" s="43"/>
    </row>
    <row r="34" spans="1:12">
      <c r="A34" s="43">
        <v>7630</v>
      </c>
      <c r="B34" s="72" t="s">
        <v>444</v>
      </c>
      <c r="C34" s="60">
        <v>2</v>
      </c>
      <c r="D34" s="60">
        <v>0</v>
      </c>
      <c r="E34" s="60">
        <v>0</v>
      </c>
      <c r="F34" s="60">
        <f>+C34+D34-E34</f>
        <v>2</v>
      </c>
      <c r="G34" s="43"/>
      <c r="H34" s="43"/>
      <c r="I34" s="43"/>
      <c r="J34" s="43"/>
    </row>
    <row r="35" spans="1:12">
      <c r="A35" s="43">
        <v>7640</v>
      </c>
      <c r="B35" s="72" t="s">
        <v>445</v>
      </c>
      <c r="C35" s="60">
        <v>2</v>
      </c>
      <c r="D35" s="60">
        <v>0</v>
      </c>
      <c r="E35" s="60">
        <v>0</v>
      </c>
      <c r="F35" s="60">
        <f>+C35+D35-E35</f>
        <v>2</v>
      </c>
      <c r="G35" s="43"/>
      <c r="H35" s="43"/>
      <c r="I35" s="43"/>
      <c r="J35" s="43"/>
    </row>
    <row r="36" spans="1:12">
      <c r="A36" s="43"/>
      <c r="B36" s="43"/>
      <c r="C36" s="136"/>
      <c r="D36" s="136"/>
      <c r="E36" s="136"/>
      <c r="F36" s="136"/>
      <c r="G36" s="43"/>
      <c r="H36" s="43"/>
      <c r="I36" s="43"/>
      <c r="J36" s="43"/>
    </row>
    <row r="37" spans="1:12">
      <c r="A37" s="67">
        <v>8000</v>
      </c>
      <c r="B37" s="68" t="s">
        <v>446</v>
      </c>
      <c r="C37" s="70"/>
      <c r="D37" s="70"/>
      <c r="E37" s="70"/>
      <c r="F37" s="70"/>
      <c r="G37" s="70"/>
      <c r="H37" s="70"/>
      <c r="I37" s="70"/>
      <c r="J37" s="70"/>
    </row>
    <row r="38" spans="1:12" ht="13.5" thickBot="1">
      <c r="A38" s="43"/>
      <c r="B38" s="43"/>
      <c r="C38" s="43"/>
      <c r="D38" s="137"/>
      <c r="E38" s="137"/>
      <c r="F38" s="137"/>
      <c r="G38" s="137"/>
      <c r="H38" s="137"/>
      <c r="I38" s="137"/>
      <c r="J38" s="137"/>
      <c r="K38" s="138"/>
      <c r="L38" s="138"/>
    </row>
    <row r="39" spans="1:12">
      <c r="A39" s="43"/>
      <c r="B39" s="139" t="s">
        <v>447</v>
      </c>
      <c r="C39" s="140"/>
      <c r="D39" s="137"/>
      <c r="E39" s="137"/>
      <c r="F39" s="137"/>
      <c r="G39" s="137"/>
      <c r="H39" s="137"/>
      <c r="I39" s="137"/>
      <c r="J39" s="137"/>
      <c r="K39" s="138"/>
      <c r="L39" s="138"/>
    </row>
    <row r="40" spans="1:12">
      <c r="A40" s="43"/>
      <c r="B40" s="141" t="s">
        <v>358</v>
      </c>
      <c r="C40" s="142">
        <v>2025</v>
      </c>
      <c r="D40" s="137"/>
      <c r="E40" s="137"/>
      <c r="F40" s="137"/>
      <c r="G40" s="137"/>
      <c r="H40" s="137"/>
      <c r="I40" s="137"/>
      <c r="J40" s="137"/>
      <c r="K40" s="138"/>
      <c r="L40" s="138"/>
    </row>
    <row r="41" spans="1:12">
      <c r="A41" s="43">
        <v>8110</v>
      </c>
      <c r="B41" s="143" t="s">
        <v>448</v>
      </c>
      <c r="C41" s="144">
        <v>250000</v>
      </c>
      <c r="D41" s="137"/>
      <c r="E41" s="137"/>
      <c r="F41" s="137"/>
      <c r="G41" s="137"/>
      <c r="H41" s="137"/>
      <c r="I41" s="137"/>
      <c r="J41" s="145"/>
      <c r="K41" s="146"/>
      <c r="L41" s="138"/>
    </row>
    <row r="42" spans="1:12">
      <c r="A42" s="43">
        <v>8120</v>
      </c>
      <c r="B42" s="143" t="s">
        <v>449</v>
      </c>
      <c r="C42" s="144">
        <v>8066731.5800000001</v>
      </c>
      <c r="D42" s="137"/>
      <c r="E42" s="147"/>
      <c r="F42" s="148"/>
      <c r="G42" s="137"/>
      <c r="H42" s="137"/>
      <c r="I42" s="137"/>
      <c r="J42" s="145"/>
      <c r="K42" s="146"/>
      <c r="L42" s="138"/>
    </row>
    <row r="43" spans="1:12">
      <c r="A43" s="43">
        <v>8130</v>
      </c>
      <c r="B43" s="143" t="s">
        <v>450</v>
      </c>
      <c r="C43" s="144">
        <v>16935941.670000002</v>
      </c>
      <c r="D43" s="137"/>
      <c r="E43" s="149"/>
      <c r="F43" s="148"/>
      <c r="G43" s="137"/>
      <c r="H43" s="137"/>
      <c r="I43" s="137"/>
      <c r="J43" s="145"/>
      <c r="K43" s="146"/>
      <c r="L43" s="138"/>
    </row>
    <row r="44" spans="1:12">
      <c r="A44" s="43">
        <v>8140</v>
      </c>
      <c r="B44" s="143" t="s">
        <v>451</v>
      </c>
      <c r="C44" s="144">
        <v>362891.2</v>
      </c>
      <c r="D44" s="137"/>
      <c r="E44" s="147"/>
      <c r="F44" s="148"/>
      <c r="G44" s="137"/>
      <c r="H44" s="137"/>
      <c r="I44" s="137"/>
      <c r="J44" s="145"/>
      <c r="K44" s="146"/>
      <c r="L44" s="138"/>
    </row>
    <row r="45" spans="1:12" ht="13.5" thickBot="1">
      <c r="A45" s="43">
        <v>8150</v>
      </c>
      <c r="B45" s="150" t="s">
        <v>452</v>
      </c>
      <c r="C45" s="144">
        <v>362891.2</v>
      </c>
      <c r="D45" s="137"/>
      <c r="E45" s="137"/>
      <c r="F45" s="148"/>
      <c r="G45" s="137"/>
      <c r="H45" s="137"/>
      <c r="I45" s="137"/>
      <c r="J45" s="145"/>
      <c r="K45" s="146"/>
      <c r="L45" s="138"/>
    </row>
    <row r="46" spans="1:12">
      <c r="A46" s="43"/>
      <c r="B46" s="43"/>
      <c r="C46" s="43"/>
      <c r="D46" s="137"/>
      <c r="E46" s="137"/>
      <c r="F46" s="148"/>
      <c r="G46" s="137"/>
      <c r="H46" s="137"/>
      <c r="I46" s="137"/>
      <c r="J46" s="145"/>
      <c r="K46" s="138"/>
      <c r="L46" s="138"/>
    </row>
    <row r="47" spans="1:12" ht="13.5" thickBot="1">
      <c r="A47" s="43"/>
      <c r="B47" s="43"/>
      <c r="C47" s="43"/>
      <c r="D47" s="137"/>
      <c r="E47" s="137"/>
      <c r="F47" s="148"/>
      <c r="G47" s="137"/>
      <c r="H47" s="137"/>
      <c r="I47" s="137"/>
      <c r="J47" s="145"/>
      <c r="K47" s="138"/>
      <c r="L47" s="138"/>
    </row>
    <row r="48" spans="1:12">
      <c r="A48" s="43"/>
      <c r="B48" s="139" t="s">
        <v>453</v>
      </c>
      <c r="C48" s="140"/>
      <c r="D48" s="137"/>
      <c r="E48" s="137"/>
      <c r="F48" s="148"/>
      <c r="G48" s="137"/>
      <c r="H48" s="137"/>
      <c r="I48" s="137"/>
      <c r="J48" s="145"/>
      <c r="K48" s="138"/>
      <c r="L48" s="138"/>
    </row>
    <row r="49" spans="1:12">
      <c r="A49" s="43"/>
      <c r="B49" s="141" t="s">
        <v>358</v>
      </c>
      <c r="C49" s="142">
        <v>2025</v>
      </c>
      <c r="D49" s="138"/>
      <c r="E49" s="138"/>
      <c r="F49" s="148"/>
      <c r="G49" s="138"/>
      <c r="H49" s="138"/>
      <c r="I49" s="138"/>
      <c r="J49" s="145"/>
      <c r="K49" s="138"/>
      <c r="L49" s="138"/>
    </row>
    <row r="50" spans="1:12">
      <c r="A50" s="43">
        <v>8210</v>
      </c>
      <c r="B50" s="143" t="s">
        <v>454</v>
      </c>
      <c r="C50" s="151">
        <v>250000</v>
      </c>
      <c r="D50" s="138"/>
      <c r="E50" s="138"/>
      <c r="F50" s="148"/>
      <c r="G50" s="137"/>
      <c r="H50" s="138"/>
      <c r="I50" s="137"/>
      <c r="J50" s="145"/>
      <c r="K50" s="146"/>
      <c r="L50" s="138"/>
    </row>
    <row r="51" spans="1:12">
      <c r="A51" s="43">
        <v>8220</v>
      </c>
      <c r="B51" s="143" t="s">
        <v>455</v>
      </c>
      <c r="C51" s="151">
        <v>4233980.87</v>
      </c>
      <c r="D51" s="138"/>
      <c r="E51" s="146"/>
      <c r="F51" s="148"/>
      <c r="G51" s="137"/>
      <c r="H51" s="138"/>
      <c r="I51" s="137"/>
      <c r="J51" s="145"/>
      <c r="K51" s="146"/>
      <c r="L51" s="138"/>
    </row>
    <row r="52" spans="1:12">
      <c r="A52" s="43">
        <v>8230</v>
      </c>
      <c r="B52" s="143" t="s">
        <v>456</v>
      </c>
      <c r="C52" s="151">
        <v>16935941.670000002</v>
      </c>
      <c r="D52" s="146"/>
      <c r="E52" s="146"/>
      <c r="F52" s="148"/>
      <c r="G52" s="137"/>
      <c r="H52" s="138"/>
      <c r="I52" s="137"/>
      <c r="J52" s="145"/>
      <c r="K52" s="146"/>
      <c r="L52" s="138"/>
    </row>
    <row r="53" spans="1:12">
      <c r="A53" s="43">
        <v>8240</v>
      </c>
      <c r="B53" s="143" t="s">
        <v>457</v>
      </c>
      <c r="C53" s="151">
        <v>1545606.76</v>
      </c>
      <c r="D53" s="138"/>
      <c r="E53" s="147"/>
      <c r="F53" s="148"/>
      <c r="G53" s="137"/>
      <c r="H53" s="138"/>
      <c r="I53" s="137"/>
      <c r="J53" s="145"/>
      <c r="K53" s="146"/>
      <c r="L53" s="138"/>
    </row>
    <row r="54" spans="1:12">
      <c r="A54" s="43">
        <v>8250</v>
      </c>
      <c r="B54" s="143" t="s">
        <v>458</v>
      </c>
      <c r="C54" s="151">
        <v>1192946.05</v>
      </c>
      <c r="D54" s="138"/>
      <c r="E54" s="152"/>
      <c r="F54" s="148"/>
      <c r="G54" s="137"/>
      <c r="H54" s="138"/>
      <c r="I54" s="137"/>
      <c r="J54" s="145"/>
      <c r="K54" s="146"/>
      <c r="L54" s="138"/>
    </row>
    <row r="55" spans="1:12">
      <c r="A55" s="43">
        <v>8260</v>
      </c>
      <c r="B55" s="143" t="s">
        <v>459</v>
      </c>
      <c r="C55" s="151">
        <v>1193685.78</v>
      </c>
      <c r="D55" s="138"/>
      <c r="E55" s="138"/>
      <c r="F55" s="148"/>
      <c r="G55" s="137"/>
      <c r="H55" s="138"/>
      <c r="I55" s="137"/>
      <c r="J55" s="145"/>
      <c r="K55" s="146"/>
      <c r="L55" s="138"/>
    </row>
    <row r="56" spans="1:12" ht="13.5" thickBot="1">
      <c r="A56" s="43">
        <v>8270</v>
      </c>
      <c r="B56" s="150" t="s">
        <v>460</v>
      </c>
      <c r="C56" s="153">
        <v>1193685.78</v>
      </c>
      <c r="D56" s="138"/>
      <c r="E56" s="146"/>
      <c r="F56" s="148"/>
      <c r="G56" s="137"/>
      <c r="H56" s="138"/>
      <c r="I56" s="137"/>
      <c r="J56" s="145"/>
      <c r="K56" s="146"/>
      <c r="L56" s="138"/>
    </row>
    <row r="57" spans="1:12">
      <c r="A57" s="43"/>
      <c r="B57" s="43"/>
      <c r="C57" s="43"/>
      <c r="D57" s="138"/>
      <c r="E57" s="138"/>
      <c r="F57" s="138"/>
      <c r="G57" s="138"/>
      <c r="H57" s="138"/>
      <c r="I57" s="154"/>
      <c r="J57" s="145"/>
      <c r="K57" s="138"/>
      <c r="L57" s="138"/>
    </row>
    <row r="58" spans="1:12">
      <c r="A58" s="43"/>
      <c r="B58" s="43"/>
      <c r="C58" s="43"/>
      <c r="D58" s="138"/>
      <c r="E58" s="138"/>
      <c r="F58" s="138"/>
      <c r="G58" s="138"/>
      <c r="H58" s="138"/>
      <c r="I58" s="138"/>
      <c r="J58" s="138"/>
      <c r="K58" s="138"/>
      <c r="L58" s="138"/>
    </row>
    <row r="59" spans="1:12">
      <c r="A59" s="43"/>
      <c r="B59" s="43" t="s">
        <v>68</v>
      </c>
      <c r="C59" s="43"/>
    </row>
    <row r="67" spans="2:4" s="32" customFormat="1">
      <c r="B67" s="31" t="s">
        <v>69</v>
      </c>
      <c r="C67" s="31" t="s">
        <v>70</v>
      </c>
      <c r="D67" s="31"/>
    </row>
    <row r="68" spans="2:4" s="32" customFormat="1">
      <c r="B68" s="33" t="s">
        <v>71</v>
      </c>
      <c r="C68" s="33" t="s">
        <v>72</v>
      </c>
      <c r="D68" s="33"/>
    </row>
  </sheetData>
  <mergeCells count="6">
    <mergeCell ref="A1:F1"/>
    <mergeCell ref="A2:F2"/>
    <mergeCell ref="A3:F3"/>
    <mergeCell ref="A4:F4"/>
    <mergeCell ref="B39:C39"/>
    <mergeCell ref="B48:C48"/>
  </mergeCells>
  <pageMargins left="0.70866141732283472" right="0.70866141732283472" top="0.74803149606299213" bottom="0.74803149606299213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a los Edos Financieros</vt:lpstr>
      <vt:lpstr>ACT</vt:lpstr>
      <vt:lpstr>VHP</vt:lpstr>
      <vt:lpstr>EFE</vt:lpstr>
      <vt:lpstr>Conciliacion_Ig</vt:lpstr>
      <vt:lpstr>Conciliacion_Eg</vt:lpstr>
      <vt:lpstr>Memoria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2025-07-07T20:09:06Z</dcterms:created>
  <dcterms:modified xsi:type="dcterms:W3CDTF">2025-07-07T20:09:51Z</dcterms:modified>
</cp:coreProperties>
</file>