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NOTAS" sheetId="1" r:id="rId1"/>
  </sheets>
  <externalReferences>
    <externalReference r:id="rId2"/>
    <externalReference r:id="rId3"/>
    <externalReference r:id="rId4"/>
  </externalReferences>
  <definedNames>
    <definedName name="_xlnm.Print_Area" localSheetId="0">NOTAS!$A$2:$G$412</definedName>
  </definedNames>
  <calcPr calcId="125725"/>
</workbook>
</file>

<file path=xl/calcChain.xml><?xml version="1.0" encoding="utf-8"?>
<calcChain xmlns="http://schemas.openxmlformats.org/spreadsheetml/2006/main">
  <c r="C24" i="1"/>
  <c r="E24"/>
  <c r="C39"/>
  <c r="D39"/>
  <c r="E39"/>
  <c r="C47"/>
  <c r="D47"/>
  <c r="E47"/>
  <c r="F47"/>
  <c r="C57"/>
  <c r="C66"/>
  <c r="C72"/>
  <c r="F80"/>
  <c r="F81"/>
  <c r="F82"/>
  <c r="F83"/>
  <c r="F84"/>
  <c r="F85"/>
  <c r="F86"/>
  <c r="F87"/>
  <c r="F88"/>
  <c r="F92"/>
  <c r="F93"/>
  <c r="F94"/>
  <c r="F95"/>
  <c r="F96"/>
  <c r="F98"/>
  <c r="F100"/>
  <c r="F101"/>
  <c r="D104"/>
  <c r="E104"/>
  <c r="F104" s="1"/>
  <c r="F112"/>
  <c r="F113"/>
  <c r="F119" s="1"/>
  <c r="F114"/>
  <c r="F115"/>
  <c r="F116"/>
  <c r="F117"/>
  <c r="D119"/>
  <c r="E119"/>
  <c r="C128"/>
  <c r="C137"/>
  <c r="C152"/>
  <c r="D152"/>
  <c r="E152"/>
  <c r="F152"/>
  <c r="C159"/>
  <c r="C166"/>
  <c r="C173"/>
  <c r="C180"/>
  <c r="C191"/>
  <c r="C195"/>
  <c r="C198"/>
  <c r="C203"/>
  <c r="C206" s="1"/>
  <c r="E217"/>
  <c r="E218"/>
  <c r="E224"/>
  <c r="E225"/>
  <c r="E228"/>
  <c r="E229"/>
  <c r="E234"/>
  <c r="E235"/>
  <c r="E238"/>
  <c r="E239"/>
  <c r="E246"/>
  <c r="E247"/>
  <c r="E250"/>
  <c r="E251"/>
  <c r="E254"/>
  <c r="E255"/>
  <c r="E258"/>
  <c r="E259"/>
  <c r="E262"/>
  <c r="E263"/>
  <c r="E266"/>
  <c r="E267"/>
  <c r="D271"/>
  <c r="E215" s="1"/>
  <c r="C282"/>
  <c r="D282"/>
  <c r="E282"/>
  <c r="D290"/>
  <c r="E290"/>
  <c r="E293" s="1"/>
  <c r="D293"/>
  <c r="C302"/>
  <c r="C313" s="1"/>
  <c r="D302"/>
  <c r="E303"/>
  <c r="E302" s="1"/>
  <c r="E304"/>
  <c r="C305"/>
  <c r="D306"/>
  <c r="D305" s="1"/>
  <c r="E307"/>
  <c r="D308"/>
  <c r="E308" s="1"/>
  <c r="E309"/>
  <c r="C327"/>
  <c r="E338"/>
  <c r="E340"/>
  <c r="E353" s="1"/>
  <c r="E347"/>
  <c r="E359"/>
  <c r="E361"/>
  <c r="E389" s="1"/>
  <c r="E380"/>
  <c r="D381"/>
  <c r="C399"/>
  <c r="D399"/>
  <c r="E399"/>
  <c r="E305" l="1"/>
  <c r="D313"/>
  <c r="E313" s="1"/>
  <c r="F290"/>
  <c r="F293" s="1"/>
  <c r="E306"/>
  <c r="E264"/>
  <c r="E260"/>
  <c r="E256"/>
  <c r="E252"/>
  <c r="E248"/>
  <c r="E240"/>
  <c r="E236"/>
  <c r="E232"/>
  <c r="E226"/>
  <c r="E221"/>
  <c r="E271" s="1"/>
  <c r="E265"/>
  <c r="E261"/>
  <c r="E257"/>
  <c r="E253"/>
  <c r="E249"/>
  <c r="E241"/>
  <c r="E237"/>
  <c r="E233"/>
  <c r="E227"/>
  <c r="E222"/>
</calcChain>
</file>

<file path=xl/sharedStrings.xml><?xml version="1.0" encoding="utf-8"?>
<sst xmlns="http://schemas.openxmlformats.org/spreadsheetml/2006/main" count="429" uniqueCount="335">
  <si>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</si>
  <si>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</si>
  <si>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</si>
  <si>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</si>
  <si>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</si>
  <si>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</si>
  <si>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</si>
  <si>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</si>
  <si>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</si>
  <si>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</si>
  <si>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</si>
  <si>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</si>
  <si>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</si>
  <si>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</si>
  <si>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</si>
  <si>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</si>
  <si>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</si>
  <si>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</si>
  <si>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</si>
  <si>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</si>
  <si>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</si>
  <si>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</si>
  <si>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</si>
  <si>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</si>
  <si>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</si>
  <si>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</si>
  <si>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</si>
  <si>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</si>
  <si>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</si>
  <si>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</si>
  <si>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</si>
  <si>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</si>
  <si>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</si>
  <si>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</si>
  <si>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</si>
  <si>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</si>
  <si>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</si>
  <si>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</si>
  <si>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</si>
  <si>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</si>
  <si>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</si>
  <si>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 30 de junio de 2018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</si>
  <si>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</si>
  <si>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</si>
  <si>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</si>
  <si>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</si>
  <si>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</si>
  <si>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</si>
  <si>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</si>
  <si>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</si>
  <si>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</si>
  <si>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</si>
  <si>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</si>
  <si>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</si>
  <si>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</si>
  <si>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</si>
  <si>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</si>
  <si>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</si>
  <si>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</si>
  <si>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</si>
  <si>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'12410-0000-0000-0000-0000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</si>
  <si>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</si>
  <si>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</si>
  <si>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</si>
  <si>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</si>
  <si>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</si>
  <si>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11140-0002-0006-0000-0000</t>
  </si>
  <si>
    <t>11140-0002-0004-0000-0000</t>
  </si>
  <si>
    <t>11140-0002-0002-0000-0000</t>
  </si>
  <si>
    <t>11140-0002-0001-0000-0000</t>
  </si>
  <si>
    <t>11140-0000-0000-0000-0000</t>
  </si>
  <si>
    <t>11120-0001-0002-0000-0000</t>
  </si>
  <si>
    <t>11120-0001-0001-0000-0000</t>
  </si>
  <si>
    <t>11120-0001-0000-0000-0000</t>
  </si>
  <si>
    <t>1110 EFECTIVO Y EQUIVALENTES</t>
  </si>
  <si>
    <t>EFE-01 FLUJO DE EFECTIVO</t>
  </si>
  <si>
    <t>IV) NOTAS AL ESTADO DE FLUJO DE EFECTIVO</t>
  </si>
  <si>
    <t>Total</t>
  </si>
  <si>
    <t>'32000-0000-0000-0000-0000</t>
  </si>
  <si>
    <t>NATURALEZA</t>
  </si>
  <si>
    <t>MODIFICACION</t>
  </si>
  <si>
    <t>VHP-02 PATRIMONIO GENERADO</t>
  </si>
  <si>
    <t>31100-0003-0000-0000-0000</t>
  </si>
  <si>
    <t>31100-0002-0000-0000-0000</t>
  </si>
  <si>
    <t>3110 HACIENDA PUBLICA/PATRIMONIO CONTRIBUIDO</t>
  </si>
  <si>
    <t>TIPO</t>
  </si>
  <si>
    <t>VHP-01 PATRIMONIO CONTRIBUIDO</t>
  </si>
  <si>
    <t>III) NOTAS AL ESTADO DE VARIACIÓN A LA HACIEDA PÚBLICA</t>
  </si>
  <si>
    <t>Pérdida de GPS</t>
  </si>
  <si>
    <t>'55150-5512-5651-1400-0001</t>
  </si>
  <si>
    <t>Camara Cyber Shop</t>
  </si>
  <si>
    <t>'55150-5230-1400-0002-0000</t>
  </si>
  <si>
    <t>Computadora</t>
  </si>
  <si>
    <t>'55150-5151-1400-0004-0000</t>
  </si>
  <si>
    <t>Niveles Automaticas</t>
  </si>
  <si>
    <t>'55150-5691-0000-0001-0000</t>
  </si>
  <si>
    <t>GPS</t>
  </si>
  <si>
    <t>'55150-5651-1400-0002-0000</t>
  </si>
  <si>
    <t>'55150-5651-1400-0001-0000</t>
  </si>
  <si>
    <t>Equipo de comunicación y telecomunicacion</t>
  </si>
  <si>
    <t>'55150-5651-0000-0000-0000</t>
  </si>
  <si>
    <t>Excavadora Hidraulica Sany SY215CLC Sobre Orugas</t>
  </si>
  <si>
    <t>'55150-5631-1400-0001-0000</t>
  </si>
  <si>
    <t>Maquinaria y Equipo de Construcion</t>
  </si>
  <si>
    <t>'55150-5631-0000-0000-0000</t>
  </si>
  <si>
    <t>Accesorios de Maquinaria</t>
  </si>
  <si>
    <t>'55150-5611-1400-0005-0000</t>
  </si>
  <si>
    <t>Distanciametro Laser M- Leica MOD.DISTO D8</t>
  </si>
  <si>
    <t>'55150-5611-1400-0004-0000</t>
  </si>
  <si>
    <t>Tractor de Orugas M- Shantui M-SD22 CHSD22AALD1016</t>
  </si>
  <si>
    <t>'55150-5611-1400-0003-0000</t>
  </si>
  <si>
    <t>Excavadora Hidraulica con cucharon</t>
  </si>
  <si>
    <t>'55150-5611-1400-0002-0000</t>
  </si>
  <si>
    <t>Tractor sobre Oruga Sahntui M-SD22</t>
  </si>
  <si>
    <t>'55150-5611-1400-0001-0000</t>
  </si>
  <si>
    <t>Maquinaria y equipo Agropecuario</t>
  </si>
  <si>
    <t>'55150-5611-0000-0000-0000</t>
  </si>
  <si>
    <t>Camara M-FUJIFILM M- T550</t>
  </si>
  <si>
    <t>'55150-5230-1400-0001-0000</t>
  </si>
  <si>
    <t>Camaras Fotograficas y de video</t>
  </si>
  <si>
    <t>'55150-5230-0000-0000-0000</t>
  </si>
  <si>
    <t xml:space="preserve">Escaner Marca Kodak </t>
  </si>
  <si>
    <t>'55150-5151-1400-0006-0000</t>
  </si>
  <si>
    <t>No breaks Model ks800</t>
  </si>
  <si>
    <t>'55150-5151-1400-0005-0000</t>
  </si>
  <si>
    <t>Laptop</t>
  </si>
  <si>
    <t>'55150-5151-1400-0003-0000</t>
  </si>
  <si>
    <t>Impresora Portatil HP Officejet 100 Mobile</t>
  </si>
  <si>
    <t>'55150-5151-1400-0002-0000</t>
  </si>
  <si>
    <t>Impresora Laser a color marca Lexmark Modelo CS510</t>
  </si>
  <si>
    <t>'55150-5151-1400-0001-0000</t>
  </si>
  <si>
    <t>Computadoras y equipo periférico</t>
  </si>
  <si>
    <t>'55150-5151-0000-0000-0000</t>
  </si>
  <si>
    <t>Estimaciones, Depreciaciones, Deterioros, Obsolesc</t>
  </si>
  <si>
    <t>'55100-0000-0000-0000-0000</t>
  </si>
  <si>
    <t>55000 Otros Gastos Y Pèrdidas Extraordinarias</t>
  </si>
  <si>
    <t>Municipio de Apaseo el Grande</t>
  </si>
  <si>
    <t>'52310-4311-1000-0001-0037</t>
  </si>
  <si>
    <t>Municipio de San Diego de la Unión</t>
  </si>
  <si>
    <t>'52310-4311-1000-0001-0026</t>
  </si>
  <si>
    <t>Municipio de Moroleón</t>
  </si>
  <si>
    <t>'52310-4311-1000-0001-0022</t>
  </si>
  <si>
    <t>Municipio de San Felipe Gto.</t>
  </si>
  <si>
    <t>'52310-4311-1000-0001-0017</t>
  </si>
  <si>
    <t>Municipio de San Jose de Iturbide</t>
  </si>
  <si>
    <t>'52310-4311-1000-0001-0015</t>
  </si>
  <si>
    <t>Municipio de Doctor Mora Gto.</t>
  </si>
  <si>
    <t>'52310-4311-1000-0001-0013</t>
  </si>
  <si>
    <t>Municipio de Tierra Blanca</t>
  </si>
  <si>
    <t>'52310-4311-1000-0001-0010</t>
  </si>
  <si>
    <t>Municipio de Ocampo Guanajuato</t>
  </si>
  <si>
    <t>'52310-4311-1000-0001-0008</t>
  </si>
  <si>
    <t>Municipio de Jerecuaro Gto.</t>
  </si>
  <si>
    <t>'52310-4311-1000-0001-0006</t>
  </si>
  <si>
    <t>Municipio de Dolores Hidalgo Cuna de la Independen</t>
  </si>
  <si>
    <t>'52310-4311-1000-0001-0005</t>
  </si>
  <si>
    <t>52000 Transferencias, Asignaciones, Subsidios</t>
  </si>
  <si>
    <t>Impuesto sobre nóminas</t>
  </si>
  <si>
    <t>51390-3981-1400-0001-0000</t>
  </si>
  <si>
    <t>Instalación, reparación y mantenimiento de maquina</t>
  </si>
  <si>
    <t>51350-3571-1400-0001-0000</t>
  </si>
  <si>
    <t>Seguro de bienes patrimoniales</t>
  </si>
  <si>
    <t>51340-3451-1400-0001-0000</t>
  </si>
  <si>
    <t>Servicios Financieros y bancarios</t>
  </si>
  <si>
    <t>'51340-3411-0000-0000-0000</t>
  </si>
  <si>
    <t>Servicios de diseño, arquitectura, ingeniería y ac</t>
  </si>
  <si>
    <t>51330-3321-1400-0001-0000</t>
  </si>
  <si>
    <t>Servicios Legales y de contabilidad</t>
  </si>
  <si>
    <t>51330-3310-0000-0000-0000</t>
  </si>
  <si>
    <t>Servicios Generales</t>
  </si>
  <si>
    <t>51300-0000-0000-0000-0000</t>
  </si>
  <si>
    <t>Refacciones y accesorios menores para eq de comp</t>
  </si>
  <si>
    <t>Herramientas menores</t>
  </si>
  <si>
    <t>'51290-2911-1400-0001-0000</t>
  </si>
  <si>
    <t>Movimiento de Tracto Oruga</t>
  </si>
  <si>
    <t>51320-3261-1400-0002-0000</t>
  </si>
  <si>
    <t>Combustibles, lubricantes y aditivos para maquinar</t>
  </si>
  <si>
    <t>51260-2613-1400-0001-0000</t>
  </si>
  <si>
    <t>Mat, útiles y equipos menores tecno info y comuni</t>
  </si>
  <si>
    <t>51210-2141-1400-0001-0000</t>
  </si>
  <si>
    <t>Mat, útiles y equipos menores de oficina</t>
  </si>
  <si>
    <t>Materiales y Suministros</t>
  </si>
  <si>
    <t>51200-0000-0000-0000-0000</t>
  </si>
  <si>
    <t>Honorarios asimilables a salarios</t>
  </si>
  <si>
    <t>51120-1211-1400-0001-0000</t>
  </si>
  <si>
    <t>Servicios Personales</t>
  </si>
  <si>
    <t>51100-0000-0000-0000-0000</t>
  </si>
  <si>
    <t>51000 Gastos de Funcionamiento</t>
  </si>
  <si>
    <t>EXPLICACION</t>
  </si>
  <si>
    <t>%GASTO</t>
  </si>
  <si>
    <t>MONTO</t>
  </si>
  <si>
    <t>ERA-03 GASTOS</t>
  </si>
  <si>
    <t>GASTOS Y OTRAS PÉRDIDAS</t>
  </si>
  <si>
    <t>43990-0000-0000-1000-0000</t>
  </si>
  <si>
    <t>INTERÉS GENERADO</t>
  </si>
  <si>
    <t>43110-0000-0000-0000-0000</t>
  </si>
  <si>
    <t xml:space="preserve">4300 OTROS INGRESOS Y BENEFICIOS
</t>
  </si>
  <si>
    <t>CARACTERISTICAS</t>
  </si>
  <si>
    <t>NOTA</t>
  </si>
  <si>
    <t>ERA-02 OTROS INGRESOS Y BENEFICIOS</t>
  </si>
  <si>
    <t>Gobierno Estatal</t>
  </si>
  <si>
    <t>42210-0009-0091-0002-0000</t>
  </si>
  <si>
    <t>Transferencias Internas y Asignaciones d' Sector P</t>
  </si>
  <si>
    <t>42210-0009-0091-0000-0000</t>
  </si>
  <si>
    <t>42000 PART. APORT. TRANSF. ASIGN. SUBS. Y</t>
  </si>
  <si>
    <t>Productores</t>
  </si>
  <si>
    <t>41690-0006-0061-0002-0000</t>
  </si>
  <si>
    <t>Remanente</t>
  </si>
  <si>
    <t>41600-0006-0061-0001-0000</t>
  </si>
  <si>
    <t>Otros Aprovechamientos</t>
  </si>
  <si>
    <t>41600-0006-0061-0000-0000</t>
  </si>
  <si>
    <t>41590-0000-0000-0000-1000</t>
  </si>
  <si>
    <t>41000 Ingresos de Gestion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</si>
  <si>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</si>
  <si>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</si>
  <si>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</si>
  <si>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</si>
  <si>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</si>
  <si>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</si>
  <si>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</si>
  <si>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</si>
  <si>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</si>
  <si>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</si>
  <si>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</si>
  <si>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</si>
  <si>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Jerécuaro</t>
  </si>
  <si>
    <t>Moroleón</t>
  </si>
  <si>
    <t>21170-0005-0002-0000-0000 Ret cedular serv prof</t>
  </si>
  <si>
    <t>21170-0005-0001-0000-0000 Impuesto sobre nómina</t>
  </si>
  <si>
    <t>22170-0001-0003-0000-0000 Retenciones de IVA</t>
  </si>
  <si>
    <t>22170-0001-0002-0000-0000</t>
  </si>
  <si>
    <t>21170-0001-0001-0000-0000 ISR asimilados S y S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</si>
  <si>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</si>
  <si>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</si>
  <si>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</si>
  <si>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</si>
  <si>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</si>
  <si>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</si>
  <si>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</si>
  <si>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</si>
  <si>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</si>
  <si>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Mensual</t>
  </si>
  <si>
    <t xml:space="preserve">Depreciación Acumulada otros equipos </t>
  </si>
  <si>
    <t>'12630-5691-0000-0001-0000</t>
  </si>
  <si>
    <t>Depreciacion Acumulada Eqpo. Comunicacion y Teleco</t>
  </si>
  <si>
    <t>12630-5651-0000-0000-0000</t>
  </si>
  <si>
    <t>Depreciacion Maquinaria y Equipo de Construcion</t>
  </si>
  <si>
    <t>12630-5631-0000-0000-0000</t>
  </si>
  <si>
    <t>Depreciacion Acumulada de Maq. Eqpo Agropecuario</t>
  </si>
  <si>
    <t>12630-5611-0000-0000-0000</t>
  </si>
  <si>
    <t>Depreciacion Acumulada de Camaras fotograficas y d</t>
  </si>
  <si>
    <t>12630-5230-0000-0000-0000</t>
  </si>
  <si>
    <t>Depreciacion Acumulada Equipo de Computo y de tegn</t>
  </si>
  <si>
    <t>12630-5151-0000-0000-0000</t>
  </si>
  <si>
    <t>12600 Depreciaciones, det. Y Amort. Acum</t>
  </si>
  <si>
    <t>CRITERIO</t>
  </si>
  <si>
    <t>ESF-09 INTANGIBLES Y DIFERIDOS</t>
  </si>
  <si>
    <t>Otros equipos</t>
  </si>
  <si>
    <t>'12469-5691-0000-0000-0000</t>
  </si>
  <si>
    <t>mensual</t>
  </si>
  <si>
    <t>GSP</t>
  </si>
  <si>
    <t>12465-5651-1400-0001-0000</t>
  </si>
  <si>
    <t>Equipo de Comunicación y Telecomunicación</t>
  </si>
  <si>
    <t>12465-5651-0000-0000-0000</t>
  </si>
  <si>
    <t>Excavadora Hidraulica Sany SY215CLC SOBRE ORUGAS</t>
  </si>
  <si>
    <t>12463-5631-1400-0001-0000</t>
  </si>
  <si>
    <t>Maquinaria y Eqpo. de Construccion</t>
  </si>
  <si>
    <t>12463-5631-0000-0000-0000</t>
  </si>
  <si>
    <t>12461-5611-1400-0005-0000</t>
  </si>
  <si>
    <t>12461-5611-1400-0004-0000</t>
  </si>
  <si>
    <t>12461-5611-1400-0003-0000</t>
  </si>
  <si>
    <t>Excavadora Hidraulica con Cucharon</t>
  </si>
  <si>
    <t>12461-5611-1400-0002-0000</t>
  </si>
  <si>
    <t>Tractor sobre Orugas Shantui M-SD22</t>
  </si>
  <si>
    <t>12461-5611-1400-0001-0000</t>
  </si>
  <si>
    <t>Maquinaria y Eqpo. Agropecuario</t>
  </si>
  <si>
    <t>12461-5611-0000-0000-0000</t>
  </si>
  <si>
    <t>12460 Maq., otros equipos y herramientas</t>
  </si>
  <si>
    <t>CAMARA CYBER SHOT SONY DSCW800</t>
  </si>
  <si>
    <t>12423-5230-1400-0002-0000</t>
  </si>
  <si>
    <t>12423-5230-1400-0001-0000</t>
  </si>
  <si>
    <t>Cámaras fotográficas y de video</t>
  </si>
  <si>
    <t>12423-5230-0000-0000-0000</t>
  </si>
  <si>
    <t>Escaner marca Kodak</t>
  </si>
  <si>
    <t>'12413-5151-1400-0006-0000</t>
  </si>
  <si>
    <t>No Breaks  modelo ks800</t>
  </si>
  <si>
    <t>'12413-5151-1400-0005-0000</t>
  </si>
  <si>
    <t>Computadoras</t>
  </si>
  <si>
    <t>'12413-5151-1400-0004-0000</t>
  </si>
  <si>
    <t>12413-5151-1400-0003-0000</t>
  </si>
  <si>
    <t>12413-5151-1400-0002-0000</t>
  </si>
  <si>
    <t>12413-5151-1400-0001-0000</t>
  </si>
  <si>
    <t>12413-5151-0000-0000-0000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</si>
  <si>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</si>
  <si>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</si>
  <si>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</si>
  <si>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</si>
  <si>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</si>
  <si>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</si>
  <si>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</si>
  <si>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</si>
  <si>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</si>
  <si>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</si>
  <si>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</si>
  <si>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</si>
  <si>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</si>
  <si>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</si>
  <si>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</si>
  <si>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</si>
  <si>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</si>
  <si>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</si>
  <si>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 DEUDORES PENDIENTES POR RECUPERAR</t>
  </si>
  <si>
    <t>ESF-03 DEUDORES P/RECUPERAR</t>
  </si>
  <si>
    <t>1124 INGRESOS POR RECUPERAR CP</t>
  </si>
  <si>
    <t>Frescos San Miguel SPR de RL</t>
  </si>
  <si>
    <t>11230-0000-0001-0001-0000</t>
  </si>
  <si>
    <t>1122 CUENTAS POR COBRAR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</si>
  <si>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</si>
  <si>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</si>
  <si>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</si>
  <si>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</si>
  <si>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</si>
  <si>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pagaré</t>
  </si>
  <si>
    <t>mesa de dinero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</si>
  <si>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</si>
  <si>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</si>
  <si>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</si>
  <si>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</si>
  <si>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</si>
  <si>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</si>
  <si>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</si>
  <si>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FIDEICOMISO DE BORDERÍA E INFRAESTRUCTURA RURAL PARA EL ESTADO DE GUANAJUATO &lt;&lt;FIBIR&gt;&gt;</t>
  </si>
  <si>
    <t>Ente Público:</t>
  </si>
  <si>
    <t>al  30 de junio de 2018</t>
  </si>
  <si>
    <t xml:space="preserve">NOTAS A LOS ESTADOS FINANCIEROS 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</si>
</sst>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theme="1"/>
      <name val="Aria{"/>
    </font>
    <font>
      <b/>
      <sz val="10"/>
      <name val="Aria{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7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36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</cellStyleXfs>
  <cellXfs count="218">
    <xf numFmtId="0" fontId="0" fillId="0" borderId="0" xfId="0"/>
    <xf numFmtId="0" fontId="3" fillId="11" borderId="0" xfId="0" applyFont="1" applyFill="1"/>
    <xf numFmtId="43" fontId="3" fillId="11" borderId="0" xfId="1" applyFont="1" applyFill="1"/>
    <xf numFmtId="0" fontId="3" fillId="0" borderId="0" xfId="0" applyFont="1"/>
    <xf numFmtId="43" fontId="3" fillId="0" borderId="0" xfId="1" applyFont="1"/>
    <xf numFmtId="0" fontId="3" fillId="0" borderId="0" xfId="0" applyFont="1" applyAlignment="1"/>
    <xf numFmtId="43" fontId="3" fillId="0" borderId="0" xfId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43" fontId="3" fillId="11" borderId="0" xfId="1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3" fillId="0" borderId="3" xfId="0" applyFont="1" applyBorder="1"/>
    <xf numFmtId="0" fontId="3" fillId="11" borderId="0" xfId="0" applyFont="1" applyFill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43" fontId="10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3" fillId="11" borderId="0" xfId="0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43" fontId="12" fillId="0" borderId="4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13" fillId="0" borderId="0" xfId="0" applyFont="1"/>
    <xf numFmtId="0" fontId="3" fillId="0" borderId="4" xfId="0" applyFont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3" fontId="14" fillId="11" borderId="0" xfId="0" applyNumberFormat="1" applyFont="1" applyFill="1" applyBorder="1" applyAlignment="1">
      <alignment vertical="top"/>
    </xf>
    <xf numFmtId="0" fontId="11" fillId="12" borderId="4" xfId="0" applyFont="1" applyFill="1" applyBorder="1" applyAlignment="1">
      <alignment vertical="center"/>
    </xf>
    <xf numFmtId="0" fontId="15" fillId="11" borderId="0" xfId="0" applyFont="1" applyFill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11" borderId="0" xfId="0" applyFont="1" applyFill="1" applyAlignment="1">
      <alignment vertical="center"/>
    </xf>
    <xf numFmtId="43" fontId="15" fillId="0" borderId="4" xfId="1" applyFont="1" applyBorder="1" applyAlignment="1">
      <alignment horizontal="center" vertical="center"/>
    </xf>
    <xf numFmtId="43" fontId="3" fillId="0" borderId="4" xfId="1" applyFont="1" applyBorder="1"/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5" fillId="12" borderId="4" xfId="0" applyNumberFormat="1" applyFont="1" applyFill="1" applyBorder="1" applyAlignment="1">
      <alignment horizontal="right" vertical="center"/>
    </xf>
    <xf numFmtId="164" fontId="6" fillId="11" borderId="0" xfId="0" applyNumberFormat="1" applyFont="1" applyFill="1" applyBorder="1"/>
    <xf numFmtId="164" fontId="6" fillId="11" borderId="6" xfId="0" applyNumberFormat="1" applyFont="1" applyFill="1" applyBorder="1"/>
    <xf numFmtId="164" fontId="6" fillId="11" borderId="5" xfId="0" applyNumberFormat="1" applyFont="1" applyFill="1" applyBorder="1"/>
    <xf numFmtId="164" fontId="6" fillId="11" borderId="8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164" fontId="7" fillId="13" borderId="7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64" fontId="6" fillId="11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6" fontId="5" fillId="12" borderId="4" xfId="0" applyNumberFormat="1" applyFont="1" applyFill="1" applyBorder="1" applyAlignment="1">
      <alignment horizontal="right" vertical="center"/>
    </xf>
    <xf numFmtId="0" fontId="3" fillId="11" borderId="8" xfId="0" applyNumberFormat="1" applyFont="1" applyFill="1" applyBorder="1"/>
    <xf numFmtId="164" fontId="3" fillId="11" borderId="8" xfId="0" applyNumberFormat="1" applyFont="1" applyFill="1" applyBorder="1"/>
    <xf numFmtId="49" fontId="9" fillId="11" borderId="8" xfId="0" applyNumberFormat="1" applyFont="1" applyFill="1" applyBorder="1" applyAlignment="1">
      <alignment horizontal="left"/>
    </xf>
    <xf numFmtId="164" fontId="7" fillId="11" borderId="8" xfId="0" applyNumberFormat="1" applyFont="1" applyFill="1" applyBorder="1"/>
    <xf numFmtId="164" fontId="7" fillId="11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43" fontId="7" fillId="11" borderId="6" xfId="1" applyFont="1" applyFill="1" applyBorder="1"/>
    <xf numFmtId="44" fontId="7" fillId="11" borderId="6" xfId="2" applyFont="1" applyFill="1" applyBorder="1"/>
    <xf numFmtId="164" fontId="7" fillId="11" borderId="6" xfId="0" applyNumberFormat="1" applyFont="1" applyFill="1" applyBorder="1"/>
    <xf numFmtId="43" fontId="6" fillId="11" borderId="8" xfId="1" applyFont="1" applyFill="1" applyBorder="1"/>
    <xf numFmtId="43" fontId="3" fillId="11" borderId="8" xfId="1" applyFont="1" applyFill="1" applyBorder="1"/>
    <xf numFmtId="164" fontId="3" fillId="11" borderId="14" xfId="0" applyNumberFormat="1" applyFont="1" applyFill="1" applyBorder="1"/>
    <xf numFmtId="43" fontId="3" fillId="11" borderId="10" xfId="1" applyFont="1" applyFill="1" applyBorder="1"/>
    <xf numFmtId="164" fontId="3" fillId="11" borderId="10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4" xfId="5" applyFont="1" applyFill="1" applyBorder="1" applyAlignment="1">
      <alignment horizontal="center" vertical="center" wrapText="1"/>
    </xf>
    <xf numFmtId="43" fontId="5" fillId="12" borderId="4" xfId="1" applyFont="1" applyFill="1" applyBorder="1" applyAlignment="1">
      <alignment horizontal="center" vertical="center"/>
    </xf>
    <xf numFmtId="43" fontId="5" fillId="12" borderId="4" xfId="1" applyFont="1" applyFill="1" applyBorder="1" applyAlignment="1">
      <alignment horizontal="right" vertical="center"/>
    </xf>
    <xf numFmtId="164" fontId="5" fillId="12" borderId="4" xfId="1" applyNumberFormat="1" applyFont="1" applyFill="1" applyBorder="1" applyAlignment="1">
      <alignment horizontal="right" vertical="center"/>
    </xf>
    <xf numFmtId="43" fontId="6" fillId="11" borderId="6" xfId="1" applyFont="1" applyFill="1" applyBorder="1"/>
    <xf numFmtId="164" fontId="3" fillId="11" borderId="6" xfId="0" applyNumberFormat="1" applyFont="1" applyFill="1" applyBorder="1"/>
    <xf numFmtId="49" fontId="9" fillId="11" borderId="6" xfId="0" applyNumberFormat="1" applyFont="1" applyFill="1" applyBorder="1" applyAlignment="1">
      <alignment horizontal="left"/>
    </xf>
    <xf numFmtId="0" fontId="6" fillId="11" borderId="8" xfId="0" applyNumberFormat="1" applyFont="1" applyFill="1" applyBorder="1"/>
    <xf numFmtId="43" fontId="6" fillId="11" borderId="10" xfId="1" applyFont="1" applyFill="1" applyBorder="1"/>
    <xf numFmtId="43" fontId="7" fillId="12" borderId="10" xfId="1" applyFont="1" applyFill="1" applyBorder="1" applyAlignment="1">
      <alignment horizontal="center" vertical="center" wrapText="1"/>
    </xf>
    <xf numFmtId="44" fontId="3" fillId="11" borderId="0" xfId="0" applyNumberFormat="1" applyFont="1" applyFill="1"/>
    <xf numFmtId="9" fontId="7" fillId="11" borderId="6" xfId="3" applyNumberFormat="1" applyFont="1" applyFill="1" applyBorder="1"/>
    <xf numFmtId="164" fontId="3" fillId="11" borderId="7" xfId="0" applyNumberFormat="1" applyFont="1" applyFill="1" applyBorder="1"/>
    <xf numFmtId="10" fontId="3" fillId="11" borderId="8" xfId="3" applyNumberFormat="1" applyFont="1" applyFill="1" applyBorder="1"/>
    <xf numFmtId="164" fontId="17" fillId="11" borderId="8" xfId="0" applyNumberFormat="1" applyFont="1" applyFill="1" applyBorder="1"/>
    <xf numFmtId="49" fontId="18" fillId="11" borderId="8" xfId="0" quotePrefix="1" applyNumberFormat="1" applyFont="1" applyFill="1" applyBorder="1" applyAlignment="1">
      <alignment horizontal="left"/>
    </xf>
    <xf numFmtId="49" fontId="5" fillId="11" borderId="8" xfId="0" quotePrefix="1" applyNumberFormat="1" applyFont="1" applyFill="1" applyBorder="1" applyAlignment="1">
      <alignment horizontal="left"/>
    </xf>
    <xf numFmtId="4" fontId="19" fillId="14" borderId="8" xfId="0" applyNumberFormat="1" applyFont="1" applyFill="1" applyBorder="1" applyAlignment="1">
      <alignment horizontal="right" vertical="top"/>
    </xf>
    <xf numFmtId="49" fontId="20" fillId="14" borderId="14" xfId="0" applyNumberFormat="1" applyFont="1" applyFill="1" applyBorder="1" applyAlignment="1">
      <alignment horizontal="left" vertical="top"/>
    </xf>
    <xf numFmtId="49" fontId="20" fillId="14" borderId="8" xfId="0" applyNumberFormat="1" applyFont="1" applyFill="1" applyBorder="1" applyAlignment="1">
      <alignment horizontal="left" vertical="top"/>
    </xf>
    <xf numFmtId="4" fontId="9" fillId="14" borderId="8" xfId="0" applyNumberFormat="1" applyFont="1" applyFill="1" applyBorder="1" applyAlignment="1">
      <alignment horizontal="right" vertical="top"/>
    </xf>
    <xf numFmtId="164" fontId="21" fillId="11" borderId="8" xfId="0" applyNumberFormat="1" applyFont="1" applyFill="1" applyBorder="1"/>
    <xf numFmtId="49" fontId="22" fillId="11" borderId="8" xfId="0" quotePrefix="1" applyNumberFormat="1" applyFont="1" applyFill="1" applyBorder="1" applyAlignment="1">
      <alignment horizontal="left"/>
    </xf>
    <xf numFmtId="4" fontId="20" fillId="14" borderId="8" xfId="0" applyNumberFormat="1" applyFont="1" applyFill="1" applyBorder="1" applyAlignment="1">
      <alignment horizontal="right" vertical="top"/>
    </xf>
    <xf numFmtId="49" fontId="18" fillId="11" borderId="8" xfId="0" applyNumberFormat="1" applyFont="1" applyFill="1" applyBorder="1" applyAlignment="1">
      <alignment horizontal="left"/>
    </xf>
    <xf numFmtId="9" fontId="3" fillId="11" borderId="8" xfId="3" applyFont="1" applyFill="1" applyBorder="1"/>
    <xf numFmtId="9" fontId="3" fillId="11" borderId="10" xfId="3" applyFont="1" applyFill="1" applyBorder="1"/>
    <xf numFmtId="49" fontId="23" fillId="12" borderId="4" xfId="0" applyNumberFormat="1" applyFont="1" applyFill="1" applyBorder="1" applyAlignment="1">
      <alignment horizontal="center" vertical="center"/>
    </xf>
    <xf numFmtId="4" fontId="24" fillId="12" borderId="4" xfId="4" applyNumberFormat="1" applyFont="1" applyFill="1" applyBorder="1" applyAlignment="1">
      <alignment horizontal="center" vertical="center" wrapText="1"/>
    </xf>
    <xf numFmtId="0" fontId="24" fillId="12" borderId="4" xfId="5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20" fillId="14" borderId="10" xfId="0" applyNumberFormat="1" applyFont="1" applyFill="1" applyBorder="1" applyAlignment="1">
      <alignment horizontal="left" vertical="top"/>
    </xf>
    <xf numFmtId="49" fontId="5" fillId="11" borderId="10" xfId="0" applyNumberFormat="1" applyFont="1" applyFill="1" applyBorder="1" applyAlignment="1">
      <alignment horizontal="left" wrapText="1"/>
    </xf>
    <xf numFmtId="164" fontId="5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11" borderId="6" xfId="1" applyFont="1" applyFill="1" applyBorder="1"/>
    <xf numFmtId="49" fontId="20" fillId="14" borderId="6" xfId="0" applyNumberFormat="1" applyFont="1" applyFill="1" applyBorder="1" applyAlignment="1">
      <alignment horizontal="left" vertical="top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12" borderId="16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7" fillId="11" borderId="0" xfId="0" applyFont="1" applyFill="1"/>
    <xf numFmtId="44" fontId="25" fillId="11" borderId="6" xfId="2" applyFont="1" applyFill="1" applyBorder="1"/>
    <xf numFmtId="44" fontId="7" fillId="11" borderId="5" xfId="2" applyFont="1" applyFill="1" applyBorder="1"/>
    <xf numFmtId="9" fontId="6" fillId="11" borderId="8" xfId="3" applyFont="1" applyFill="1" applyBorder="1" applyAlignment="1">
      <alignment horizontal="center"/>
    </xf>
    <xf numFmtId="49" fontId="26" fillId="14" borderId="8" xfId="0" applyNumberFormat="1" applyFont="1" applyFill="1" applyBorder="1" applyAlignment="1">
      <alignment horizontal="left" vertical="top"/>
    </xf>
    <xf numFmtId="49" fontId="27" fillId="11" borderId="8" xfId="0" applyNumberFormat="1" applyFont="1" applyFill="1" applyBorder="1" applyAlignment="1">
      <alignment horizontal="left"/>
    </xf>
    <xf numFmtId="4" fontId="20" fillId="14" borderId="10" xfId="0" applyNumberFormat="1" applyFont="1" applyFill="1" applyBorder="1" applyAlignment="1">
      <alignment horizontal="right" vertical="top"/>
    </xf>
    <xf numFmtId="43" fontId="3" fillId="11" borderId="7" xfId="1" applyFont="1" applyFill="1" applyBorder="1"/>
    <xf numFmtId="165" fontId="3" fillId="11" borderId="7" xfId="0" applyNumberFormat="1" applyFont="1" applyFill="1" applyBorder="1"/>
    <xf numFmtId="165" fontId="3" fillId="11" borderId="8" xfId="0" applyNumberFormat="1" applyFont="1" applyFill="1" applyBorder="1"/>
    <xf numFmtId="49" fontId="28" fillId="14" borderId="8" xfId="0" applyNumberFormat="1" applyFont="1" applyFill="1" applyBorder="1" applyAlignment="1">
      <alignment horizontal="left" vertical="top"/>
    </xf>
    <xf numFmtId="4" fontId="20" fillId="14" borderId="7" xfId="0" applyNumberFormat="1" applyFont="1" applyFill="1" applyBorder="1" applyAlignment="1">
      <alignment horizontal="right" vertical="top"/>
    </xf>
    <xf numFmtId="49" fontId="28" fillId="14" borderId="7" xfId="0" applyNumberFormat="1" applyFont="1" applyFill="1" applyBorder="1" applyAlignment="1">
      <alignment horizontal="left" vertical="top"/>
    </xf>
    <xf numFmtId="49" fontId="29" fillId="14" borderId="8" xfId="0" applyNumberFormat="1" applyFont="1" applyFill="1" applyBorder="1" applyAlignment="1">
      <alignment horizontal="left" vertical="top"/>
    </xf>
    <xf numFmtId="49" fontId="29" fillId="14" borderId="10" xfId="0" applyNumberFormat="1" applyFont="1" applyFill="1" applyBorder="1" applyAlignment="1">
      <alignment horizontal="left" vertical="top"/>
    </xf>
    <xf numFmtId="0" fontId="30" fillId="11" borderId="0" xfId="0" applyFont="1" applyFill="1" applyBorder="1"/>
    <xf numFmtId="164" fontId="5" fillId="11" borderId="0" xfId="0" applyNumberFormat="1" applyFont="1" applyFill="1" applyBorder="1"/>
    <xf numFmtId="43" fontId="5" fillId="11" borderId="0" xfId="1" applyFont="1" applyFill="1" applyBorder="1"/>
    <xf numFmtId="49" fontId="5" fillId="11" borderId="0" xfId="0" applyNumberFormat="1" applyFont="1" applyFill="1" applyBorder="1" applyAlignment="1">
      <alignment horizontal="left"/>
    </xf>
    <xf numFmtId="49" fontId="5" fillId="12" borderId="11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164" fontId="5" fillId="12" borderId="11" xfId="0" applyNumberFormat="1" applyFont="1" applyFill="1" applyBorder="1"/>
    <xf numFmtId="43" fontId="5" fillId="12" borderId="17" xfId="1" applyFont="1" applyFill="1" applyBorder="1"/>
    <xf numFmtId="164" fontId="5" fillId="12" borderId="17" xfId="0" applyNumberFormat="1" applyFont="1" applyFill="1" applyBorder="1"/>
    <xf numFmtId="164" fontId="5" fillId="12" borderId="12" xfId="0" applyNumberFormat="1" applyFont="1" applyFill="1" applyBorder="1"/>
    <xf numFmtId="43" fontId="6" fillId="11" borderId="3" xfId="1" applyFont="1" applyFill="1" applyBorder="1"/>
    <xf numFmtId="164" fontId="6" fillId="11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3" fontId="6" fillId="11" borderId="0" xfId="1" applyFont="1" applyFill="1" applyBorder="1"/>
    <xf numFmtId="49" fontId="5" fillId="11" borderId="14" xfId="0" applyNumberFormat="1" applyFont="1" applyFill="1" applyBorder="1" applyAlignment="1">
      <alignment horizontal="left"/>
    </xf>
    <xf numFmtId="43" fontId="5" fillId="12" borderId="4" xfId="1" applyFont="1" applyFill="1" applyBorder="1" applyAlignment="1">
      <alignment horizontal="center" vertical="center" wrapText="1"/>
    </xf>
    <xf numFmtId="49" fontId="5" fillId="11" borderId="0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/>
    </xf>
    <xf numFmtId="43" fontId="9" fillId="11" borderId="8" xfId="1" applyFont="1" applyFill="1" applyBorder="1"/>
    <xf numFmtId="0" fontId="17" fillId="11" borderId="0" xfId="0" applyFont="1" applyFill="1" applyBorder="1"/>
    <xf numFmtId="0" fontId="7" fillId="11" borderId="0" xfId="0" applyFont="1" applyFill="1" applyBorder="1"/>
    <xf numFmtId="0" fontId="6" fillId="0" borderId="0" xfId="0" applyFont="1"/>
    <xf numFmtId="43" fontId="5" fillId="11" borderId="0" xfId="1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43" fontId="9" fillId="11" borderId="0" xfId="1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31" fillId="11" borderId="0" xfId="0" applyFont="1" applyFill="1" applyBorder="1" applyAlignment="1">
      <alignment horizontal="right"/>
    </xf>
    <xf numFmtId="0" fontId="32" fillId="0" borderId="0" xfId="0" applyFont="1" applyBorder="1" applyAlignment="1">
      <alignment horizontal="center"/>
    </xf>
    <xf numFmtId="43" fontId="3" fillId="11" borderId="3" xfId="1" applyFont="1" applyFill="1" applyBorder="1"/>
    <xf numFmtId="0" fontId="3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3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2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6-18%20Fibir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189565</v>
          </cell>
        </row>
        <row r="25">
          <cell r="D25">
            <v>21400000</v>
          </cell>
        </row>
        <row r="28">
          <cell r="D28">
            <v>965629.4</v>
          </cell>
        </row>
        <row r="42">
          <cell r="I42">
            <v>1379176.44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56">
          <cell r="H56">
            <v>46692552.739999995</v>
          </cell>
        </row>
      </sheetData>
      <sheetData sheetId="2">
        <row r="43">
          <cell r="H43">
            <v>7223658.71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40449843.030000001</v>
          </cell>
        </row>
        <row r="48">
          <cell r="I48">
            <v>-19007040.16</v>
          </cell>
          <cell r="J48">
            <v>-32959398.199999999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421"/>
  <sheetViews>
    <sheetView showGridLines="0" tabSelected="1" topLeftCell="C1" zoomScale="80" zoomScaleNormal="80" workbookViewId="0">
      <selection activeCell="F11" sqref="F11"/>
    </sheetView>
  </sheetViews>
  <sheetFormatPr baseColWidth="10" defaultRowHeight="12.75"/>
  <cols>
    <col min="1" max="1" width="6.28515625" style="1" customWidth="1"/>
    <col min="2" max="2" width="48.140625" style="1" customWidth="1"/>
    <col min="3" max="3" width="47.5703125" style="1" customWidth="1"/>
    <col min="4" max="5" width="26.7109375" style="1" customWidth="1"/>
    <col min="6" max="6" width="26.7109375" style="2" customWidth="1"/>
    <col min="7" max="7" width="15" style="1" bestFit="1" customWidth="1"/>
    <col min="8" max="16384" width="11.42578125" style="1"/>
  </cols>
  <sheetData>
    <row r="2" spans="1:8" ht="4.5" customHeight="1">
      <c r="A2" s="217"/>
      <c r="B2" s="217"/>
      <c r="C2" s="217"/>
      <c r="D2" s="217"/>
      <c r="E2" s="217"/>
      <c r="F2" s="217"/>
      <c r="G2" s="217"/>
    </row>
    <row r="3" spans="1:8" ht="15" customHeight="1">
      <c r="A3" s="216" t="s">
        <v>334</v>
      </c>
      <c r="B3" s="216"/>
      <c r="C3" s="216"/>
      <c r="D3" s="216"/>
      <c r="E3" s="216"/>
      <c r="F3" s="216"/>
      <c r="G3" s="216"/>
    </row>
    <row r="4" spans="1:8" ht="24" customHeight="1">
      <c r="A4" s="216" t="s">
        <v>333</v>
      </c>
      <c r="B4" s="216"/>
      <c r="C4" s="216"/>
      <c r="D4" s="216"/>
      <c r="E4" s="216"/>
      <c r="F4" s="216"/>
      <c r="G4" s="216"/>
    </row>
    <row r="5" spans="1:8">
      <c r="B5" s="215"/>
      <c r="C5" s="199"/>
      <c r="D5" s="201"/>
      <c r="E5" s="201"/>
      <c r="F5" s="200"/>
    </row>
    <row r="7" spans="1:8">
      <c r="B7" s="214" t="s">
        <v>332</v>
      </c>
      <c r="C7" s="213" t="s">
        <v>331</v>
      </c>
      <c r="D7" s="212"/>
      <c r="E7" s="211"/>
      <c r="F7" s="210"/>
      <c r="H7" s="15"/>
    </row>
    <row r="8" spans="1:8">
      <c r="H8" s="15"/>
    </row>
    <row r="9" spans="1:8" ht="15">
      <c r="A9" s="209" t="s">
        <v>330</v>
      </c>
      <c r="B9" s="209"/>
      <c r="C9" s="209"/>
      <c r="D9" s="209"/>
      <c r="E9" s="209"/>
      <c r="F9" s="209"/>
      <c r="G9" s="209"/>
    </row>
    <row r="10" spans="1:8">
      <c r="B10" s="208"/>
      <c r="C10" s="207"/>
      <c r="D10" s="206"/>
      <c r="E10" s="15"/>
      <c r="F10" s="205"/>
    </row>
    <row r="11" spans="1:8">
      <c r="B11" s="76" t="s">
        <v>329</v>
      </c>
      <c r="C11" s="204"/>
      <c r="D11" s="201"/>
      <c r="E11" s="201"/>
      <c r="F11" s="200"/>
    </row>
    <row r="12" spans="1:8">
      <c r="B12" s="203"/>
      <c r="C12" s="199"/>
      <c r="D12" s="201"/>
      <c r="E12" s="201"/>
      <c r="F12" s="200"/>
    </row>
    <row r="13" spans="1:8">
      <c r="B13" s="202" t="s">
        <v>328</v>
      </c>
      <c r="C13" s="199"/>
      <c r="D13" s="201"/>
      <c r="E13" s="201"/>
      <c r="F13" s="200"/>
    </row>
    <row r="14" spans="1:8">
      <c r="C14" s="199"/>
    </row>
    <row r="15" spans="1:8">
      <c r="B15" s="178" t="s">
        <v>327</v>
      </c>
      <c r="C15" s="15"/>
      <c r="D15" s="15"/>
      <c r="E15" s="15"/>
    </row>
    <row r="16" spans="1:8">
      <c r="B16" s="198"/>
      <c r="C16" s="15"/>
      <c r="D16" s="15"/>
      <c r="E16" s="15"/>
    </row>
    <row r="17" spans="2:5" ht="20.25" customHeight="1">
      <c r="B17" s="162" t="s">
        <v>326</v>
      </c>
      <c r="C17" s="17" t="s">
        <v>190</v>
      </c>
      <c r="D17" s="17" t="s">
        <v>85</v>
      </c>
      <c r="E17" s="17" t="s">
        <v>325</v>
      </c>
    </row>
    <row r="18" spans="2:5">
      <c r="B18" s="26" t="s">
        <v>324</v>
      </c>
      <c r="C18" s="85"/>
      <c r="D18" s="85">
        <v>0</v>
      </c>
      <c r="E18" s="85">
        <v>0</v>
      </c>
    </row>
    <row r="19" spans="2:5">
      <c r="B19" s="123" t="s">
        <v>69</v>
      </c>
      <c r="C19" s="100">
        <v>36809014.170000002</v>
      </c>
      <c r="D19" s="81" t="s">
        <v>323</v>
      </c>
      <c r="E19" s="81">
        <v>0</v>
      </c>
    </row>
    <row r="20" spans="2:5">
      <c r="B20" s="123" t="s">
        <v>68</v>
      </c>
      <c r="C20" s="100">
        <v>0</v>
      </c>
      <c r="D20" s="81">
        <v>0</v>
      </c>
      <c r="E20" s="81">
        <v>0</v>
      </c>
    </row>
    <row r="21" spans="2:5">
      <c r="B21" s="123" t="s">
        <v>67</v>
      </c>
      <c r="C21" s="100">
        <v>3640819.65</v>
      </c>
      <c r="D21" s="81" t="s">
        <v>323</v>
      </c>
      <c r="E21" s="81"/>
    </row>
    <row r="22" spans="2:5">
      <c r="B22" s="123" t="s">
        <v>66</v>
      </c>
      <c r="C22" s="100">
        <v>0</v>
      </c>
      <c r="D22" s="81" t="s">
        <v>322</v>
      </c>
      <c r="E22" s="81">
        <v>0</v>
      </c>
    </row>
    <row r="23" spans="2:5">
      <c r="B23" s="20" t="s">
        <v>321</v>
      </c>
      <c r="C23" s="79"/>
      <c r="D23" s="79">
        <v>0</v>
      </c>
      <c r="E23" s="79">
        <v>0</v>
      </c>
    </row>
    <row r="24" spans="2:5">
      <c r="B24" s="198"/>
      <c r="C24" s="77">
        <f>SUM(C19:C23)</f>
        <v>40449833.82</v>
      </c>
      <c r="D24" s="17"/>
      <c r="E24" s="17">
        <f>SUM(E18:E23)</f>
        <v>0</v>
      </c>
    </row>
    <row r="25" spans="2:5">
      <c r="B25" s="198"/>
      <c r="C25" s="15"/>
      <c r="D25" s="15"/>
      <c r="E25" s="15"/>
    </row>
    <row r="26" spans="2:5">
      <c r="B26" s="198"/>
      <c r="C26" s="15"/>
      <c r="D26" s="15"/>
      <c r="E26" s="15"/>
    </row>
    <row r="27" spans="2:5">
      <c r="B27" s="198"/>
      <c r="C27" s="15"/>
      <c r="D27" s="15"/>
      <c r="E27" s="15"/>
    </row>
    <row r="28" spans="2:5">
      <c r="B28" s="178" t="s">
        <v>320</v>
      </c>
      <c r="C28" s="197"/>
      <c r="D28" s="15"/>
      <c r="E28" s="15"/>
    </row>
    <row r="30" spans="2:5" ht="18.75" customHeight="1">
      <c r="B30" s="162" t="s">
        <v>319</v>
      </c>
      <c r="C30" s="17" t="s">
        <v>190</v>
      </c>
      <c r="D30" s="17" t="s">
        <v>318</v>
      </c>
      <c r="E30" s="17" t="s">
        <v>317</v>
      </c>
    </row>
    <row r="31" spans="2:5">
      <c r="B31" s="23" t="s">
        <v>316</v>
      </c>
      <c r="C31" s="90"/>
      <c r="D31" s="90"/>
      <c r="E31" s="90"/>
    </row>
    <row r="32" spans="2:5">
      <c r="B32" s="23"/>
      <c r="C32" s="90"/>
      <c r="D32" s="90"/>
      <c r="E32" s="90"/>
    </row>
    <row r="33" spans="2:6">
      <c r="B33" s="91" t="s">
        <v>315</v>
      </c>
      <c r="C33" s="100">
        <v>34300</v>
      </c>
      <c r="D33" s="196">
        <v>49300</v>
      </c>
      <c r="E33" s="196">
        <v>0</v>
      </c>
    </row>
    <row r="34" spans="2:6">
      <c r="B34" s="91" t="s">
        <v>314</v>
      </c>
      <c r="C34" s="90"/>
      <c r="D34" s="90"/>
      <c r="E34" s="90"/>
    </row>
    <row r="35" spans="2:6">
      <c r="B35" s="91"/>
      <c r="C35" s="90"/>
      <c r="D35" s="90"/>
      <c r="E35" s="90"/>
    </row>
    <row r="36" spans="2:6" ht="14.25" customHeight="1">
      <c r="B36" s="23" t="s">
        <v>313</v>
      </c>
      <c r="C36" s="195"/>
      <c r="D36" s="90"/>
      <c r="E36" s="90"/>
    </row>
    <row r="37" spans="2:6" ht="14.25" customHeight="1">
      <c r="B37" s="23"/>
      <c r="C37" s="90"/>
      <c r="D37" s="90"/>
      <c r="E37" s="90"/>
    </row>
    <row r="38" spans="2:6" ht="14.25" customHeight="1">
      <c r="B38" s="20"/>
      <c r="C38" s="109"/>
      <c r="D38" s="109"/>
      <c r="E38" s="109"/>
    </row>
    <row r="39" spans="2:6" ht="14.25" customHeight="1">
      <c r="C39" s="105">
        <f>SUM(C31:C38)</f>
        <v>34300</v>
      </c>
      <c r="D39" s="105">
        <f>SUM(D31:D38)</f>
        <v>49300</v>
      </c>
      <c r="E39" s="17">
        <f>SUM(E31:E38)</f>
        <v>0</v>
      </c>
    </row>
    <row r="40" spans="2:6" ht="14.25" customHeight="1">
      <c r="C40" s="194"/>
      <c r="D40" s="194"/>
      <c r="E40" s="194"/>
    </row>
    <row r="41" spans="2:6" ht="14.25" customHeight="1"/>
    <row r="42" spans="2:6" ht="23.25" customHeight="1">
      <c r="B42" s="162" t="s">
        <v>312</v>
      </c>
      <c r="C42" s="17" t="s">
        <v>190</v>
      </c>
      <c r="D42" s="17" t="s">
        <v>235</v>
      </c>
      <c r="E42" s="17" t="s">
        <v>234</v>
      </c>
      <c r="F42" s="105" t="s">
        <v>233</v>
      </c>
    </row>
    <row r="43" spans="2:6" ht="14.25" customHeight="1">
      <c r="B43" s="23" t="s">
        <v>311</v>
      </c>
      <c r="C43" s="90"/>
      <c r="D43" s="90"/>
      <c r="E43" s="90"/>
      <c r="F43" s="99"/>
    </row>
    <row r="44" spans="2:6" ht="14.25" customHeight="1">
      <c r="B44" s="23"/>
      <c r="C44" s="22" t="s">
        <v>5</v>
      </c>
      <c r="D44" s="90"/>
      <c r="E44" s="90"/>
      <c r="F44" s="99"/>
    </row>
    <row r="45" spans="2:6" ht="14.25" customHeight="1">
      <c r="B45" s="23" t="s">
        <v>310</v>
      </c>
      <c r="C45" s="90"/>
      <c r="D45" s="90"/>
      <c r="E45" s="90"/>
      <c r="F45" s="99"/>
    </row>
    <row r="46" spans="2:6" ht="14.25" customHeight="1">
      <c r="B46" s="20"/>
      <c r="C46" s="109"/>
      <c r="D46" s="109"/>
      <c r="E46" s="109"/>
      <c r="F46" s="149"/>
    </row>
    <row r="47" spans="2:6" ht="14.25" customHeight="1">
      <c r="C47" s="17">
        <f>SUM(C42:C46)</f>
        <v>0</v>
      </c>
      <c r="D47" s="17">
        <f>SUM(D42:D46)</f>
        <v>0</v>
      </c>
      <c r="E47" s="17">
        <f>SUM(E42:E46)</f>
        <v>0</v>
      </c>
      <c r="F47" s="105">
        <f>SUM(F42:F46)</f>
        <v>0</v>
      </c>
    </row>
    <row r="48" spans="2:6" ht="14.25" customHeight="1"/>
    <row r="49" spans="2:7" ht="14.25" customHeight="1"/>
    <row r="50" spans="2:7" ht="14.25" customHeight="1">
      <c r="B50" s="178" t="s">
        <v>309</v>
      </c>
    </row>
    <row r="51" spans="2:7" ht="14.25" customHeight="1">
      <c r="B51" s="163"/>
    </row>
    <row r="52" spans="2:7" ht="24" customHeight="1">
      <c r="B52" s="162" t="s">
        <v>308</v>
      </c>
      <c r="C52" s="17" t="s">
        <v>190</v>
      </c>
      <c r="D52" s="17" t="s">
        <v>307</v>
      </c>
    </row>
    <row r="53" spans="2:7" ht="14.25" customHeight="1">
      <c r="B53" s="26" t="s">
        <v>306</v>
      </c>
      <c r="C53" s="85"/>
      <c r="D53" s="85">
        <v>0</v>
      </c>
    </row>
    <row r="54" spans="2:7" ht="14.25" customHeight="1">
      <c r="B54" s="23"/>
      <c r="C54" s="22" t="s">
        <v>5</v>
      </c>
      <c r="D54" s="81">
        <v>0</v>
      </c>
    </row>
    <row r="55" spans="2:7" ht="14.25" customHeight="1">
      <c r="B55" s="23" t="s">
        <v>305</v>
      </c>
      <c r="C55" s="81"/>
      <c r="D55" s="81"/>
    </row>
    <row r="56" spans="2:7" ht="14.25" customHeight="1">
      <c r="B56" s="20"/>
      <c r="C56" s="79"/>
      <c r="D56" s="79">
        <v>0</v>
      </c>
    </row>
    <row r="57" spans="2:7" ht="14.25" customHeight="1">
      <c r="B57" s="181"/>
      <c r="C57" s="17">
        <f>SUM(C52:C56)</f>
        <v>0</v>
      </c>
      <c r="D57" s="17"/>
    </row>
    <row r="58" spans="2:7" ht="14.25" customHeight="1">
      <c r="B58" s="181"/>
      <c r="C58" s="78"/>
      <c r="D58" s="78"/>
    </row>
    <row r="59" spans="2:7" ht="14.25" customHeight="1">
      <c r="B59" s="178" t="s">
        <v>304</v>
      </c>
    </row>
    <row r="60" spans="2:7" ht="14.25" customHeight="1">
      <c r="B60" s="163"/>
    </row>
    <row r="61" spans="2:7" ht="27.75" customHeight="1">
      <c r="B61" s="162" t="s">
        <v>303</v>
      </c>
      <c r="C61" s="17" t="s">
        <v>190</v>
      </c>
      <c r="D61" s="17" t="s">
        <v>85</v>
      </c>
      <c r="E61" s="17" t="s">
        <v>197</v>
      </c>
      <c r="F61" s="193" t="s">
        <v>302</v>
      </c>
      <c r="G61" s="17" t="s">
        <v>301</v>
      </c>
    </row>
    <row r="62" spans="2:7" ht="14.25" customHeight="1">
      <c r="B62" s="192" t="s">
        <v>300</v>
      </c>
      <c r="C62" s="78"/>
      <c r="D62" s="78">
        <v>0</v>
      </c>
      <c r="E62" s="78">
        <v>0</v>
      </c>
      <c r="F62" s="191">
        <v>0</v>
      </c>
      <c r="G62" s="21">
        <v>0</v>
      </c>
    </row>
    <row r="63" spans="2:7" ht="14.25" customHeight="1">
      <c r="B63" s="192"/>
      <c r="C63" s="22" t="s">
        <v>5</v>
      </c>
      <c r="D63" s="78">
        <v>0</v>
      </c>
      <c r="E63" s="78">
        <v>0</v>
      </c>
      <c r="F63" s="191">
        <v>0</v>
      </c>
      <c r="G63" s="21">
        <v>0</v>
      </c>
    </row>
    <row r="64" spans="2:7" ht="14.25" customHeight="1">
      <c r="B64" s="192"/>
      <c r="C64" s="78"/>
      <c r="D64" s="78">
        <v>0</v>
      </c>
      <c r="E64" s="78">
        <v>0</v>
      </c>
      <c r="F64" s="191">
        <v>0</v>
      </c>
      <c r="G64" s="21">
        <v>0</v>
      </c>
    </row>
    <row r="65" spans="2:7" ht="14.25" customHeight="1">
      <c r="B65" s="190"/>
      <c r="C65" s="189"/>
      <c r="D65" s="189">
        <v>0</v>
      </c>
      <c r="E65" s="189">
        <v>0</v>
      </c>
      <c r="F65" s="188">
        <v>0</v>
      </c>
      <c r="G65" s="80">
        <v>0</v>
      </c>
    </row>
    <row r="66" spans="2:7" ht="15" customHeight="1">
      <c r="B66" s="181"/>
      <c r="C66" s="17">
        <f>SUM(C61:C65)</f>
        <v>0</v>
      </c>
      <c r="D66" s="187">
        <v>0</v>
      </c>
      <c r="E66" s="186">
        <v>0</v>
      </c>
      <c r="F66" s="185">
        <v>0</v>
      </c>
      <c r="G66" s="184">
        <v>0</v>
      </c>
    </row>
    <row r="67" spans="2:7">
      <c r="B67" s="181"/>
      <c r="C67" s="179"/>
      <c r="D67" s="179"/>
      <c r="E67" s="179"/>
      <c r="F67" s="180"/>
      <c r="G67" s="179"/>
    </row>
    <row r="68" spans="2:7">
      <c r="B68" s="181"/>
      <c r="C68" s="179"/>
      <c r="D68" s="179"/>
      <c r="E68" s="179"/>
      <c r="F68" s="180"/>
      <c r="G68" s="179"/>
    </row>
    <row r="69" spans="2:7" ht="26.25" customHeight="1">
      <c r="B69" s="162" t="s">
        <v>299</v>
      </c>
      <c r="C69" s="17" t="s">
        <v>190</v>
      </c>
      <c r="D69" s="17" t="s">
        <v>85</v>
      </c>
      <c r="E69" s="17" t="s">
        <v>298</v>
      </c>
      <c r="F69" s="180"/>
      <c r="G69" s="179"/>
    </row>
    <row r="70" spans="2:7">
      <c r="B70" s="26" t="s">
        <v>297</v>
      </c>
      <c r="C70" s="22" t="s">
        <v>5</v>
      </c>
      <c r="D70" s="81">
        <v>0</v>
      </c>
      <c r="E70" s="81">
        <v>0</v>
      </c>
      <c r="F70" s="180"/>
      <c r="G70" s="179"/>
    </row>
    <row r="71" spans="2:7">
      <c r="B71" s="20"/>
      <c r="C71" s="21"/>
      <c r="D71" s="81">
        <v>0</v>
      </c>
      <c r="E71" s="81">
        <v>0</v>
      </c>
      <c r="F71" s="180"/>
      <c r="G71" s="179"/>
    </row>
    <row r="72" spans="2:7" ht="16.5" customHeight="1">
      <c r="B72" s="181"/>
      <c r="C72" s="17">
        <f>SUM(C70:C71)</f>
        <v>0</v>
      </c>
      <c r="D72" s="183"/>
      <c r="E72" s="182"/>
      <c r="F72" s="180"/>
      <c r="G72" s="179"/>
    </row>
    <row r="73" spans="2:7">
      <c r="B73" s="181"/>
      <c r="C73" s="179"/>
      <c r="D73" s="179"/>
      <c r="E73" s="179"/>
      <c r="F73" s="180"/>
      <c r="G73" s="179"/>
    </row>
    <row r="74" spans="2:7">
      <c r="B74" s="178" t="s">
        <v>296</v>
      </c>
    </row>
    <row r="76" spans="2:7">
      <c r="B76" s="163"/>
    </row>
    <row r="77" spans="2:7">
      <c r="B77" s="162" t="s">
        <v>295</v>
      </c>
      <c r="C77" s="17"/>
      <c r="D77" s="17" t="s">
        <v>9</v>
      </c>
      <c r="E77" s="17" t="s">
        <v>8</v>
      </c>
      <c r="F77" s="105" t="s">
        <v>7</v>
      </c>
      <c r="G77" s="17" t="s">
        <v>255</v>
      </c>
    </row>
    <row r="78" spans="2:7">
      <c r="B78" s="177" t="s">
        <v>294</v>
      </c>
      <c r="C78" s="173"/>
      <c r="D78" s="127"/>
      <c r="E78" s="174" t="s">
        <v>293</v>
      </c>
      <c r="F78" s="170">
        <v>0</v>
      </c>
      <c r="G78" s="90">
        <v>0</v>
      </c>
    </row>
    <row r="79" spans="2:7">
      <c r="B79" s="173" t="s">
        <v>292</v>
      </c>
      <c r="C79" s="173" t="s">
        <v>131</v>
      </c>
      <c r="D79" s="127"/>
      <c r="E79" s="174"/>
      <c r="F79" s="170"/>
      <c r="G79" s="90"/>
    </row>
    <row r="80" spans="2:7">
      <c r="B80" s="123" t="s">
        <v>291</v>
      </c>
      <c r="C80" s="123" t="s">
        <v>129</v>
      </c>
      <c r="D80" s="127">
        <v>18046.39</v>
      </c>
      <c r="E80" s="127">
        <v>18046.39</v>
      </c>
      <c r="F80" s="170">
        <f>+E80-D80</f>
        <v>0</v>
      </c>
      <c r="G80" s="90" t="s">
        <v>259</v>
      </c>
    </row>
    <row r="81" spans="2:7">
      <c r="B81" s="123" t="s">
        <v>290</v>
      </c>
      <c r="C81" s="123" t="s">
        <v>127</v>
      </c>
      <c r="D81" s="127">
        <v>3774.64</v>
      </c>
      <c r="E81" s="127">
        <v>3774.64</v>
      </c>
      <c r="F81" s="170">
        <f>+E81-D81</f>
        <v>0</v>
      </c>
      <c r="G81" s="90" t="s">
        <v>259</v>
      </c>
    </row>
    <row r="82" spans="2:7">
      <c r="B82" s="123" t="s">
        <v>289</v>
      </c>
      <c r="C82" s="123" t="s">
        <v>125</v>
      </c>
      <c r="D82" s="127">
        <v>10975</v>
      </c>
      <c r="E82" s="127">
        <v>10975</v>
      </c>
      <c r="F82" s="170">
        <f>+E82-D82</f>
        <v>0</v>
      </c>
      <c r="G82" s="90" t="s">
        <v>259</v>
      </c>
    </row>
    <row r="83" spans="2:7">
      <c r="B83" s="123" t="s">
        <v>288</v>
      </c>
      <c r="C83" s="123" t="s">
        <v>287</v>
      </c>
      <c r="D83" s="127">
        <v>30856</v>
      </c>
      <c r="E83" s="127">
        <v>30856</v>
      </c>
      <c r="F83" s="170">
        <f>+E83-D83</f>
        <v>0</v>
      </c>
      <c r="G83" s="90"/>
    </row>
    <row r="84" spans="2:7">
      <c r="B84" s="123" t="s">
        <v>286</v>
      </c>
      <c r="C84" s="123" t="s">
        <v>285</v>
      </c>
      <c r="D84" s="127">
        <v>3132</v>
      </c>
      <c r="E84" s="127">
        <v>3132</v>
      </c>
      <c r="F84" s="170">
        <f>+E84-D84</f>
        <v>0</v>
      </c>
      <c r="G84" s="90"/>
    </row>
    <row r="85" spans="2:7">
      <c r="B85" s="123" t="s">
        <v>284</v>
      </c>
      <c r="C85" s="123" t="s">
        <v>283</v>
      </c>
      <c r="D85" s="127">
        <v>15300</v>
      </c>
      <c r="E85" s="127">
        <v>15300</v>
      </c>
      <c r="F85" s="170">
        <f>+E85-D85</f>
        <v>0</v>
      </c>
      <c r="G85" s="90"/>
    </row>
    <row r="86" spans="2:7">
      <c r="B86" s="173" t="s">
        <v>282</v>
      </c>
      <c r="C86" s="173" t="s">
        <v>281</v>
      </c>
      <c r="D86" s="127"/>
      <c r="E86" s="127"/>
      <c r="F86" s="170">
        <f>+E86-D86</f>
        <v>0</v>
      </c>
      <c r="G86" s="90"/>
    </row>
    <row r="87" spans="2:7">
      <c r="B87" s="123" t="s">
        <v>280</v>
      </c>
      <c r="C87" s="123" t="s">
        <v>117</v>
      </c>
      <c r="D87" s="127">
        <v>5996.01</v>
      </c>
      <c r="E87" s="127">
        <v>5996.01</v>
      </c>
      <c r="F87" s="170">
        <f>+E87-D87</f>
        <v>0</v>
      </c>
      <c r="G87" s="90" t="s">
        <v>259</v>
      </c>
    </row>
    <row r="88" spans="2:7">
      <c r="B88" s="123" t="s">
        <v>279</v>
      </c>
      <c r="C88" s="123" t="s">
        <v>278</v>
      </c>
      <c r="D88" s="174">
        <v>3982.5</v>
      </c>
      <c r="E88" s="174">
        <v>3982.5</v>
      </c>
      <c r="F88" s="170">
        <f>+E88-D88</f>
        <v>0</v>
      </c>
      <c r="G88" s="90"/>
    </row>
    <row r="89" spans="2:7">
      <c r="B89" s="123"/>
      <c r="C89" s="123"/>
      <c r="D89" s="174"/>
      <c r="E89" s="174"/>
      <c r="F89" s="170"/>
      <c r="G89" s="90"/>
    </row>
    <row r="90" spans="2:7">
      <c r="B90" s="176" t="s">
        <v>277</v>
      </c>
      <c r="C90" s="175"/>
      <c r="D90" s="174"/>
      <c r="E90" s="174"/>
      <c r="F90" s="170"/>
      <c r="G90" s="90"/>
    </row>
    <row r="91" spans="2:7">
      <c r="B91" s="173" t="s">
        <v>276</v>
      </c>
      <c r="C91" s="175" t="s">
        <v>275</v>
      </c>
      <c r="D91" s="174"/>
      <c r="E91" s="174"/>
      <c r="F91" s="170"/>
      <c r="G91" s="90"/>
    </row>
    <row r="92" spans="2:7">
      <c r="B92" s="123" t="s">
        <v>274</v>
      </c>
      <c r="C92" s="123" t="s">
        <v>273</v>
      </c>
      <c r="D92" s="127">
        <v>9726600</v>
      </c>
      <c r="E92" s="127">
        <v>9726600</v>
      </c>
      <c r="F92" s="170">
        <f>+E92-D92</f>
        <v>0</v>
      </c>
      <c r="G92" s="90" t="s">
        <v>259</v>
      </c>
    </row>
    <row r="93" spans="2:7">
      <c r="B93" s="123" t="s">
        <v>272</v>
      </c>
      <c r="C93" s="123" t="s">
        <v>271</v>
      </c>
      <c r="D93" s="127">
        <v>4152800</v>
      </c>
      <c r="E93" s="127">
        <v>4152800</v>
      </c>
      <c r="F93" s="170">
        <f>+E93-D93</f>
        <v>0</v>
      </c>
      <c r="G93" s="90" t="s">
        <v>259</v>
      </c>
    </row>
    <row r="94" spans="2:7">
      <c r="B94" s="123" t="s">
        <v>270</v>
      </c>
      <c r="C94" s="123" t="s">
        <v>109</v>
      </c>
      <c r="D94" s="127">
        <v>7457060</v>
      </c>
      <c r="E94" s="127">
        <v>7457060</v>
      </c>
      <c r="F94" s="170">
        <f>+E94-D94</f>
        <v>0</v>
      </c>
      <c r="G94" s="90" t="s">
        <v>259</v>
      </c>
    </row>
    <row r="95" spans="2:7">
      <c r="B95" s="123" t="s">
        <v>269</v>
      </c>
      <c r="C95" s="123" t="s">
        <v>107</v>
      </c>
      <c r="D95" s="127">
        <v>22680</v>
      </c>
      <c r="E95" s="127">
        <v>22680</v>
      </c>
      <c r="F95" s="170">
        <f>+E95-D95</f>
        <v>0</v>
      </c>
      <c r="G95" s="90" t="s">
        <v>259</v>
      </c>
    </row>
    <row r="96" spans="2:7">
      <c r="B96" s="123" t="s">
        <v>268</v>
      </c>
      <c r="C96" s="123" t="s">
        <v>105</v>
      </c>
      <c r="D96" s="127">
        <v>810492</v>
      </c>
      <c r="E96" s="127">
        <v>810492</v>
      </c>
      <c r="F96" s="170">
        <f>+E96-D96</f>
        <v>0</v>
      </c>
      <c r="G96" s="90" t="s">
        <v>259</v>
      </c>
    </row>
    <row r="97" spans="2:7">
      <c r="B97" s="123" t="s">
        <v>267</v>
      </c>
      <c r="C97" s="173" t="s">
        <v>266</v>
      </c>
      <c r="D97" s="127"/>
      <c r="E97" s="127"/>
      <c r="F97" s="170"/>
      <c r="G97" s="90"/>
    </row>
    <row r="98" spans="2:7">
      <c r="B98" s="123" t="s">
        <v>265</v>
      </c>
      <c r="C98" s="123" t="s">
        <v>264</v>
      </c>
      <c r="D98" s="127">
        <v>5145342.45</v>
      </c>
      <c r="E98" s="127">
        <v>5145342.45</v>
      </c>
      <c r="F98" s="170">
        <f>+E98-D98</f>
        <v>0</v>
      </c>
      <c r="G98" s="90" t="s">
        <v>259</v>
      </c>
    </row>
    <row r="99" spans="2:7">
      <c r="B99" s="173" t="s">
        <v>263</v>
      </c>
      <c r="C99" s="173" t="s">
        <v>262</v>
      </c>
      <c r="D99" s="127"/>
      <c r="E99" s="127"/>
      <c r="F99" s="170"/>
      <c r="G99" s="90"/>
    </row>
    <row r="100" spans="2:7">
      <c r="B100" s="123" t="s">
        <v>261</v>
      </c>
      <c r="C100" s="123" t="s">
        <v>260</v>
      </c>
      <c r="D100" s="127">
        <v>25868</v>
      </c>
      <c r="E100" s="127">
        <v>20068</v>
      </c>
      <c r="F100" s="170">
        <f>+E100-D100</f>
        <v>-5800</v>
      </c>
      <c r="G100" s="90" t="s">
        <v>259</v>
      </c>
    </row>
    <row r="101" spans="2:7">
      <c r="B101" s="91" t="s">
        <v>258</v>
      </c>
      <c r="C101" s="172" t="s">
        <v>257</v>
      </c>
      <c r="D101" s="116">
        <v>18548.400000000001</v>
      </c>
      <c r="E101" s="116">
        <v>18548.400000000001</v>
      </c>
      <c r="F101" s="170">
        <f>+E101-D101</f>
        <v>0</v>
      </c>
      <c r="G101" s="90">
        <v>0</v>
      </c>
    </row>
    <row r="102" spans="2:7">
      <c r="B102" s="23"/>
      <c r="C102" s="171"/>
      <c r="D102" s="90"/>
      <c r="E102" s="116"/>
      <c r="F102" s="170"/>
      <c r="G102" s="90"/>
    </row>
    <row r="103" spans="2:7">
      <c r="B103" s="23"/>
      <c r="C103" s="171"/>
      <c r="D103" s="90"/>
      <c r="E103" s="116"/>
      <c r="F103" s="170"/>
      <c r="G103" s="90"/>
    </row>
    <row r="104" spans="2:7">
      <c r="B104" s="20"/>
      <c r="C104" s="165" t="s">
        <v>77</v>
      </c>
      <c r="D104" s="96">
        <f>SUM(D78:D101)</f>
        <v>27451453.389999997</v>
      </c>
      <c r="E104" s="165">
        <f>SUM(E78:E101)</f>
        <v>27445653.389999997</v>
      </c>
      <c r="F104" s="149">
        <f>+E104-D104</f>
        <v>-5800</v>
      </c>
      <c r="G104" s="109">
        <v>0</v>
      </c>
    </row>
    <row r="105" spans="2:7">
      <c r="B105" s="163"/>
    </row>
    <row r="106" spans="2:7">
      <c r="B106" s="163"/>
    </row>
    <row r="107" spans="2:7">
      <c r="B107" s="163"/>
    </row>
    <row r="108" spans="2:7">
      <c r="B108" s="163"/>
    </row>
    <row r="109" spans="2:7">
      <c r="B109" s="163"/>
    </row>
    <row r="110" spans="2:7">
      <c r="B110" s="162" t="s">
        <v>256</v>
      </c>
      <c r="C110" s="162"/>
      <c r="D110" s="17" t="s">
        <v>9</v>
      </c>
      <c r="E110" s="17" t="s">
        <v>8</v>
      </c>
      <c r="F110" s="105" t="s">
        <v>7</v>
      </c>
      <c r="G110" s="17" t="s">
        <v>255</v>
      </c>
    </row>
    <row r="111" spans="2:7">
      <c r="B111" s="23" t="s">
        <v>254</v>
      </c>
      <c r="C111" s="123"/>
      <c r="D111" s="169"/>
      <c r="E111" s="85"/>
      <c r="F111" s="112"/>
      <c r="G111" s="85"/>
    </row>
    <row r="112" spans="2:7">
      <c r="B112" s="168" t="s">
        <v>253</v>
      </c>
      <c r="C112" s="167" t="s">
        <v>252</v>
      </c>
      <c r="D112" s="81">
        <v>37244.980000000003</v>
      </c>
      <c r="E112" s="81">
        <v>45454.3</v>
      </c>
      <c r="F112" s="81">
        <f>+E112-D112</f>
        <v>8209.32</v>
      </c>
      <c r="G112" s="166" t="s">
        <v>241</v>
      </c>
    </row>
    <row r="113" spans="2:7">
      <c r="B113" s="168" t="s">
        <v>251</v>
      </c>
      <c r="C113" s="167" t="s">
        <v>250</v>
      </c>
      <c r="D113" s="81">
        <v>6359.8</v>
      </c>
      <c r="E113" s="81">
        <v>7323.2</v>
      </c>
      <c r="F113" s="81">
        <f>+E113-D113</f>
        <v>963.39999999999964</v>
      </c>
      <c r="G113" s="166" t="s">
        <v>241</v>
      </c>
    </row>
    <row r="114" spans="2:7">
      <c r="B114" s="168" t="s">
        <v>249</v>
      </c>
      <c r="C114" s="167" t="s">
        <v>248</v>
      </c>
      <c r="D114" s="81">
        <v>9227643.8399999999</v>
      </c>
      <c r="E114" s="81">
        <v>10336125.48</v>
      </c>
      <c r="F114" s="81">
        <f>+E114-D114</f>
        <v>1108481.6400000006</v>
      </c>
      <c r="G114" s="166" t="s">
        <v>241</v>
      </c>
    </row>
    <row r="115" spans="2:7">
      <c r="B115" s="168" t="s">
        <v>247</v>
      </c>
      <c r="C115" s="167" t="s">
        <v>246</v>
      </c>
      <c r="D115" s="81">
        <v>771801.3</v>
      </c>
      <c r="E115" s="81">
        <v>1029068.4</v>
      </c>
      <c r="F115" s="81">
        <f>+E115-D115</f>
        <v>257267.09999999998</v>
      </c>
      <c r="G115" s="166" t="s">
        <v>241</v>
      </c>
    </row>
    <row r="116" spans="2:7">
      <c r="B116" s="168" t="s">
        <v>245</v>
      </c>
      <c r="C116" s="167" t="s">
        <v>244</v>
      </c>
      <c r="D116" s="81">
        <v>6332.81</v>
      </c>
      <c r="E116" s="81">
        <v>3861.87</v>
      </c>
      <c r="F116" s="81">
        <f>+E116-D116</f>
        <v>-2470.9400000000005</v>
      </c>
      <c r="G116" s="166" t="s">
        <v>241</v>
      </c>
    </row>
    <row r="117" spans="2:7">
      <c r="B117" s="168" t="s">
        <v>243</v>
      </c>
      <c r="C117" s="167" t="s">
        <v>242</v>
      </c>
      <c r="D117" s="81">
        <v>1080.25</v>
      </c>
      <c r="E117" s="81">
        <v>2006.17</v>
      </c>
      <c r="F117" s="81">
        <f>+E117-D117</f>
        <v>925.92000000000007</v>
      </c>
      <c r="G117" s="166" t="s">
        <v>241</v>
      </c>
    </row>
    <row r="118" spans="2:7">
      <c r="B118" s="23"/>
      <c r="C118" s="123"/>
      <c r="D118" s="127"/>
      <c r="E118" s="81"/>
      <c r="F118" s="98"/>
      <c r="G118" s="81"/>
    </row>
    <row r="119" spans="2:7">
      <c r="B119" s="20"/>
      <c r="C119" s="165" t="s">
        <v>77</v>
      </c>
      <c r="D119" s="164">
        <f>SUM(D112:D118)</f>
        <v>10050462.98</v>
      </c>
      <c r="E119" s="164">
        <f>SUM(E112:E118)</f>
        <v>11423839.42</v>
      </c>
      <c r="F119" s="164">
        <f>SUM(F112:F118)</f>
        <v>1373376.4400000004</v>
      </c>
      <c r="G119" s="164"/>
    </row>
    <row r="120" spans="2:7">
      <c r="B120" s="163"/>
    </row>
    <row r="121" spans="2:7">
      <c r="B121" s="163"/>
    </row>
    <row r="124" spans="2:7" ht="27" customHeight="1">
      <c r="B124" s="162" t="s">
        <v>240</v>
      </c>
      <c r="C124" s="17" t="s">
        <v>190</v>
      </c>
    </row>
    <row r="125" spans="2:7">
      <c r="B125" s="26" t="s">
        <v>239</v>
      </c>
      <c r="C125" s="85"/>
    </row>
    <row r="126" spans="2:7">
      <c r="B126" s="23"/>
      <c r="C126" s="22" t="s">
        <v>5</v>
      </c>
    </row>
    <row r="127" spans="2:7">
      <c r="B127" s="20"/>
      <c r="C127" s="79"/>
    </row>
    <row r="128" spans="2:7" ht="15" customHeight="1">
      <c r="C128" s="17">
        <f>SUM(C126:C127)</f>
        <v>0</v>
      </c>
    </row>
    <row r="129" spans="2:6" ht="15">
      <c r="B129"/>
    </row>
    <row r="131" spans="2:6" ht="22.5" customHeight="1">
      <c r="B131" s="29" t="s">
        <v>238</v>
      </c>
      <c r="C131" s="28" t="s">
        <v>190</v>
      </c>
      <c r="D131" s="161" t="s">
        <v>219</v>
      </c>
    </row>
    <row r="132" spans="2:6">
      <c r="B132" s="160"/>
      <c r="C132" s="159"/>
      <c r="D132" s="158"/>
    </row>
    <row r="133" spans="2:6">
      <c r="B133" s="157"/>
      <c r="C133" s="156"/>
      <c r="D133" s="155"/>
    </row>
    <row r="134" spans="2:6">
      <c r="B134" s="154"/>
      <c r="C134" s="22" t="s">
        <v>5</v>
      </c>
      <c r="D134" s="153"/>
    </row>
    <row r="135" spans="2:6">
      <c r="B135" s="154"/>
      <c r="C135" s="153"/>
      <c r="D135" s="153"/>
    </row>
    <row r="136" spans="2:6">
      <c r="B136" s="152"/>
      <c r="C136" s="151"/>
      <c r="D136" s="151"/>
    </row>
    <row r="137" spans="2:6" ht="14.25" customHeight="1">
      <c r="C137" s="17">
        <f>SUM(C135:C136)</f>
        <v>0</v>
      </c>
      <c r="D137" s="17"/>
    </row>
    <row r="140" spans="2:6">
      <c r="B140" s="76" t="s">
        <v>237</v>
      </c>
    </row>
    <row r="142" spans="2:6" ht="20.25" customHeight="1">
      <c r="B142" s="29" t="s">
        <v>236</v>
      </c>
      <c r="C142" s="28" t="s">
        <v>190</v>
      </c>
      <c r="D142" s="17" t="s">
        <v>235</v>
      </c>
      <c r="E142" s="17" t="s">
        <v>234</v>
      </c>
      <c r="F142" s="105" t="s">
        <v>233</v>
      </c>
    </row>
    <row r="143" spans="2:6">
      <c r="B143" s="26" t="s">
        <v>232</v>
      </c>
      <c r="C143" s="102"/>
      <c r="D143" s="102"/>
      <c r="E143" s="102"/>
      <c r="F143" s="101"/>
    </row>
    <row r="144" spans="2:6">
      <c r="B144" s="91" t="s">
        <v>231</v>
      </c>
      <c r="C144" s="127">
        <v>20109.46</v>
      </c>
      <c r="D144" s="90"/>
      <c r="E144" s="90"/>
      <c r="F144" s="99"/>
    </row>
    <row r="145" spans="2:6">
      <c r="B145" s="91" t="s">
        <v>230</v>
      </c>
      <c r="C145" s="127"/>
      <c r="D145" s="90"/>
      <c r="E145" s="90"/>
      <c r="F145" s="99"/>
    </row>
    <row r="146" spans="2:6">
      <c r="B146" s="91" t="s">
        <v>229</v>
      </c>
      <c r="C146" s="127">
        <v>0.3</v>
      </c>
      <c r="D146" s="90"/>
      <c r="E146" s="90"/>
      <c r="F146" s="99"/>
    </row>
    <row r="147" spans="2:6">
      <c r="B147" s="122" t="s">
        <v>228</v>
      </c>
      <c r="C147" s="127">
        <v>2441.9299999999998</v>
      </c>
      <c r="D147" s="90"/>
      <c r="E147" s="90"/>
      <c r="F147" s="99"/>
    </row>
    <row r="148" spans="2:6">
      <c r="B148" s="122" t="s">
        <v>227</v>
      </c>
      <c r="C148" s="127">
        <v>-0.37</v>
      </c>
      <c r="D148" s="90"/>
      <c r="E148" s="90"/>
      <c r="F148" s="99"/>
    </row>
    <row r="149" spans="2:6">
      <c r="B149" s="122" t="s">
        <v>226</v>
      </c>
      <c r="C149" s="127">
        <v>323750</v>
      </c>
      <c r="D149" s="90"/>
      <c r="E149" s="90"/>
      <c r="F149" s="99"/>
    </row>
    <row r="150" spans="2:6">
      <c r="B150" s="122" t="s">
        <v>225</v>
      </c>
      <c r="C150" s="127">
        <v>668950</v>
      </c>
      <c r="D150" s="90"/>
      <c r="E150" s="90"/>
      <c r="F150" s="99"/>
    </row>
    <row r="151" spans="2:6">
      <c r="B151" s="150"/>
      <c r="C151" s="127"/>
      <c r="D151" s="109"/>
      <c r="E151" s="109"/>
      <c r="F151" s="149"/>
    </row>
    <row r="152" spans="2:6" ht="16.5" customHeight="1">
      <c r="C152" s="106">
        <f>SUM(C144:C151)</f>
        <v>1015251.3200000001</v>
      </c>
      <c r="D152" s="17">
        <f>SUM(D146:D151)</f>
        <v>0</v>
      </c>
      <c r="E152" s="17">
        <f>SUM(E146:E151)</f>
        <v>0</v>
      </c>
      <c r="F152" s="105">
        <f>SUM(F146:F151)</f>
        <v>0</v>
      </c>
    </row>
    <row r="155" spans="2:6" ht="22.5" customHeight="1">
      <c r="B155" s="29" t="s">
        <v>224</v>
      </c>
      <c r="C155" s="28" t="s">
        <v>190</v>
      </c>
      <c r="D155" s="17" t="s">
        <v>79</v>
      </c>
      <c r="E155" s="17" t="s">
        <v>219</v>
      </c>
    </row>
    <row r="156" spans="2:6">
      <c r="B156" s="94" t="s">
        <v>223</v>
      </c>
      <c r="C156" s="148"/>
      <c r="D156" s="147"/>
      <c r="E156" s="146"/>
    </row>
    <row r="157" spans="2:6">
      <c r="B157" s="145"/>
      <c r="C157" s="22" t="s">
        <v>5</v>
      </c>
      <c r="D157" s="144"/>
      <c r="E157" s="143"/>
    </row>
    <row r="158" spans="2:6">
      <c r="B158" s="142"/>
      <c r="C158" s="141"/>
      <c r="D158" s="140"/>
      <c r="E158" s="139"/>
    </row>
    <row r="159" spans="2:6" ht="16.5" customHeight="1">
      <c r="C159" s="17">
        <f>SUM(C157:C158)</f>
        <v>0</v>
      </c>
      <c r="D159" s="135"/>
      <c r="E159" s="134"/>
    </row>
    <row r="162" spans="2:5" ht="27.75" customHeight="1">
      <c r="B162" s="29" t="s">
        <v>222</v>
      </c>
      <c r="C162" s="28" t="s">
        <v>190</v>
      </c>
      <c r="D162" s="17" t="s">
        <v>79</v>
      </c>
      <c r="E162" s="17" t="s">
        <v>219</v>
      </c>
    </row>
    <row r="163" spans="2:5">
      <c r="B163" s="94" t="s">
        <v>221</v>
      </c>
      <c r="C163" s="148"/>
      <c r="D163" s="147"/>
      <c r="E163" s="146"/>
    </row>
    <row r="164" spans="2:5">
      <c r="B164" s="145"/>
      <c r="C164" s="22" t="s">
        <v>5</v>
      </c>
      <c r="D164" s="144"/>
      <c r="E164" s="143"/>
    </row>
    <row r="165" spans="2:5">
      <c r="B165" s="142"/>
      <c r="C165" s="141"/>
      <c r="D165" s="140"/>
      <c r="E165" s="139"/>
    </row>
    <row r="166" spans="2:5" ht="15" customHeight="1">
      <c r="C166" s="17">
        <f>SUM(C164:C165)</f>
        <v>0</v>
      </c>
      <c r="D166" s="135"/>
      <c r="E166" s="134"/>
    </row>
    <row r="167" spans="2:5" ht="15">
      <c r="B167"/>
    </row>
    <row r="169" spans="2:5" ht="24" customHeight="1">
      <c r="B169" s="29" t="s">
        <v>220</v>
      </c>
      <c r="C169" s="28" t="s">
        <v>190</v>
      </c>
      <c r="D169" s="17" t="s">
        <v>79</v>
      </c>
      <c r="E169" s="17" t="s">
        <v>219</v>
      </c>
    </row>
    <row r="170" spans="2:5">
      <c r="B170" s="94" t="s">
        <v>218</v>
      </c>
      <c r="C170" s="148"/>
      <c r="D170" s="147"/>
      <c r="E170" s="146"/>
    </row>
    <row r="171" spans="2:5">
      <c r="B171" s="145"/>
      <c r="C171" s="22" t="s">
        <v>5</v>
      </c>
      <c r="D171" s="144"/>
      <c r="E171" s="143"/>
    </row>
    <row r="172" spans="2:5">
      <c r="B172" s="142"/>
      <c r="C172" s="141"/>
      <c r="D172" s="140"/>
      <c r="E172" s="139"/>
    </row>
    <row r="173" spans="2:5" ht="16.5" customHeight="1">
      <c r="C173" s="17">
        <f>SUM(C171:C172)</f>
        <v>0</v>
      </c>
      <c r="D173" s="135"/>
      <c r="E173" s="134"/>
    </row>
    <row r="176" spans="2:5" ht="24" customHeight="1">
      <c r="B176" s="29" t="s">
        <v>217</v>
      </c>
      <c r="C176" s="28" t="s">
        <v>190</v>
      </c>
      <c r="D176" s="27" t="s">
        <v>79</v>
      </c>
      <c r="E176" s="27" t="s">
        <v>197</v>
      </c>
    </row>
    <row r="177" spans="2:5">
      <c r="B177" s="94" t="s">
        <v>216</v>
      </c>
      <c r="C177" s="85"/>
      <c r="D177" s="85">
        <v>0</v>
      </c>
      <c r="E177" s="85">
        <v>0</v>
      </c>
    </row>
    <row r="178" spans="2:5">
      <c r="B178" s="23"/>
      <c r="C178" s="22" t="s">
        <v>5</v>
      </c>
      <c r="D178" s="81">
        <v>0</v>
      </c>
      <c r="E178" s="81">
        <v>0</v>
      </c>
    </row>
    <row r="179" spans="2:5">
      <c r="B179" s="20"/>
      <c r="C179" s="138"/>
      <c r="D179" s="138">
        <v>0</v>
      </c>
      <c r="E179" s="138">
        <v>0</v>
      </c>
    </row>
    <row r="180" spans="2:5" ht="18.75" customHeight="1">
      <c r="C180" s="17">
        <f>SUM(C178:C179)</f>
        <v>0</v>
      </c>
      <c r="D180" s="135"/>
      <c r="E180" s="134"/>
    </row>
    <row r="182" spans="2:5">
      <c r="B182" s="76" t="s">
        <v>215</v>
      </c>
    </row>
    <row r="183" spans="2:5">
      <c r="B183" s="76"/>
    </row>
    <row r="184" spans="2:5">
      <c r="B184" s="76" t="s">
        <v>214</v>
      </c>
    </row>
    <row r="186" spans="2:5">
      <c r="B186" s="87" t="s">
        <v>213</v>
      </c>
      <c r="C186" s="86" t="s">
        <v>190</v>
      </c>
      <c r="D186" s="17" t="s">
        <v>198</v>
      </c>
      <c r="E186" s="17" t="s">
        <v>197</v>
      </c>
    </row>
    <row r="187" spans="2:5">
      <c r="B187" s="26" t="s">
        <v>212</v>
      </c>
      <c r="C187" s="102"/>
      <c r="D187" s="102"/>
      <c r="E187" s="102"/>
    </row>
    <row r="188" spans="2:5">
      <c r="B188" s="91" t="s">
        <v>211</v>
      </c>
      <c r="C188" s="90"/>
      <c r="D188" s="90"/>
      <c r="E188" s="90"/>
    </row>
    <row r="189" spans="2:5">
      <c r="B189" s="128" t="s">
        <v>210</v>
      </c>
      <c r="C189" s="118"/>
      <c r="D189" s="118" t="s">
        <v>209</v>
      </c>
      <c r="E189" s="90"/>
    </row>
    <row r="190" spans="2:5">
      <c r="B190" s="91" t="s">
        <v>208</v>
      </c>
      <c r="C190" s="90"/>
      <c r="D190" s="90" t="s">
        <v>207</v>
      </c>
      <c r="E190" s="90"/>
    </row>
    <row r="191" spans="2:5">
      <c r="B191" s="91" t="s">
        <v>206</v>
      </c>
      <c r="C191" s="90">
        <f>+[1]EA!D19</f>
        <v>189565</v>
      </c>
      <c r="D191" s="90" t="s">
        <v>205</v>
      </c>
      <c r="E191" s="90"/>
    </row>
    <row r="192" spans="2:5">
      <c r="B192" s="23"/>
      <c r="C192" s="90"/>
      <c r="D192" s="90"/>
      <c r="E192" s="90"/>
    </row>
    <row r="193" spans="2:5" ht="15">
      <c r="B193" s="23" t="s">
        <v>204</v>
      </c>
      <c r="C193"/>
      <c r="D193" s="90"/>
      <c r="E193" s="90"/>
    </row>
    <row r="194" spans="2:5">
      <c r="B194" s="128" t="s">
        <v>203</v>
      </c>
      <c r="C194" s="118"/>
      <c r="D194" s="118" t="s">
        <v>202</v>
      </c>
      <c r="E194" s="90"/>
    </row>
    <row r="195" spans="2:5">
      <c r="B195" s="91" t="s">
        <v>201</v>
      </c>
      <c r="C195" s="90">
        <f>+[1]EA!D25</f>
        <v>21400000</v>
      </c>
      <c r="D195" s="90" t="s">
        <v>200</v>
      </c>
      <c r="E195" s="90"/>
    </row>
    <row r="196" spans="2:5">
      <c r="B196" s="23"/>
      <c r="C196" s="90"/>
      <c r="D196" s="90"/>
      <c r="E196" s="90"/>
    </row>
    <row r="197" spans="2:5">
      <c r="B197" s="23"/>
      <c r="C197" s="90"/>
      <c r="D197" s="90"/>
      <c r="E197" s="90"/>
    </row>
    <row r="198" spans="2:5">
      <c r="B198" s="20"/>
      <c r="C198" s="96">
        <f>SUM(C190:C195)</f>
        <v>21589565</v>
      </c>
      <c r="D198" s="96"/>
      <c r="E198" s="109"/>
    </row>
    <row r="201" spans="2:5" ht="24.75" customHeight="1">
      <c r="B201" s="87" t="s">
        <v>199</v>
      </c>
      <c r="C201" s="86" t="s">
        <v>190</v>
      </c>
      <c r="D201" s="17" t="s">
        <v>198</v>
      </c>
      <c r="E201" s="17" t="s">
        <v>197</v>
      </c>
    </row>
    <row r="202" spans="2:5" ht="25.5">
      <c r="B202" s="137" t="s">
        <v>196</v>
      </c>
      <c r="C202" s="102"/>
      <c r="D202" s="102"/>
      <c r="E202" s="102"/>
    </row>
    <row r="203" spans="2:5">
      <c r="B203" s="136" t="s">
        <v>195</v>
      </c>
      <c r="C203" s="90">
        <f>+[1]EA!D28</f>
        <v>965629.4</v>
      </c>
      <c r="D203" s="90"/>
      <c r="E203" s="90" t="s">
        <v>194</v>
      </c>
    </row>
    <row r="204" spans="2:5">
      <c r="B204" s="91" t="s">
        <v>193</v>
      </c>
      <c r="C204" s="90">
        <v>0</v>
      </c>
      <c r="D204" s="90"/>
      <c r="E204" s="90"/>
    </row>
    <row r="205" spans="2:5">
      <c r="B205" s="20"/>
      <c r="C205" s="109"/>
      <c r="D205" s="109"/>
      <c r="E205" s="109"/>
    </row>
    <row r="206" spans="2:5" ht="16.5" customHeight="1">
      <c r="C206" s="105">
        <f>SUM(C203:C205)</f>
        <v>965629.4</v>
      </c>
      <c r="D206" s="135"/>
      <c r="E206" s="134"/>
    </row>
    <row r="209" spans="2:6">
      <c r="B209" s="76" t="s">
        <v>192</v>
      </c>
    </row>
    <row r="212" spans="2:6">
      <c r="B212" s="133" t="s">
        <v>191</v>
      </c>
      <c r="C212" s="132"/>
      <c r="D212" s="132" t="s">
        <v>190</v>
      </c>
      <c r="E212" s="131" t="s">
        <v>189</v>
      </c>
      <c r="F212" s="131" t="s">
        <v>188</v>
      </c>
    </row>
    <row r="213" spans="2:6">
      <c r="B213" s="26" t="s">
        <v>187</v>
      </c>
      <c r="C213" s="102"/>
      <c r="D213" s="102"/>
      <c r="E213" s="130"/>
      <c r="F213" s="116">
        <v>0</v>
      </c>
    </row>
    <row r="214" spans="2:6">
      <c r="B214" s="128" t="s">
        <v>186</v>
      </c>
      <c r="C214" s="118" t="s">
        <v>185</v>
      </c>
      <c r="D214" s="90"/>
      <c r="E214" s="129"/>
      <c r="F214" s="116"/>
    </row>
    <row r="215" spans="2:6">
      <c r="B215" s="91" t="s">
        <v>184</v>
      </c>
      <c r="C215" s="90" t="s">
        <v>183</v>
      </c>
      <c r="D215" s="90">
        <v>703050.77</v>
      </c>
      <c r="E215" s="117">
        <f>+D215/$D$271</f>
        <v>8.1723136484256012E-2</v>
      </c>
      <c r="F215" s="116"/>
    </row>
    <row r="216" spans="2:6">
      <c r="B216" s="128" t="s">
        <v>182</v>
      </c>
      <c r="C216" s="118" t="s">
        <v>181</v>
      </c>
      <c r="D216" s="90"/>
      <c r="E216" s="117"/>
      <c r="F216" s="116"/>
    </row>
    <row r="217" spans="2:6">
      <c r="B217" s="128"/>
      <c r="C217" s="90" t="s">
        <v>180</v>
      </c>
      <c r="D217" s="90">
        <v>2485.17</v>
      </c>
      <c r="E217" s="117">
        <f>+D217/$D$271</f>
        <v>2.8887798116852717E-4</v>
      </c>
      <c r="F217" s="116"/>
    </row>
    <row r="218" spans="2:6">
      <c r="B218" s="91" t="s">
        <v>179</v>
      </c>
      <c r="C218" s="90" t="s">
        <v>178</v>
      </c>
      <c r="D218" s="90">
        <v>4925.3599999999997</v>
      </c>
      <c r="E218" s="117">
        <f>+D218/$D$271</f>
        <v>5.7252745418953904E-4</v>
      </c>
      <c r="F218" s="116"/>
    </row>
    <row r="219" spans="2:6">
      <c r="B219" s="91" t="s">
        <v>177</v>
      </c>
      <c r="C219" s="90" t="s">
        <v>176</v>
      </c>
      <c r="D219" s="90"/>
      <c r="E219" s="117"/>
      <c r="F219" s="116"/>
    </row>
    <row r="220" spans="2:6">
      <c r="B220" s="91" t="s">
        <v>175</v>
      </c>
      <c r="C220" s="90" t="s">
        <v>174</v>
      </c>
      <c r="D220" s="90">
        <v>0</v>
      </c>
      <c r="E220" s="117"/>
      <c r="F220" s="116"/>
    </row>
    <row r="221" spans="2:6">
      <c r="B221" s="91" t="s">
        <v>173</v>
      </c>
      <c r="C221" s="90" t="s">
        <v>172</v>
      </c>
      <c r="D221" s="90">
        <v>1316.25</v>
      </c>
      <c r="E221" s="117">
        <f>+D221/$D$271</f>
        <v>1.5300186414332777E-4</v>
      </c>
      <c r="F221" s="116"/>
    </row>
    <row r="222" spans="2:6">
      <c r="B222" s="91"/>
      <c r="C222" s="90" t="s">
        <v>171</v>
      </c>
      <c r="D222" s="90">
        <v>1493.24</v>
      </c>
      <c r="E222" s="117">
        <f>+D222/$D$271</f>
        <v>1.7357531138718538E-4</v>
      </c>
      <c r="F222" s="116"/>
    </row>
    <row r="223" spans="2:6">
      <c r="B223" s="128" t="s">
        <v>170</v>
      </c>
      <c r="C223" s="128" t="s">
        <v>169</v>
      </c>
      <c r="D223" s="90"/>
      <c r="E223" s="117"/>
      <c r="F223" s="116"/>
    </row>
    <row r="224" spans="2:6">
      <c r="B224" s="123" t="s">
        <v>168</v>
      </c>
      <c r="C224" s="123" t="s">
        <v>167</v>
      </c>
      <c r="D224" s="127">
        <v>34132.11</v>
      </c>
      <c r="E224" s="117">
        <f>+D224/$D$271</f>
        <v>3.9675414679165195E-3</v>
      </c>
      <c r="F224" s="116"/>
    </row>
    <row r="225" spans="2:6">
      <c r="B225" s="91" t="s">
        <v>166</v>
      </c>
      <c r="C225" s="90" t="s">
        <v>165</v>
      </c>
      <c r="D225" s="90">
        <v>0</v>
      </c>
      <c r="E225" s="117">
        <f>+D225/$D$271</f>
        <v>0</v>
      </c>
      <c r="F225" s="116"/>
    </row>
    <row r="226" spans="2:6">
      <c r="B226" s="123" t="s">
        <v>164</v>
      </c>
      <c r="C226" s="123" t="s">
        <v>163</v>
      </c>
      <c r="D226" s="90">
        <v>65226.79</v>
      </c>
      <c r="E226" s="117">
        <f>+D226/$D$271</f>
        <v>7.5820098477381729E-3</v>
      </c>
      <c r="F226" s="116"/>
    </row>
    <row r="227" spans="2:6">
      <c r="B227" s="123" t="s">
        <v>162</v>
      </c>
      <c r="C227" s="123" t="s">
        <v>161</v>
      </c>
      <c r="D227" s="90">
        <v>0</v>
      </c>
      <c r="E227" s="117">
        <f>+D227/$D$271</f>
        <v>0</v>
      </c>
      <c r="F227" s="116"/>
    </row>
    <row r="228" spans="2:6">
      <c r="B228" s="91" t="s">
        <v>160</v>
      </c>
      <c r="C228" s="90" t="s">
        <v>159</v>
      </c>
      <c r="D228" s="90">
        <v>133500</v>
      </c>
      <c r="E228" s="117">
        <f>+D228/$D$271</f>
        <v>1.551813778775632E-2</v>
      </c>
      <c r="F228" s="116"/>
    </row>
    <row r="229" spans="2:6">
      <c r="B229" s="91" t="s">
        <v>158</v>
      </c>
      <c r="C229" s="90" t="s">
        <v>157</v>
      </c>
      <c r="D229" s="90">
        <v>14061.03</v>
      </c>
      <c r="E229" s="117">
        <f>+D229/$D$271</f>
        <v>1.6344644267998146E-3</v>
      </c>
      <c r="F229" s="116"/>
    </row>
    <row r="230" spans="2:6">
      <c r="B230" s="91"/>
      <c r="C230" s="90"/>
      <c r="D230" s="90"/>
      <c r="E230" s="117"/>
      <c r="F230" s="116"/>
    </row>
    <row r="231" spans="2:6">
      <c r="B231" s="126" t="s">
        <v>156</v>
      </c>
      <c r="C231" s="125"/>
      <c r="D231" s="125"/>
      <c r="E231" s="117"/>
      <c r="F231" s="116"/>
    </row>
    <row r="232" spans="2:6">
      <c r="B232" s="123" t="s">
        <v>155</v>
      </c>
      <c r="C232" s="122" t="s">
        <v>154</v>
      </c>
      <c r="D232" s="124">
        <v>618825</v>
      </c>
      <c r="E232" s="117">
        <f>+D232/$D$271</f>
        <v>7.1932671284706401E-2</v>
      </c>
      <c r="F232" s="116"/>
    </row>
    <row r="233" spans="2:6">
      <c r="B233" s="123" t="s">
        <v>153</v>
      </c>
      <c r="C233" s="122" t="s">
        <v>152</v>
      </c>
      <c r="D233" s="124">
        <v>668950</v>
      </c>
      <c r="E233" s="117">
        <f>+D233/$D$271</f>
        <v>7.7759238000895806E-2</v>
      </c>
      <c r="F233" s="116"/>
    </row>
    <row r="234" spans="2:6">
      <c r="B234" s="123" t="s">
        <v>151</v>
      </c>
      <c r="C234" s="122" t="s">
        <v>150</v>
      </c>
      <c r="D234" s="124">
        <v>399900</v>
      </c>
      <c r="E234" s="117">
        <f>+D234/$D$271</f>
        <v>4.6484668923773426E-2</v>
      </c>
      <c r="F234" s="116"/>
    </row>
    <row r="235" spans="2:6">
      <c r="B235" s="123" t="s">
        <v>149</v>
      </c>
      <c r="C235" s="122" t="s">
        <v>148</v>
      </c>
      <c r="D235" s="124">
        <v>5950</v>
      </c>
      <c r="E235" s="117">
        <f>+D235/$D$271</f>
        <v>6.916323583307124E-4</v>
      </c>
      <c r="F235" s="116"/>
    </row>
    <row r="236" spans="2:6">
      <c r="B236" s="123" t="s">
        <v>147</v>
      </c>
      <c r="C236" s="122" t="s">
        <v>146</v>
      </c>
      <c r="D236" s="124">
        <v>277500</v>
      </c>
      <c r="E236" s="117">
        <f>+D236/$D$271</f>
        <v>3.2256803266684488E-2</v>
      </c>
      <c r="F236" s="116"/>
    </row>
    <row r="237" spans="2:6">
      <c r="B237" s="123" t="s">
        <v>145</v>
      </c>
      <c r="C237" s="122" t="s">
        <v>144</v>
      </c>
      <c r="D237" s="124">
        <v>598500</v>
      </c>
      <c r="E237" s="117">
        <f>+D237/$D$271</f>
        <v>6.9570078396795187E-2</v>
      </c>
      <c r="F237" s="116"/>
    </row>
    <row r="238" spans="2:6">
      <c r="B238" s="123" t="s">
        <v>143</v>
      </c>
      <c r="C238" s="122" t="s">
        <v>142</v>
      </c>
      <c r="D238" s="124">
        <v>1854990</v>
      </c>
      <c r="E238" s="117">
        <f>+D238/$D$271</f>
        <v>0.21562539636636777</v>
      </c>
      <c r="F238" s="116"/>
    </row>
    <row r="239" spans="2:6">
      <c r="B239" s="123" t="s">
        <v>141</v>
      </c>
      <c r="C239" s="122" t="s">
        <v>140</v>
      </c>
      <c r="D239" s="124">
        <v>323750</v>
      </c>
      <c r="E239" s="117">
        <f>+D239/$D$271</f>
        <v>3.7632937144465237E-2</v>
      </c>
      <c r="F239" s="116"/>
    </row>
    <row r="240" spans="2:6">
      <c r="B240" s="123" t="s">
        <v>139</v>
      </c>
      <c r="C240" s="122" t="s">
        <v>138</v>
      </c>
      <c r="D240" s="124">
        <v>482975</v>
      </c>
      <c r="E240" s="117">
        <f>+D240/$D$271</f>
        <v>5.6141367775592574E-2</v>
      </c>
      <c r="F240" s="116"/>
    </row>
    <row r="241" spans="2:6">
      <c r="B241" s="123" t="s">
        <v>137</v>
      </c>
      <c r="C241" s="122" t="s">
        <v>136</v>
      </c>
      <c r="D241" s="124">
        <v>1032129.2</v>
      </c>
      <c r="E241" s="117">
        <f>+D241/$D$271</f>
        <v>0.11997545423495656</v>
      </c>
      <c r="F241" s="116"/>
    </row>
    <row r="242" spans="2:6">
      <c r="B242" s="123"/>
      <c r="C242" s="122"/>
      <c r="D242" s="121"/>
      <c r="E242" s="117"/>
      <c r="F242" s="116"/>
    </row>
    <row r="243" spans="2:6">
      <c r="B243" s="120" t="s">
        <v>135</v>
      </c>
      <c r="C243" s="92"/>
      <c r="D243" s="90"/>
      <c r="E243" s="117"/>
      <c r="F243" s="116"/>
    </row>
    <row r="244" spans="2:6">
      <c r="B244" s="119" t="s">
        <v>134</v>
      </c>
      <c r="C244" s="118" t="s">
        <v>133</v>
      </c>
      <c r="D244" s="90"/>
      <c r="E244" s="117"/>
      <c r="F244" s="116"/>
    </row>
    <row r="245" spans="2:6">
      <c r="B245" s="91" t="s">
        <v>132</v>
      </c>
      <c r="C245" s="90" t="s">
        <v>131</v>
      </c>
      <c r="D245" s="90">
        <v>0</v>
      </c>
      <c r="E245" s="117"/>
      <c r="F245" s="116"/>
    </row>
    <row r="246" spans="2:6">
      <c r="B246" s="91" t="s">
        <v>130</v>
      </c>
      <c r="C246" s="90" t="s">
        <v>129</v>
      </c>
      <c r="D246" s="90">
        <v>0</v>
      </c>
      <c r="E246" s="117">
        <f>+D246/$D$271</f>
        <v>0</v>
      </c>
      <c r="F246" s="116"/>
    </row>
    <row r="247" spans="2:6">
      <c r="B247" s="91" t="s">
        <v>128</v>
      </c>
      <c r="C247" s="90" t="s">
        <v>127</v>
      </c>
      <c r="D247" s="90">
        <v>0</v>
      </c>
      <c r="E247" s="117">
        <f>+D247/$D$271</f>
        <v>0</v>
      </c>
      <c r="F247" s="116"/>
    </row>
    <row r="248" spans="2:6">
      <c r="B248" s="91" t="s">
        <v>126</v>
      </c>
      <c r="C248" s="90" t="s">
        <v>125</v>
      </c>
      <c r="D248" s="90">
        <v>0</v>
      </c>
      <c r="E248" s="117">
        <f>+D248/$D$271</f>
        <v>0</v>
      </c>
      <c r="F248" s="116"/>
    </row>
    <row r="249" spans="2:6">
      <c r="B249" s="91" t="s">
        <v>124</v>
      </c>
      <c r="C249" s="90" t="s">
        <v>123</v>
      </c>
      <c r="D249" s="90">
        <v>522</v>
      </c>
      <c r="E249" s="117">
        <f>+D249/$D$271</f>
        <v>6.06776623611146E-5</v>
      </c>
      <c r="F249" s="116"/>
    </row>
    <row r="250" spans="2:6">
      <c r="B250" s="91" t="s">
        <v>122</v>
      </c>
      <c r="C250" s="90" t="s">
        <v>121</v>
      </c>
      <c r="D250" s="90">
        <v>2549.7600000000002</v>
      </c>
      <c r="E250" s="117">
        <f>+D250/$D$271</f>
        <v>2.9638597008022142E-4</v>
      </c>
      <c r="F250" s="116"/>
    </row>
    <row r="251" spans="2:6">
      <c r="B251" s="91" t="s">
        <v>120</v>
      </c>
      <c r="C251" s="90" t="s">
        <v>119</v>
      </c>
      <c r="D251" s="90">
        <v>0</v>
      </c>
      <c r="E251" s="117">
        <f>+D251/$D$271</f>
        <v>0</v>
      </c>
      <c r="F251" s="116"/>
    </row>
    <row r="252" spans="2:6">
      <c r="B252" s="91" t="s">
        <v>118</v>
      </c>
      <c r="C252" s="90" t="s">
        <v>117</v>
      </c>
      <c r="D252" s="90">
        <v>299.8</v>
      </c>
      <c r="E252" s="117">
        <f>+D252/$D$271</f>
        <v>3.4848971601268505E-5</v>
      </c>
      <c r="F252" s="116"/>
    </row>
    <row r="253" spans="2:6">
      <c r="B253" s="91" t="s">
        <v>116</v>
      </c>
      <c r="C253" s="90" t="s">
        <v>115</v>
      </c>
      <c r="D253" s="90"/>
      <c r="E253" s="117">
        <f>+D253/$D$271</f>
        <v>0</v>
      </c>
      <c r="F253" s="116"/>
    </row>
    <row r="254" spans="2:6">
      <c r="B254" s="91" t="s">
        <v>114</v>
      </c>
      <c r="C254" s="90" t="s">
        <v>113</v>
      </c>
      <c r="D254" s="90">
        <v>486330</v>
      </c>
      <c r="E254" s="117">
        <f>+D254/$D$271</f>
        <v>5.6531355433105106E-2</v>
      </c>
      <c r="F254" s="116"/>
    </row>
    <row r="255" spans="2:6">
      <c r="B255" s="91" t="s">
        <v>112</v>
      </c>
      <c r="C255" s="90" t="s">
        <v>111</v>
      </c>
      <c r="D255" s="90">
        <v>207640.02</v>
      </c>
      <c r="E255" s="117">
        <f>+D255/$D$271</f>
        <v>2.4136228019569123E-2</v>
      </c>
      <c r="F255" s="116"/>
    </row>
    <row r="256" spans="2:6">
      <c r="B256" s="91" t="s">
        <v>110</v>
      </c>
      <c r="C256" s="90" t="s">
        <v>109</v>
      </c>
      <c r="D256" s="90">
        <v>372853.02</v>
      </c>
      <c r="E256" s="117">
        <f>+D256/$D$271</f>
        <v>4.3340708156861897E-2</v>
      </c>
      <c r="F256" s="116"/>
    </row>
    <row r="257" spans="2:6">
      <c r="B257" s="91" t="s">
        <v>108</v>
      </c>
      <c r="C257" s="90" t="s">
        <v>107</v>
      </c>
      <c r="D257" s="90">
        <v>1134</v>
      </c>
      <c r="E257" s="117">
        <f>+D257/$D$271</f>
        <v>1.3181699064655932E-4</v>
      </c>
      <c r="F257" s="116"/>
    </row>
    <row r="258" spans="2:6">
      <c r="B258" s="91" t="s">
        <v>106</v>
      </c>
      <c r="C258" s="90" t="s">
        <v>105</v>
      </c>
      <c r="D258" s="90">
        <v>40524.6</v>
      </c>
      <c r="E258" s="117">
        <f>+D258/$D$271</f>
        <v>4.7106091879678636E-3</v>
      </c>
      <c r="F258" s="116"/>
    </row>
    <row r="259" spans="2:6">
      <c r="B259" s="91" t="s">
        <v>104</v>
      </c>
      <c r="C259" s="90" t="s">
        <v>103</v>
      </c>
      <c r="D259" s="90"/>
      <c r="E259" s="117">
        <f>+D259/$D$271</f>
        <v>0</v>
      </c>
      <c r="F259" s="116"/>
    </row>
    <row r="260" spans="2:6">
      <c r="B260" s="91" t="s">
        <v>102</v>
      </c>
      <c r="C260" s="90" t="s">
        <v>101</v>
      </c>
      <c r="D260" s="90">
        <v>257267.1</v>
      </c>
      <c r="E260" s="117">
        <f>+D260/$D$271</f>
        <v>2.9904916150235838E-2</v>
      </c>
      <c r="F260" s="116"/>
    </row>
    <row r="261" spans="2:6">
      <c r="B261" s="91" t="s">
        <v>100</v>
      </c>
      <c r="C261" s="90" t="s">
        <v>99</v>
      </c>
      <c r="D261" s="90"/>
      <c r="E261" s="117">
        <f>+D261/$D$271</f>
        <v>0</v>
      </c>
      <c r="F261" s="116"/>
    </row>
    <row r="262" spans="2:6">
      <c r="B262" s="91" t="s">
        <v>98</v>
      </c>
      <c r="C262" s="90" t="s">
        <v>96</v>
      </c>
      <c r="D262" s="90">
        <v>290.01</v>
      </c>
      <c r="E262" s="117">
        <f>+D262/$D$271</f>
        <v>3.3710974830166372E-5</v>
      </c>
      <c r="F262" s="116"/>
    </row>
    <row r="263" spans="2:6">
      <c r="B263" s="91" t="s">
        <v>97</v>
      </c>
      <c r="C263" s="90" t="s">
        <v>96</v>
      </c>
      <c r="D263" s="90">
        <v>1782.36</v>
      </c>
      <c r="E263" s="117">
        <f>+D263/$D$271</f>
        <v>2.0718283196543338E-4</v>
      </c>
      <c r="F263" s="116"/>
    </row>
    <row r="264" spans="2:6">
      <c r="B264" s="91" t="s">
        <v>95</v>
      </c>
      <c r="C264" s="90" t="s">
        <v>94</v>
      </c>
      <c r="D264" s="90">
        <v>925.92</v>
      </c>
      <c r="E264" s="117">
        <f>+D264/$D$271</f>
        <v>1.0762961902950811E-4</v>
      </c>
      <c r="F264" s="116"/>
    </row>
    <row r="265" spans="2:6">
      <c r="B265" s="91" t="s">
        <v>93</v>
      </c>
      <c r="C265" s="90" t="s">
        <v>92</v>
      </c>
      <c r="D265" s="90">
        <v>5137.5600000000004</v>
      </c>
      <c r="E265" s="117">
        <f>+D265/$D$271</f>
        <v>5.9719373762445965E-4</v>
      </c>
      <c r="F265" s="116"/>
    </row>
    <row r="266" spans="2:6">
      <c r="B266" s="91" t="s">
        <v>91</v>
      </c>
      <c r="C266" s="90" t="s">
        <v>90</v>
      </c>
      <c r="D266" s="90">
        <v>663.6</v>
      </c>
      <c r="E266" s="117">
        <f>+D266/$D$271</f>
        <v>7.7137350082060634E-5</v>
      </c>
      <c r="F266" s="116"/>
    </row>
    <row r="267" spans="2:6">
      <c r="B267" s="91" t="s">
        <v>89</v>
      </c>
      <c r="C267" s="90" t="s">
        <v>88</v>
      </c>
      <c r="D267" s="90">
        <v>1256.69</v>
      </c>
      <c r="E267" s="117">
        <f>+D267/$D$271</f>
        <v>1.460785661160711E-4</v>
      </c>
      <c r="F267" s="116"/>
    </row>
    <row r="268" spans="2:6">
      <c r="B268" s="91"/>
      <c r="C268" s="90"/>
      <c r="D268" s="2"/>
      <c r="E268" s="117"/>
      <c r="F268" s="116"/>
    </row>
    <row r="269" spans="2:6">
      <c r="B269" s="91"/>
      <c r="C269" s="90"/>
      <c r="D269" s="90"/>
      <c r="E269" s="117"/>
      <c r="F269" s="116"/>
    </row>
    <row r="270" spans="2:6">
      <c r="B270" s="91"/>
      <c r="C270" s="90"/>
      <c r="D270" s="90"/>
      <c r="E270" s="117"/>
      <c r="F270" s="116"/>
    </row>
    <row r="271" spans="2:6">
      <c r="B271" s="20"/>
      <c r="C271" s="97" t="s">
        <v>77</v>
      </c>
      <c r="D271" s="96">
        <f>SUM(D215:D269)</f>
        <v>8602836.3599999975</v>
      </c>
      <c r="E271" s="115">
        <f>SUM(E215:E269)</f>
        <v>1.0000000000000002</v>
      </c>
      <c r="F271" s="109">
        <v>0</v>
      </c>
    </row>
    <row r="274" spans="2:7">
      <c r="D274" s="114"/>
    </row>
    <row r="276" spans="2:7">
      <c r="B276" s="76" t="s">
        <v>87</v>
      </c>
    </row>
    <row r="278" spans="2:7" ht="28.5" customHeight="1">
      <c r="B278" s="29" t="s">
        <v>86</v>
      </c>
      <c r="C278" s="28" t="s">
        <v>9</v>
      </c>
      <c r="D278" s="27" t="s">
        <v>8</v>
      </c>
      <c r="E278" s="27" t="s">
        <v>80</v>
      </c>
      <c r="F278" s="113" t="s">
        <v>85</v>
      </c>
      <c r="G278" s="28" t="s">
        <v>79</v>
      </c>
    </row>
    <row r="279" spans="2:7">
      <c r="B279" s="94" t="s">
        <v>84</v>
      </c>
      <c r="C279" s="85"/>
      <c r="D279" s="85"/>
      <c r="E279" s="85">
        <v>0</v>
      </c>
      <c r="F279" s="112">
        <v>0</v>
      </c>
      <c r="G279" s="24">
        <v>0</v>
      </c>
    </row>
    <row r="280" spans="2:7">
      <c r="B280" s="103" t="s">
        <v>83</v>
      </c>
      <c r="C280" s="90">
        <v>74497745.829999998</v>
      </c>
      <c r="D280" s="90">
        <v>74497745.829999998</v>
      </c>
      <c r="E280" s="111">
        <v>0</v>
      </c>
      <c r="F280" s="98"/>
      <c r="G280" s="21"/>
    </row>
    <row r="281" spans="2:7">
      <c r="B281" s="110" t="s">
        <v>82</v>
      </c>
      <c r="C281" s="109">
        <v>0</v>
      </c>
      <c r="D281" s="109">
        <v>0</v>
      </c>
      <c r="E281" s="79">
        <v>0</v>
      </c>
      <c r="F281" s="108"/>
      <c r="G281" s="80"/>
    </row>
    <row r="282" spans="2:7" ht="19.5" customHeight="1">
      <c r="C282" s="107">
        <f>SUM(C280:C281)</f>
        <v>74497745.829999998</v>
      </c>
      <c r="D282" s="77">
        <f>SUM(D280:D281)</f>
        <v>74497745.829999998</v>
      </c>
      <c r="E282" s="77">
        <f>SUM(E279:E281)</f>
        <v>0</v>
      </c>
      <c r="F282" s="106"/>
      <c r="G282" s="77"/>
    </row>
    <row r="288" spans="2:7">
      <c r="B288" s="87" t="s">
        <v>81</v>
      </c>
      <c r="C288" s="86"/>
      <c r="D288" s="86" t="s">
        <v>9</v>
      </c>
      <c r="E288" s="17" t="s">
        <v>8</v>
      </c>
      <c r="F288" s="105" t="s">
        <v>80</v>
      </c>
      <c r="G288" s="104" t="s">
        <v>79</v>
      </c>
    </row>
    <row r="289" spans="2:7">
      <c r="B289" s="103"/>
      <c r="C289" s="102"/>
      <c r="D289" s="100"/>
      <c r="E289" s="102"/>
      <c r="F289" s="101"/>
      <c r="G289" s="24"/>
    </row>
    <row r="290" spans="2:7">
      <c r="B290" s="91" t="s">
        <v>78</v>
      </c>
      <c r="C290" s="100"/>
      <c r="D290" s="100">
        <f>+[3]ESF!J48</f>
        <v>-32959398.199999999</v>
      </c>
      <c r="E290" s="100">
        <f>+[3]ESF!I48</f>
        <v>-19007040.16</v>
      </c>
      <c r="F290" s="99">
        <f>+E290-D290</f>
        <v>13952358.039999999</v>
      </c>
      <c r="G290" s="21"/>
    </row>
    <row r="291" spans="2:7">
      <c r="B291" s="91"/>
      <c r="C291" s="100"/>
      <c r="D291" s="100"/>
      <c r="E291" s="100"/>
      <c r="F291" s="99"/>
      <c r="G291" s="21"/>
    </row>
    <row r="292" spans="2:7">
      <c r="B292" s="23"/>
      <c r="C292" s="81"/>
      <c r="D292" s="81"/>
      <c r="E292" s="81"/>
      <c r="F292" s="98"/>
      <c r="G292" s="21"/>
    </row>
    <row r="293" spans="2:7">
      <c r="B293" s="20"/>
      <c r="C293" s="97" t="s">
        <v>77</v>
      </c>
      <c r="D293" s="96">
        <f>SUM(D289:D292)</f>
        <v>-32959398.199999999</v>
      </c>
      <c r="E293" s="96">
        <f>SUM(E289:E292)</f>
        <v>-19007040.16</v>
      </c>
      <c r="F293" s="95">
        <f>SUM(F289:F292)</f>
        <v>13952358.039999999</v>
      </c>
      <c r="G293" s="80"/>
    </row>
    <row r="298" spans="2:7">
      <c r="B298" s="76" t="s">
        <v>76</v>
      </c>
    </row>
    <row r="300" spans="2:7" ht="30.75" customHeight="1">
      <c r="B300" s="87" t="s">
        <v>75</v>
      </c>
      <c r="C300" s="86" t="s">
        <v>9</v>
      </c>
      <c r="D300" s="17" t="s">
        <v>8</v>
      </c>
      <c r="E300" s="17" t="s">
        <v>7</v>
      </c>
    </row>
    <row r="301" spans="2:7">
      <c r="B301" s="94" t="s">
        <v>74</v>
      </c>
      <c r="C301" s="85"/>
      <c r="D301" s="85"/>
      <c r="E301" s="85"/>
    </row>
    <row r="302" spans="2:7">
      <c r="B302" s="94" t="s">
        <v>73</v>
      </c>
      <c r="C302" s="93">
        <f>SUM(C303:C304)</f>
        <v>0</v>
      </c>
      <c r="D302" s="93">
        <f>+D303+D304</f>
        <v>9.2099999999999991</v>
      </c>
      <c r="E302" s="93">
        <f>+E303+E304</f>
        <v>9.2099999999999991</v>
      </c>
    </row>
    <row r="303" spans="2:7">
      <c r="B303" s="91" t="s">
        <v>72</v>
      </c>
      <c r="C303" s="89">
        <v>0</v>
      </c>
      <c r="D303" s="90">
        <v>0.26</v>
      </c>
      <c r="E303" s="90">
        <f>+D303-C303</f>
        <v>0.26</v>
      </c>
    </row>
    <row r="304" spans="2:7">
      <c r="B304" s="91" t="s">
        <v>71</v>
      </c>
      <c r="C304" s="89">
        <v>0</v>
      </c>
      <c r="D304" s="90">
        <v>8.9499999999999993</v>
      </c>
      <c r="E304" s="90">
        <f>+D304-C304</f>
        <v>8.9499999999999993</v>
      </c>
    </row>
    <row r="305" spans="2:7">
      <c r="B305" s="23" t="s">
        <v>70</v>
      </c>
      <c r="C305" s="92">
        <f>SUM(C306:C309)</f>
        <v>24112012.34</v>
      </c>
      <c r="D305" s="92">
        <f>+D306+D307+D308+D309</f>
        <v>40449833.82</v>
      </c>
      <c r="E305" s="92">
        <f>+D305-C305</f>
        <v>16337821.48</v>
      </c>
    </row>
    <row r="306" spans="2:7">
      <c r="B306" s="91" t="s">
        <v>69</v>
      </c>
      <c r="C306" s="90">
        <v>20576478</v>
      </c>
      <c r="D306" s="90">
        <f>+C19</f>
        <v>36809014.170000002</v>
      </c>
      <c r="E306" s="90">
        <f>+D306-C306</f>
        <v>16232536.170000002</v>
      </c>
    </row>
    <row r="307" spans="2:7">
      <c r="B307" s="91" t="s">
        <v>68</v>
      </c>
      <c r="C307" s="90">
        <v>56297.919999999998</v>
      </c>
      <c r="D307" s="89">
        <v>0</v>
      </c>
      <c r="E307" s="90">
        <f>+D307</f>
        <v>0</v>
      </c>
    </row>
    <row r="308" spans="2:7">
      <c r="B308" s="91" t="s">
        <v>67</v>
      </c>
      <c r="C308" s="90">
        <v>3401591.43</v>
      </c>
      <c r="D308" s="90">
        <f>+C21</f>
        <v>3640819.65</v>
      </c>
      <c r="E308" s="90">
        <f>+D308-C308</f>
        <v>239228.21999999974</v>
      </c>
    </row>
    <row r="309" spans="2:7">
      <c r="B309" s="91" t="s">
        <v>66</v>
      </c>
      <c r="C309" s="90">
        <v>77644.990000000005</v>
      </c>
      <c r="D309" s="89">
        <v>0</v>
      </c>
      <c r="E309" s="81">
        <f>+D309-C309</f>
        <v>-77644.990000000005</v>
      </c>
    </row>
    <row r="310" spans="2:7">
      <c r="B310" s="23"/>
      <c r="C310" s="81"/>
      <c r="D310" s="81"/>
      <c r="E310" s="81"/>
    </row>
    <row r="311" spans="2:7">
      <c r="B311" s="23"/>
      <c r="C311" s="81"/>
      <c r="D311" s="81"/>
      <c r="E311" s="81"/>
      <c r="G311" s="2"/>
    </row>
    <row r="312" spans="2:7">
      <c r="B312" s="20"/>
      <c r="C312" s="79"/>
      <c r="D312" s="79"/>
      <c r="E312" s="79"/>
      <c r="G312" s="2"/>
    </row>
    <row r="313" spans="2:7" ht="21.75" customHeight="1">
      <c r="C313" s="88">
        <f>+C302+C305</f>
        <v>24112012.34</v>
      </c>
      <c r="D313" s="88">
        <f>+D302+D305</f>
        <v>40449843.030000001</v>
      </c>
      <c r="E313" s="88">
        <f>+D313-C313</f>
        <v>16337830.690000001</v>
      </c>
      <c r="G313" s="2"/>
    </row>
    <row r="314" spans="2:7">
      <c r="G314" s="2"/>
    </row>
    <row r="316" spans="2:7" ht="24" customHeight="1">
      <c r="B316" s="87" t="s">
        <v>65</v>
      </c>
      <c r="C316" s="86" t="s">
        <v>7</v>
      </c>
      <c r="D316" s="17" t="s">
        <v>64</v>
      </c>
      <c r="E316" s="15"/>
    </row>
    <row r="317" spans="2:7">
      <c r="B317" s="26" t="s">
        <v>63</v>
      </c>
      <c r="C317" s="24"/>
      <c r="D317" s="85"/>
      <c r="E317" s="78"/>
    </row>
    <row r="318" spans="2:7">
      <c r="B318" s="23"/>
      <c r="C318" s="21"/>
      <c r="D318" s="81"/>
      <c r="E318" s="78"/>
    </row>
    <row r="319" spans="2:7">
      <c r="B319" s="23" t="s">
        <v>62</v>
      </c>
      <c r="C319" s="21"/>
      <c r="D319" s="81"/>
      <c r="E319" s="78"/>
    </row>
    <row r="320" spans="2:7">
      <c r="B320" s="23"/>
      <c r="C320" s="21"/>
      <c r="D320" s="81"/>
      <c r="E320" s="78"/>
    </row>
    <row r="321" spans="2:7">
      <c r="B321" s="23" t="s">
        <v>61</v>
      </c>
      <c r="C321" s="84">
        <v>0</v>
      </c>
      <c r="D321" s="81"/>
      <c r="E321" s="78"/>
    </row>
    <row r="322" spans="2:7">
      <c r="B322" s="23"/>
      <c r="C322" s="83" t="s">
        <v>5</v>
      </c>
      <c r="D322" s="81"/>
      <c r="E322" s="78"/>
    </row>
    <row r="323" spans="2:7">
      <c r="B323" s="23" t="s">
        <v>60</v>
      </c>
      <c r="C323" s="82">
        <v>0</v>
      </c>
      <c r="D323" s="81"/>
      <c r="E323" s="78"/>
    </row>
    <row r="324" spans="2:7">
      <c r="B324" s="23"/>
      <c r="C324" s="21"/>
      <c r="D324" s="81"/>
      <c r="E324" s="78"/>
    </row>
    <row r="325" spans="2:7">
      <c r="B325" s="23" t="s">
        <v>59</v>
      </c>
      <c r="C325" s="21"/>
      <c r="D325" s="81"/>
      <c r="E325" s="78"/>
      <c r="F325" s="10"/>
      <c r="G325" s="15"/>
    </row>
    <row r="326" spans="2:7">
      <c r="B326" s="20"/>
      <c r="C326" s="80"/>
      <c r="D326" s="79"/>
      <c r="E326" s="78"/>
      <c r="F326" s="10"/>
      <c r="G326" s="15"/>
    </row>
    <row r="327" spans="2:7" ht="18" customHeight="1">
      <c r="C327" s="77">
        <f>+C321</f>
        <v>0</v>
      </c>
      <c r="D327" s="17"/>
      <c r="E327" s="15"/>
      <c r="F327" s="10"/>
      <c r="G327" s="15"/>
    </row>
    <row r="328" spans="2:7">
      <c r="F328" s="10"/>
      <c r="G328" s="15"/>
    </row>
    <row r="329" spans="2:7">
      <c r="F329" s="10"/>
      <c r="G329" s="15"/>
    </row>
    <row r="330" spans="2:7">
      <c r="F330" s="10"/>
      <c r="G330" s="15"/>
    </row>
    <row r="331" spans="2:7">
      <c r="B331" s="76" t="s">
        <v>58</v>
      </c>
      <c r="F331" s="10"/>
      <c r="G331" s="15"/>
    </row>
    <row r="332" spans="2:7" ht="12" customHeight="1">
      <c r="B332" s="76" t="s">
        <v>57</v>
      </c>
      <c r="F332" s="10"/>
      <c r="G332" s="15"/>
    </row>
    <row r="333" spans="2:7">
      <c r="B333" s="75"/>
      <c r="C333" s="75"/>
      <c r="D333" s="75"/>
      <c r="E333" s="75"/>
      <c r="F333" s="10"/>
      <c r="G333" s="15"/>
    </row>
    <row r="334" spans="2:7">
      <c r="B334" s="3"/>
      <c r="C334" s="3"/>
      <c r="D334" s="3"/>
      <c r="E334" s="3"/>
      <c r="F334" s="10"/>
      <c r="G334" s="15"/>
    </row>
    <row r="335" spans="2:7">
      <c r="B335" s="62" t="s">
        <v>56</v>
      </c>
      <c r="C335" s="61"/>
      <c r="D335" s="61"/>
      <c r="E335" s="60"/>
      <c r="F335" s="10"/>
      <c r="G335" s="15"/>
    </row>
    <row r="336" spans="2:7">
      <c r="B336" s="59" t="s">
        <v>41</v>
      </c>
      <c r="C336" s="58"/>
      <c r="D336" s="58"/>
      <c r="E336" s="57"/>
      <c r="F336" s="10"/>
      <c r="G336" s="34"/>
    </row>
    <row r="337" spans="2:7">
      <c r="B337" s="56" t="s">
        <v>40</v>
      </c>
      <c r="C337" s="55"/>
      <c r="D337" s="55"/>
      <c r="E337" s="54"/>
      <c r="F337" s="10"/>
      <c r="G337" s="34"/>
    </row>
    <row r="338" spans="2:7">
      <c r="B338" s="53" t="s">
        <v>55</v>
      </c>
      <c r="C338" s="52"/>
      <c r="E338" s="51">
        <f>+[2]EAI!H56</f>
        <v>46692552.739999995</v>
      </c>
      <c r="F338" s="10"/>
      <c r="G338" s="34"/>
    </row>
    <row r="339" spans="2:7">
      <c r="B339" s="37"/>
      <c r="C339" s="37"/>
      <c r="D339" s="15"/>
      <c r="F339" s="10"/>
      <c r="G339" s="34"/>
    </row>
    <row r="340" spans="2:7">
      <c r="B340" s="72" t="s">
        <v>54</v>
      </c>
      <c r="C340" s="72"/>
      <c r="D340" s="71"/>
      <c r="E340" s="70">
        <f>SUM(D340:D345)</f>
        <v>0</v>
      </c>
      <c r="F340" s="10"/>
      <c r="G340" s="15"/>
    </row>
    <row r="341" spans="2:7">
      <c r="B341" s="42" t="s">
        <v>53</v>
      </c>
      <c r="C341" s="42"/>
      <c r="D341" s="66">
        <v>0</v>
      </c>
      <c r="E341" s="69"/>
      <c r="F341" s="10"/>
      <c r="G341" s="15"/>
    </row>
    <row r="342" spans="2:7">
      <c r="B342" s="42" t="s">
        <v>52</v>
      </c>
      <c r="C342" s="42"/>
      <c r="D342" s="66">
        <v>0</v>
      </c>
      <c r="E342" s="69"/>
      <c r="F342" s="10"/>
      <c r="G342" s="15"/>
    </row>
    <row r="343" spans="2:7">
      <c r="B343" s="42" t="s">
        <v>51</v>
      </c>
      <c r="C343" s="42"/>
      <c r="D343" s="66">
        <v>0</v>
      </c>
      <c r="E343" s="69"/>
      <c r="F343" s="10"/>
      <c r="G343" s="15"/>
    </row>
    <row r="344" spans="2:7">
      <c r="B344" s="42" t="s">
        <v>50</v>
      </c>
      <c r="C344" s="42"/>
      <c r="D344" s="66">
        <v>0</v>
      </c>
      <c r="E344" s="69"/>
      <c r="F344" s="10"/>
      <c r="G344" s="15"/>
    </row>
    <row r="345" spans="2:7">
      <c r="B345" s="74" t="s">
        <v>49</v>
      </c>
      <c r="C345" s="73"/>
      <c r="D345" s="66">
        <v>0</v>
      </c>
      <c r="E345" s="69"/>
      <c r="F345" s="10"/>
      <c r="G345" s="15"/>
    </row>
    <row r="346" spans="2:7">
      <c r="B346" s="37"/>
      <c r="C346" s="37"/>
      <c r="D346" s="10"/>
      <c r="F346" s="10"/>
      <c r="G346" s="15"/>
    </row>
    <row r="347" spans="2:7">
      <c r="B347" s="72" t="s">
        <v>48</v>
      </c>
      <c r="C347" s="72"/>
      <c r="D347" s="71"/>
      <c r="E347" s="70">
        <f>SUM(D347:D351)</f>
        <v>24137358.34</v>
      </c>
      <c r="F347" s="10"/>
      <c r="G347" s="15"/>
    </row>
    <row r="348" spans="2:7">
      <c r="B348" s="42" t="s">
        <v>47</v>
      </c>
      <c r="C348" s="42"/>
      <c r="D348" s="66">
        <v>0</v>
      </c>
      <c r="E348" s="69"/>
      <c r="F348" s="10"/>
      <c r="G348" s="15"/>
    </row>
    <row r="349" spans="2:7">
      <c r="B349" s="42" t="s">
        <v>46</v>
      </c>
      <c r="C349" s="42"/>
      <c r="D349" s="66">
        <v>0</v>
      </c>
      <c r="E349" s="69"/>
      <c r="F349" s="10"/>
      <c r="G349" s="15"/>
    </row>
    <row r="350" spans="2:7">
      <c r="B350" s="42" t="s">
        <v>45</v>
      </c>
      <c r="C350" s="42"/>
      <c r="D350" s="66">
        <v>0</v>
      </c>
      <c r="E350" s="69"/>
      <c r="F350" s="10"/>
      <c r="G350" s="15"/>
    </row>
    <row r="351" spans="2:7">
      <c r="B351" s="68" t="s">
        <v>44</v>
      </c>
      <c r="C351" s="67"/>
      <c r="D351" s="66">
        <v>24137358.34</v>
      </c>
      <c r="E351" s="65"/>
      <c r="F351" s="10"/>
      <c r="G351" s="15"/>
    </row>
    <row r="352" spans="2:7">
      <c r="B352" s="37"/>
      <c r="C352" s="37"/>
      <c r="F352" s="10"/>
      <c r="G352" s="15"/>
    </row>
    <row r="353" spans="2:7">
      <c r="B353" s="64" t="s">
        <v>43</v>
      </c>
      <c r="C353" s="64"/>
      <c r="E353" s="35">
        <f>+E338+E340-E347</f>
        <v>22555194.399999995</v>
      </c>
      <c r="F353" s="63"/>
      <c r="G353" s="34"/>
    </row>
    <row r="354" spans="2:7">
      <c r="B354" s="3"/>
      <c r="C354" s="3"/>
      <c r="D354" s="3"/>
      <c r="E354" s="3"/>
      <c r="F354" s="10"/>
      <c r="G354" s="15"/>
    </row>
    <row r="355" spans="2:7">
      <c r="B355" s="3"/>
      <c r="C355" s="3"/>
      <c r="D355" s="3"/>
      <c r="E355" s="3"/>
      <c r="F355" s="10"/>
      <c r="G355" s="15"/>
    </row>
    <row r="356" spans="2:7">
      <c r="B356" s="62" t="s">
        <v>42</v>
      </c>
      <c r="C356" s="61"/>
      <c r="D356" s="61"/>
      <c r="E356" s="60"/>
      <c r="F356" s="10"/>
      <c r="G356" s="15"/>
    </row>
    <row r="357" spans="2:7">
      <c r="B357" s="59" t="s">
        <v>41</v>
      </c>
      <c r="C357" s="58"/>
      <c r="D357" s="58"/>
      <c r="E357" s="57"/>
      <c r="F357" s="10"/>
      <c r="G357" s="15"/>
    </row>
    <row r="358" spans="2:7">
      <c r="B358" s="56" t="s">
        <v>40</v>
      </c>
      <c r="C358" s="55"/>
      <c r="D358" s="55"/>
      <c r="E358" s="54"/>
      <c r="F358" s="10"/>
      <c r="G358" s="15"/>
    </row>
    <row r="359" spans="2:7">
      <c r="B359" s="53" t="s">
        <v>39</v>
      </c>
      <c r="C359" s="52"/>
      <c r="E359" s="51">
        <f>+[2]CAdmon!H43</f>
        <v>7223658.71</v>
      </c>
      <c r="F359" s="10"/>
      <c r="G359" s="15"/>
    </row>
    <row r="360" spans="2:7">
      <c r="B360" s="37"/>
      <c r="C360" s="37"/>
      <c r="F360" s="10"/>
      <c r="G360" s="15"/>
    </row>
    <row r="361" spans="2:7">
      <c r="B361" s="46" t="s">
        <v>38</v>
      </c>
      <c r="C361" s="46"/>
      <c r="D361" s="50"/>
      <c r="E361" s="44">
        <f>SUM(D361:D378)</f>
        <v>0</v>
      </c>
      <c r="F361" s="10"/>
      <c r="G361" s="15"/>
    </row>
    <row r="362" spans="2:7">
      <c r="B362" s="42" t="s">
        <v>37</v>
      </c>
      <c r="C362" s="42"/>
      <c r="D362" s="39">
        <v>0</v>
      </c>
      <c r="E362" s="38"/>
      <c r="F362" s="10"/>
      <c r="G362" s="15"/>
    </row>
    <row r="363" spans="2:7">
      <c r="B363" s="42" t="s">
        <v>36</v>
      </c>
      <c r="C363" s="42"/>
      <c r="D363" s="43">
        <v>0</v>
      </c>
      <c r="E363" s="38"/>
      <c r="F363" s="10"/>
      <c r="G363" s="15"/>
    </row>
    <row r="364" spans="2:7">
      <c r="B364" s="42" t="s">
        <v>35</v>
      </c>
      <c r="C364" s="42"/>
      <c r="D364" s="43">
        <v>0</v>
      </c>
      <c r="E364" s="38"/>
      <c r="F364" s="10"/>
      <c r="G364" s="15"/>
    </row>
    <row r="365" spans="2:7">
      <c r="B365" s="42" t="s">
        <v>34</v>
      </c>
      <c r="C365" s="42"/>
      <c r="D365" s="43">
        <v>0</v>
      </c>
      <c r="E365" s="38"/>
      <c r="F365" s="10"/>
      <c r="G365" s="15"/>
    </row>
    <row r="366" spans="2:7">
      <c r="B366" s="42" t="s">
        <v>33</v>
      </c>
      <c r="C366" s="42"/>
      <c r="D366" s="43">
        <v>0</v>
      </c>
      <c r="E366" s="38"/>
      <c r="F366" s="10"/>
      <c r="G366" s="34"/>
    </row>
    <row r="367" spans="2:7">
      <c r="B367" s="42" t="s">
        <v>32</v>
      </c>
      <c r="C367" s="42"/>
      <c r="D367" s="39">
        <v>0</v>
      </c>
      <c r="E367" s="38"/>
      <c r="F367" s="10"/>
      <c r="G367" s="15"/>
    </row>
    <row r="368" spans="2:7">
      <c r="B368" s="42" t="s">
        <v>31</v>
      </c>
      <c r="C368" s="42"/>
      <c r="D368" s="43">
        <v>0</v>
      </c>
      <c r="E368" s="38"/>
      <c r="F368" s="10"/>
      <c r="G368" s="34"/>
    </row>
    <row r="369" spans="2:7">
      <c r="B369" s="42" t="s">
        <v>30</v>
      </c>
      <c r="C369" s="42"/>
      <c r="D369" s="43">
        <v>0</v>
      </c>
      <c r="E369" s="38"/>
      <c r="F369" s="10"/>
      <c r="G369" s="15"/>
    </row>
    <row r="370" spans="2:7">
      <c r="B370" s="42" t="s">
        <v>29</v>
      </c>
      <c r="C370" s="42"/>
      <c r="D370" s="43">
        <v>0</v>
      </c>
      <c r="E370" s="38"/>
      <c r="F370" s="10"/>
      <c r="G370" s="34"/>
    </row>
    <row r="371" spans="2:7">
      <c r="B371" s="42" t="s">
        <v>28</v>
      </c>
      <c r="C371" s="42"/>
      <c r="D371" s="43">
        <v>0</v>
      </c>
      <c r="E371" s="38"/>
      <c r="F371" s="10"/>
      <c r="G371" s="34"/>
    </row>
    <row r="372" spans="2:7">
      <c r="B372" s="42" t="s">
        <v>27</v>
      </c>
      <c r="C372" s="42"/>
      <c r="D372" s="43">
        <v>0</v>
      </c>
      <c r="E372" s="38"/>
      <c r="F372" s="10"/>
      <c r="G372" s="34"/>
    </row>
    <row r="373" spans="2:7">
      <c r="B373" s="42" t="s">
        <v>26</v>
      </c>
      <c r="C373" s="42"/>
      <c r="D373" s="43">
        <v>0</v>
      </c>
      <c r="E373" s="38"/>
      <c r="F373" s="10"/>
      <c r="G373" s="34"/>
    </row>
    <row r="374" spans="2:7">
      <c r="B374" s="42" t="s">
        <v>25</v>
      </c>
      <c r="C374" s="42"/>
      <c r="D374" s="43">
        <v>0</v>
      </c>
      <c r="E374" s="38"/>
      <c r="F374" s="10"/>
      <c r="G374" s="49"/>
    </row>
    <row r="375" spans="2:7">
      <c r="B375" s="42" t="s">
        <v>24</v>
      </c>
      <c r="C375" s="42"/>
      <c r="D375" s="43">
        <v>0</v>
      </c>
      <c r="E375" s="38"/>
      <c r="F375" s="10"/>
      <c r="G375" s="15"/>
    </row>
    <row r="376" spans="2:7">
      <c r="B376" s="42" t="s">
        <v>23</v>
      </c>
      <c r="C376" s="42"/>
      <c r="D376" s="43">
        <v>0</v>
      </c>
      <c r="E376" s="38"/>
      <c r="F376" s="10"/>
      <c r="G376" s="15"/>
    </row>
    <row r="377" spans="2:7" ht="12.75" customHeight="1">
      <c r="B377" s="42" t="s">
        <v>22</v>
      </c>
      <c r="C377" s="42"/>
      <c r="D377" s="43">
        <v>0</v>
      </c>
      <c r="E377" s="38"/>
      <c r="F377" s="10"/>
      <c r="G377" s="15"/>
    </row>
    <row r="378" spans="2:7">
      <c r="B378" s="41" t="s">
        <v>21</v>
      </c>
      <c r="C378" s="40"/>
      <c r="D378" s="48">
        <v>0</v>
      </c>
      <c r="E378" s="38"/>
      <c r="F378" s="10"/>
      <c r="G378" s="15"/>
    </row>
    <row r="379" spans="2:7">
      <c r="B379" s="37"/>
      <c r="C379" s="37"/>
      <c r="D379" s="47"/>
      <c r="F379" s="10"/>
      <c r="G379" s="15"/>
    </row>
    <row r="380" spans="2:7">
      <c r="B380" s="46" t="s">
        <v>20</v>
      </c>
      <c r="C380" s="46"/>
      <c r="D380" s="45"/>
      <c r="E380" s="44">
        <f>SUM(D380:D387)</f>
        <v>1379177.42</v>
      </c>
      <c r="F380" s="10"/>
      <c r="G380" s="15"/>
    </row>
    <row r="381" spans="2:7">
      <c r="B381" s="42" t="s">
        <v>19</v>
      </c>
      <c r="C381" s="42"/>
      <c r="D381" s="39">
        <f>+[1]EA!I42</f>
        <v>1379176.44</v>
      </c>
      <c r="E381" s="38"/>
      <c r="F381" s="10"/>
      <c r="G381" s="15"/>
    </row>
    <row r="382" spans="2:7">
      <c r="B382" s="42" t="s">
        <v>18</v>
      </c>
      <c r="C382" s="42"/>
      <c r="D382" s="43">
        <v>0</v>
      </c>
      <c r="E382" s="38"/>
      <c r="F382" s="10"/>
      <c r="G382" s="15"/>
    </row>
    <row r="383" spans="2:7">
      <c r="B383" s="42" t="s">
        <v>17</v>
      </c>
      <c r="C383" s="42"/>
      <c r="D383" s="43">
        <v>0</v>
      </c>
      <c r="E383" s="38"/>
      <c r="F383" s="10"/>
      <c r="G383" s="15"/>
    </row>
    <row r="384" spans="2:7">
      <c r="B384" s="42" t="s">
        <v>16</v>
      </c>
      <c r="C384" s="42"/>
      <c r="D384" s="43">
        <v>0</v>
      </c>
      <c r="E384" s="38"/>
      <c r="F384" s="10"/>
      <c r="G384" s="15"/>
    </row>
    <row r="385" spans="2:7">
      <c r="B385" s="42" t="s">
        <v>15</v>
      </c>
      <c r="C385" s="42"/>
      <c r="D385" s="43">
        <v>0</v>
      </c>
      <c r="E385" s="38"/>
      <c r="F385" s="10"/>
      <c r="G385" s="15"/>
    </row>
    <row r="386" spans="2:7">
      <c r="B386" s="42" t="s">
        <v>14</v>
      </c>
      <c r="C386" s="42"/>
      <c r="D386" s="39">
        <v>0</v>
      </c>
      <c r="E386" s="38"/>
      <c r="F386" s="10"/>
      <c r="G386" s="15"/>
    </row>
    <row r="387" spans="2:7">
      <c r="B387" s="41" t="s">
        <v>13</v>
      </c>
      <c r="C387" s="40"/>
      <c r="D387" s="39">
        <v>0.98</v>
      </c>
      <c r="E387" s="38"/>
      <c r="F387" s="10"/>
      <c r="G387" s="15"/>
    </row>
    <row r="388" spans="2:7">
      <c r="B388" s="37"/>
      <c r="C388" s="37"/>
      <c r="F388" s="10"/>
      <c r="G388" s="15"/>
    </row>
    <row r="389" spans="2:7">
      <c r="B389" s="36" t="s">
        <v>12</v>
      </c>
      <c r="E389" s="35">
        <f>+E359-E361+E380</f>
        <v>8602836.129999999</v>
      </c>
      <c r="F389" s="10"/>
      <c r="G389" s="34"/>
    </row>
    <row r="390" spans="2:7">
      <c r="F390" s="10"/>
      <c r="G390" s="15"/>
    </row>
    <row r="391" spans="2:7">
      <c r="F391" s="10"/>
      <c r="G391" s="33"/>
    </row>
    <row r="392" spans="2:7">
      <c r="B392" s="32" t="s">
        <v>11</v>
      </c>
      <c r="C392" s="32"/>
      <c r="D392" s="32"/>
      <c r="E392" s="32"/>
      <c r="F392" s="32"/>
      <c r="G392" s="15"/>
    </row>
    <row r="393" spans="2:7">
      <c r="B393" s="31"/>
      <c r="C393" s="31"/>
      <c r="D393" s="31"/>
      <c r="E393" s="31"/>
      <c r="F393" s="30"/>
      <c r="G393" s="15"/>
    </row>
    <row r="394" spans="2:7">
      <c r="B394" s="31"/>
      <c r="C394" s="31"/>
      <c r="D394" s="31"/>
      <c r="E394" s="31"/>
      <c r="F394" s="30"/>
      <c r="G394" s="15"/>
    </row>
    <row r="395" spans="2:7" ht="21" customHeight="1">
      <c r="B395" s="29" t="s">
        <v>10</v>
      </c>
      <c r="C395" s="28" t="s">
        <v>9</v>
      </c>
      <c r="D395" s="27" t="s">
        <v>8</v>
      </c>
      <c r="E395" s="27" t="s">
        <v>7</v>
      </c>
      <c r="F395" s="10"/>
      <c r="G395" s="15"/>
    </row>
    <row r="396" spans="2:7">
      <c r="B396" s="26" t="s">
        <v>6</v>
      </c>
      <c r="C396" s="25">
        <v>0</v>
      </c>
      <c r="D396" s="24"/>
      <c r="E396" s="24"/>
      <c r="F396" s="10"/>
      <c r="G396" s="15"/>
    </row>
    <row r="397" spans="2:7">
      <c r="B397" s="23"/>
      <c r="C397" s="22" t="s">
        <v>5</v>
      </c>
      <c r="D397" s="21"/>
      <c r="E397" s="21"/>
      <c r="F397" s="10"/>
      <c r="G397" s="15"/>
    </row>
    <row r="398" spans="2:7">
      <c r="B398" s="20"/>
      <c r="C398" s="19">
        <v>0</v>
      </c>
      <c r="D398" s="18">
        <v>0</v>
      </c>
      <c r="E398" s="18">
        <v>0</v>
      </c>
      <c r="F398" s="10"/>
      <c r="G398" s="15"/>
    </row>
    <row r="399" spans="2:7" ht="21" customHeight="1">
      <c r="C399" s="17">
        <f>SUM(C397:C398)</f>
        <v>0</v>
      </c>
      <c r="D399" s="17">
        <f>SUM(D397:D398)</f>
        <v>0</v>
      </c>
      <c r="E399" s="17">
        <f>SUM(E397:E398)</f>
        <v>0</v>
      </c>
      <c r="F399" s="10"/>
      <c r="G399" s="15"/>
    </row>
    <row r="400" spans="2:7">
      <c r="F400" s="10"/>
      <c r="G400" s="15"/>
    </row>
    <row r="401" spans="2:7">
      <c r="F401" s="10"/>
      <c r="G401" s="15"/>
    </row>
    <row r="402" spans="2:7">
      <c r="F402" s="10"/>
      <c r="G402" s="15"/>
    </row>
    <row r="403" spans="2:7">
      <c r="F403" s="10"/>
      <c r="G403" s="15"/>
    </row>
    <row r="404" spans="2:7">
      <c r="B404" s="16" t="s">
        <v>4</v>
      </c>
      <c r="F404" s="10"/>
      <c r="G404" s="15"/>
    </row>
    <row r="405" spans="2:7" ht="12" customHeight="1">
      <c r="F405" s="10"/>
      <c r="G405" s="15"/>
    </row>
    <row r="406" spans="2:7">
      <c r="C406" s="3"/>
      <c r="D406" s="3"/>
      <c r="E406" s="3"/>
    </row>
    <row r="407" spans="2:7">
      <c r="C407" s="3"/>
      <c r="D407" s="3"/>
      <c r="E407" s="3"/>
    </row>
    <row r="408" spans="2:7">
      <c r="C408" s="3"/>
      <c r="D408" s="3"/>
      <c r="E408" s="3"/>
    </row>
    <row r="409" spans="2:7">
      <c r="G409" s="15"/>
    </row>
    <row r="410" spans="2:7">
      <c r="B410" s="14"/>
      <c r="C410" s="3"/>
      <c r="D410" s="14"/>
      <c r="E410" s="14"/>
      <c r="F410" s="13"/>
      <c r="G410" s="12"/>
    </row>
    <row r="411" spans="2:7">
      <c r="B411" s="8" t="s">
        <v>3</v>
      </c>
      <c r="C411" s="3"/>
      <c r="D411" s="11" t="s">
        <v>2</v>
      </c>
      <c r="E411" s="11"/>
      <c r="F411" s="10"/>
      <c r="G411" s="9"/>
    </row>
    <row r="412" spans="2:7">
      <c r="B412" s="8" t="s">
        <v>1</v>
      </c>
      <c r="C412" s="3"/>
      <c r="D412" s="7" t="s">
        <v>0</v>
      </c>
      <c r="E412" s="7"/>
      <c r="F412" s="6"/>
      <c r="G412" s="5"/>
    </row>
    <row r="413" spans="2:7">
      <c r="B413" s="3"/>
      <c r="C413" s="3"/>
      <c r="D413" s="3"/>
      <c r="E413" s="3"/>
      <c r="F413" s="4"/>
      <c r="G413" s="3"/>
    </row>
    <row r="414" spans="2:7">
      <c r="B414" s="3"/>
      <c r="C414" s="3"/>
      <c r="D414" s="3"/>
      <c r="E414" s="3"/>
      <c r="F414" s="4"/>
      <c r="G414" s="3"/>
    </row>
    <row r="418" s="1" customFormat="1" ht="12.75" customHeight="1"/>
    <row r="421" s="1" customFormat="1" ht="12.75" customHeight="1"/>
  </sheetData>
  <mergeCells count="66">
    <mergeCell ref="D72:E72"/>
    <mergeCell ref="D159:E159"/>
    <mergeCell ref="D166:E166"/>
    <mergeCell ref="A2:G2"/>
    <mergeCell ref="A3:G3"/>
    <mergeCell ref="A4:G4"/>
    <mergeCell ref="A9:G9"/>
    <mergeCell ref="B350:C350"/>
    <mergeCell ref="B351:C351"/>
    <mergeCell ref="B343:C343"/>
    <mergeCell ref="B346:C346"/>
    <mergeCell ref="B335:E335"/>
    <mergeCell ref="B336:E336"/>
    <mergeCell ref="B338:C338"/>
    <mergeCell ref="B339:C339"/>
    <mergeCell ref="B340:C340"/>
    <mergeCell ref="B356:E356"/>
    <mergeCell ref="B357:E357"/>
    <mergeCell ref="B359:C359"/>
    <mergeCell ref="B333:E333"/>
    <mergeCell ref="D173:E173"/>
    <mergeCell ref="D180:E180"/>
    <mergeCell ref="D206:E206"/>
    <mergeCell ref="B352:C352"/>
    <mergeCell ref="B341:C341"/>
    <mergeCell ref="B342:C342"/>
    <mergeCell ref="B385:C385"/>
    <mergeCell ref="D411:E411"/>
    <mergeCell ref="B386:C386"/>
    <mergeCell ref="B368:C368"/>
    <mergeCell ref="B369:C369"/>
    <mergeCell ref="B348:C348"/>
    <mergeCell ref="B349:C349"/>
    <mergeCell ref="B353:C353"/>
    <mergeCell ref="B358:E358"/>
    <mergeCell ref="B376:C376"/>
    <mergeCell ref="D412:E412"/>
    <mergeCell ref="B363:C363"/>
    <mergeCell ref="B364:C364"/>
    <mergeCell ref="B365:C365"/>
    <mergeCell ref="B366:C366"/>
    <mergeCell ref="B392:F392"/>
    <mergeCell ref="B388:C388"/>
    <mergeCell ref="B387:C387"/>
    <mergeCell ref="B381:C381"/>
    <mergeCell ref="B374:C374"/>
    <mergeCell ref="B375:C375"/>
    <mergeCell ref="B380:C380"/>
    <mergeCell ref="B383:C383"/>
    <mergeCell ref="B370:C370"/>
    <mergeCell ref="B379:C379"/>
    <mergeCell ref="B347:C347"/>
    <mergeCell ref="B382:C382"/>
    <mergeCell ref="B371:C371"/>
    <mergeCell ref="B377:C377"/>
    <mergeCell ref="B367:C367"/>
    <mergeCell ref="B337:E337"/>
    <mergeCell ref="B344:C344"/>
    <mergeCell ref="B372:C372"/>
    <mergeCell ref="B373:C373"/>
    <mergeCell ref="B384:C384"/>
    <mergeCell ref="B345:C345"/>
    <mergeCell ref="B378:C378"/>
    <mergeCell ref="B360:C360"/>
    <mergeCell ref="B361:C361"/>
    <mergeCell ref="B362:C362"/>
  </mergeCells>
  <dataValidations count="4">
    <dataValidation allowBlank="1" showInputMessage="1" showErrorMessage="1" prompt="Corresponde al número de la cuenta de acuerdo al Plan de Cuentas emitido por el CONAC (DOF 22/11/2010)." sqref="B131"/>
    <dataValidation allowBlank="1" showInputMessage="1" showErrorMessage="1" prompt="Especificar origen de dicho recurso: Federal, Estatal, Municipal, Particulares." sqref="D155 D162 D169"/>
    <dataValidation allowBlank="1" showInputMessage="1" showErrorMessage="1" prompt="Características cualitativas significativas que les impacten financieramente." sqref="E155 E162 E169 D131:E131"/>
    <dataValidation allowBlank="1" showInputMessage="1" showErrorMessage="1" prompt="Saldo final del periodo que corresponde la cuenta pública presentada (mensual:  enero, febrero, marzo, etc.; trimestral: 1er, 2do, 3ro. o 4to.)." sqref="C155 C162 C169 C131"/>
  </dataValidations>
  <pageMargins left="0.46" right="0.70866141732283472" top="0.38" bottom="0.74803149606299213" header="0.31496062992125984" footer="0.31496062992125984"/>
  <pageSetup scale="3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2018-07-10T19:06:20Z</dcterms:created>
  <dcterms:modified xsi:type="dcterms:W3CDTF">2018-07-10T19:06:36Z</dcterms:modified>
</cp:coreProperties>
</file>