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CSF!$A$2:$C$59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CSF!$A$1:$C$66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C59" i="1" s="1"/>
  <c r="B58" i="1"/>
  <c r="C58" i="1" s="1"/>
  <c r="C57" i="1" s="1"/>
  <c r="B55" i="1"/>
  <c r="B54" i="1"/>
  <c r="C54" i="1" s="1"/>
  <c r="E54" i="1" s="1"/>
  <c r="C53" i="1"/>
  <c r="E53" i="1" s="1"/>
  <c r="B53" i="1"/>
  <c r="B52" i="1"/>
  <c r="C52" i="1" s="1"/>
  <c r="E51" i="1"/>
  <c r="B51" i="1"/>
  <c r="C51" i="1" s="1"/>
  <c r="B50" i="1"/>
  <c r="B48" i="1"/>
  <c r="B47" i="1"/>
  <c r="C47" i="1" s="1"/>
  <c r="E47" i="1" s="1"/>
  <c r="C46" i="1"/>
  <c r="E46" i="1" s="1"/>
  <c r="B46" i="1"/>
  <c r="B45" i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B25" i="1" s="1"/>
  <c r="B24" i="1" s="1"/>
  <c r="B22" i="1"/>
  <c r="F22" i="1" s="1"/>
  <c r="F21" i="1"/>
  <c r="B21" i="1"/>
  <c r="C21" i="1" s="1"/>
  <c r="F20" i="1"/>
  <c r="C20" i="1"/>
  <c r="B20" i="1"/>
  <c r="B19" i="1"/>
  <c r="F19" i="1" s="1"/>
  <c r="B18" i="1"/>
  <c r="F18" i="1" s="1"/>
  <c r="B17" i="1"/>
  <c r="C17" i="1" s="1"/>
  <c r="F17" i="1" s="1"/>
  <c r="F16" i="1"/>
  <c r="C16" i="1"/>
  <c r="B16" i="1"/>
  <c r="B15" i="1"/>
  <c r="F15" i="1" s="1"/>
  <c r="B14" i="1"/>
  <c r="F14" i="1" s="1"/>
  <c r="B11" i="1"/>
  <c r="F11" i="1" s="1"/>
  <c r="B10" i="1"/>
  <c r="F10" i="1" s="1"/>
  <c r="F9" i="1"/>
  <c r="B9" i="1"/>
  <c r="C9" i="1" s="1"/>
  <c r="F8" i="1"/>
  <c r="C8" i="1"/>
  <c r="B8" i="1"/>
  <c r="B7" i="1"/>
  <c r="F7" i="1" s="1"/>
  <c r="B6" i="1"/>
  <c r="F6" i="1" s="1"/>
  <c r="B5" i="1"/>
  <c r="B4" i="1" s="1"/>
  <c r="E48" i="1" l="1"/>
  <c r="E55" i="1"/>
  <c r="C35" i="1"/>
  <c r="B57" i="1"/>
  <c r="B43" i="1" s="1"/>
  <c r="C7" i="1"/>
  <c r="C11" i="1"/>
  <c r="C15" i="1"/>
  <c r="C19" i="1"/>
  <c r="C26" i="1"/>
  <c r="C25" i="1" s="1"/>
  <c r="C5" i="1"/>
  <c r="C6" i="1"/>
  <c r="C10" i="1"/>
  <c r="C14" i="1"/>
  <c r="C18" i="1"/>
  <c r="C22" i="1"/>
  <c r="C48" i="1"/>
  <c r="C45" i="1" s="1"/>
  <c r="C55" i="1"/>
  <c r="C50" i="1" s="1"/>
  <c r="B13" i="1"/>
  <c r="B3" i="1" s="1"/>
  <c r="C43" i="1" l="1"/>
  <c r="E45" i="1"/>
  <c r="E5" i="1"/>
  <c r="F5" i="1"/>
  <c r="C4" i="1"/>
  <c r="C13" i="1"/>
  <c r="C24" i="1"/>
  <c r="C3" i="1" l="1"/>
</calcChain>
</file>

<file path=xl/sharedStrings.xml><?xml version="1.0" encoding="utf-8"?>
<sst xmlns="http://schemas.openxmlformats.org/spreadsheetml/2006/main" count="61" uniqueCount="61">
  <si>
    <t xml:space="preserve">
Fideicomiso de Bordería e Infraestructura Rural para el Estado de Guanajuato  &lt;&lt;FIBIR&gt;&gt;
Estado de Cambios en la Situación Financiera
Del 01 de Enero al 30 de Septiembre de 2025                                                                                                                                          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</si>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</sst>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-* #,##0_-;\-* #,##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/>
    </xf>
    <xf numFmtId="0" fontId="2" fillId="0" borderId="0" xfId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3" fillId="0" borderId="4" xfId="1" applyFont="1" applyBorder="1" applyAlignment="1">
      <alignment horizontal="left" vertical="top" wrapText="1" indent="1"/>
    </xf>
    <xf numFmtId="164" fontId="3" fillId="0" borderId="4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6" fillId="0" borderId="0" xfId="1" applyNumberFormat="1" applyFont="1" applyAlignment="1" applyProtection="1">
      <alignment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vertical="top"/>
      <protection locked="0"/>
    </xf>
    <xf numFmtId="0" fontId="3" fillId="0" borderId="4" xfId="1" applyFont="1" applyBorder="1" applyAlignment="1">
      <alignment horizontal="left" vertical="top" wrapText="1" indent="2"/>
    </xf>
    <xf numFmtId="0" fontId="2" fillId="0" borderId="4" xfId="1" applyBorder="1" applyAlignment="1">
      <alignment horizontal="left" vertical="top" wrapText="1" indent="3"/>
    </xf>
    <xf numFmtId="165" fontId="2" fillId="0" borderId="4" xfId="2" applyNumberFormat="1" applyFont="1" applyBorder="1" applyAlignment="1" applyProtection="1">
      <alignment vertical="top" wrapText="1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165" fontId="4" fillId="0" borderId="0" xfId="2" applyNumberFormat="1" applyFont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165" fontId="2" fillId="0" borderId="4" xfId="2" applyNumberFormat="1" applyFont="1" applyBorder="1" applyAlignment="1" applyProtection="1">
      <alignment horizontal="right" vertical="center" wrapText="1"/>
      <protection locked="0"/>
    </xf>
    <xf numFmtId="0" fontId="2" fillId="0" borderId="4" xfId="1" applyBorder="1" applyAlignment="1">
      <alignment horizontal="left" vertical="top" wrapText="1"/>
    </xf>
    <xf numFmtId="164" fontId="2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>
      <alignment vertical="center" wrapText="1"/>
    </xf>
    <xf numFmtId="164" fontId="3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 applyProtection="1">
      <alignment vertical="top" wrapText="1"/>
      <protection locked="0"/>
    </xf>
    <xf numFmtId="166" fontId="2" fillId="0" borderId="0" xfId="3" applyNumberFormat="1" applyFont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2" fillId="0" borderId="0" xfId="1" applyAlignment="1" applyProtection="1">
      <alignment horizontal="center" vertical="top"/>
      <protection locked="0"/>
    </xf>
    <xf numFmtId="4" fontId="2" fillId="0" borderId="0" xfId="1" applyNumberFormat="1" applyAlignment="1" applyProtection="1">
      <alignment vertical="top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9" fillId="3" borderId="0" xfId="0" applyFont="1" applyFill="1"/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4" fontId="2" fillId="0" borderId="0" xfId="1" applyNumberFormat="1" applyAlignment="1" applyProtection="1">
      <alignment vertical="top" wrapText="1"/>
      <protection locked="0"/>
    </xf>
    <xf numFmtId="0" fontId="2" fillId="0" borderId="6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</cellXfs>
  <cellStyles count="4">
    <cellStyle name="Millares 2 4 2" xfId="2"/>
    <cellStyle name="Millares 4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5">
          <cell r="B5">
            <v>11697812.65</v>
          </cell>
          <cell r="C5">
            <v>8081048.5800000001</v>
          </cell>
          <cell r="E5">
            <v>1664</v>
          </cell>
          <cell r="F5">
            <v>14317</v>
          </cell>
        </row>
        <row r="6">
          <cell r="B6">
            <v>0</v>
          </cell>
          <cell r="C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C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</row>
        <row r="19">
          <cell r="B19">
            <v>29691526.800000001</v>
          </cell>
          <cell r="C19">
            <v>29691526.800000001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-24563433.239999998</v>
          </cell>
          <cell r="C21">
            <v>-23730175.890000001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31">
          <cell r="E31">
            <v>74497745.829999998</v>
          </cell>
          <cell r="F31">
            <v>74497745.829999998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6">
          <cell r="E36">
            <v>2796159.7199999988</v>
          </cell>
          <cell r="F36">
            <v>494018.95000000298</v>
          </cell>
        </row>
        <row r="37">
          <cell r="E37">
            <v>-60469663.340000004</v>
          </cell>
          <cell r="F37">
            <v>-60963682.290000007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</sheetData>
      <sheetData sheetId="2"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7">
          <cell r="D27">
            <v>2302140.7699999958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3"/>
      <sheetData sheetId="4">
        <row r="61">
          <cell r="B61">
            <v>3616764.0699999984</v>
          </cell>
        </row>
      </sheetData>
      <sheetData sheetId="5">
        <row r="5">
          <cell r="F5">
            <v>3616764.0700000059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-833257.35000000149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72"/>
  <sheetViews>
    <sheetView showGridLines="0" tabSelected="1" zoomScaleNormal="100" zoomScaleSheetLayoutView="80" workbookViewId="0">
      <selection activeCell="E43" sqref="E43"/>
    </sheetView>
  </sheetViews>
  <sheetFormatPr baseColWidth="10" defaultColWidth="12" defaultRowHeight="12.75" x14ac:dyDescent="0.2"/>
  <cols>
    <col min="1" max="1" width="72.33203125" style="31" customWidth="1"/>
    <col min="2" max="2" width="41.6640625" style="31" customWidth="1"/>
    <col min="3" max="3" width="39.33203125" style="35" customWidth="1"/>
    <col min="4" max="4" width="1.6640625" style="4" customWidth="1"/>
    <col min="5" max="5" width="18.1640625" style="5" customWidth="1"/>
    <col min="6" max="6" width="12.5" style="5" bestFit="1" customWidth="1"/>
    <col min="7" max="7" width="12" style="5"/>
    <col min="8" max="8" width="12" style="6"/>
    <col min="9" max="9" width="14.5" style="4" bestFit="1" customWidth="1"/>
    <col min="10" max="16384" width="12" style="4"/>
  </cols>
  <sheetData>
    <row r="1" spans="1:8" ht="76.5" customHeight="1" x14ac:dyDescent="0.2">
      <c r="A1" s="1" t="s">
        <v>0</v>
      </c>
      <c r="B1" s="2"/>
      <c r="C1" s="3"/>
    </row>
    <row r="2" spans="1:8" s="8" customFormat="1" ht="15" customHeight="1" x14ac:dyDescent="0.2">
      <c r="A2" s="7" t="s">
        <v>1</v>
      </c>
      <c r="B2" s="7" t="s">
        <v>2</v>
      </c>
      <c r="C2" s="7" t="s">
        <v>3</v>
      </c>
      <c r="E2" s="9"/>
      <c r="F2" s="9"/>
      <c r="G2" s="9"/>
      <c r="H2" s="10"/>
    </row>
    <row r="3" spans="1:8" s="13" customFormat="1" x14ac:dyDescent="0.2">
      <c r="A3" s="11" t="s">
        <v>4</v>
      </c>
      <c r="B3" s="12">
        <f>+B4+B13</f>
        <v>833257.34999999776</v>
      </c>
      <c r="C3" s="12">
        <f>+C4+C13</f>
        <v>3616764.0700000003</v>
      </c>
      <c r="E3" s="14"/>
      <c r="F3" s="15"/>
      <c r="G3" s="9"/>
      <c r="H3" s="16"/>
    </row>
    <row r="4" spans="1:8" ht="12.75" customHeight="1" x14ac:dyDescent="0.2">
      <c r="A4" s="17" t="s">
        <v>5</v>
      </c>
      <c r="B4" s="12">
        <f>SUM(B5:B11)</f>
        <v>0</v>
      </c>
      <c r="C4" s="12">
        <f>SUM(C5:C11)</f>
        <v>3616764.0700000003</v>
      </c>
    </row>
    <row r="5" spans="1:8" x14ac:dyDescent="0.2">
      <c r="A5" s="18" t="s">
        <v>6</v>
      </c>
      <c r="B5" s="19">
        <f>IF('[1]312_ESF'!B5&lt;'[1]312_ESF'!C5,'[1]312_ESF'!C5-'[1]312_ESF'!B5,0)</f>
        <v>0</v>
      </c>
      <c r="C5" s="19">
        <f>IF(B5&gt;0,0,'[1]312_ESF'!B5-'[1]312_ESF'!C5)</f>
        <v>3616764.0700000003</v>
      </c>
      <c r="E5" s="20">
        <f>C5-'[1]315_EFE'!B61</f>
        <v>0</v>
      </c>
      <c r="F5" s="20">
        <f>C5-'[1]316_EAA'!F5</f>
        <v>-5.5879354476928711E-9</v>
      </c>
    </row>
    <row r="6" spans="1:8" x14ac:dyDescent="0.2">
      <c r="A6" s="18" t="s">
        <v>7</v>
      </c>
      <c r="B6" s="19">
        <f>IF('[1]312_ESF'!B6&lt;'[1]312_ESF'!C6,'[1]312_ESF'!C6-'[1]312_ESF'!B6,0)</f>
        <v>0</v>
      </c>
      <c r="C6" s="19">
        <f>IF(B6&gt;0,0,'[1]312_ESF'!B6-'[1]312_ESF'!C6)</f>
        <v>0</v>
      </c>
      <c r="E6" s="21"/>
      <c r="F6" s="20">
        <f>B6-'[1]316_EAA'!H6</f>
        <v>0</v>
      </c>
    </row>
    <row r="7" spans="1:8" x14ac:dyDescent="0.2">
      <c r="A7" s="18" t="s">
        <v>8</v>
      </c>
      <c r="B7" s="19">
        <f>IF('[1]312_ESF'!B7&lt;'[1]312_ESF'!C7,'[1]312_ESF'!C7-'[1]312_ESF'!B7,0)</f>
        <v>0</v>
      </c>
      <c r="C7" s="19">
        <f>IF(B7&gt;0,0,'[1]312_ESF'!B7-'[1]312_ESF'!C7)</f>
        <v>0</v>
      </c>
      <c r="E7" s="22"/>
      <c r="F7" s="20">
        <f>B7-'[1]316_EAA'!H7</f>
        <v>0</v>
      </c>
    </row>
    <row r="8" spans="1:8" x14ac:dyDescent="0.2">
      <c r="A8" s="18" t="s">
        <v>9</v>
      </c>
      <c r="B8" s="19">
        <f>IF('[1]312_ESF'!B8&lt;'[1]312_ESF'!C8,'[1]312_ESF'!C8-'[1]312_ESF'!B8,0)</f>
        <v>0</v>
      </c>
      <c r="C8" s="19">
        <f>IF(B8&gt;0,0,'[1]312_ESF'!B8-'[1]312_ESF'!C8)</f>
        <v>0</v>
      </c>
      <c r="F8" s="20">
        <f>B8-'[1]316_EAA'!H8</f>
        <v>0</v>
      </c>
    </row>
    <row r="9" spans="1:8" x14ac:dyDescent="0.2">
      <c r="A9" s="18" t="s">
        <v>10</v>
      </c>
      <c r="B9" s="19">
        <f>IF('[1]312_ESF'!B9&lt;'[1]312_ESF'!C9,'[1]312_ESF'!C9-'[1]312_ESF'!B9,0)</f>
        <v>0</v>
      </c>
      <c r="C9" s="19">
        <f>IF(B9&gt;0,0,'[1]312_ESF'!B9-'[1]312_ESF'!C9)</f>
        <v>0</v>
      </c>
      <c r="F9" s="20">
        <f>B9-'[1]316_EAA'!H9</f>
        <v>0</v>
      </c>
    </row>
    <row r="10" spans="1:8" x14ac:dyDescent="0.2">
      <c r="A10" s="18" t="s">
        <v>11</v>
      </c>
      <c r="B10" s="19">
        <f>IF('[1]312_ESF'!B10&lt;'[1]312_ESF'!C10,'[1]312_ESF'!C10-'[1]312_ESF'!B10,0)</f>
        <v>0</v>
      </c>
      <c r="C10" s="19">
        <f>IF(B10&gt;0,0,'[1]312_ESF'!B10-'[1]312_ESF'!C10)</f>
        <v>0</v>
      </c>
      <c r="F10" s="20">
        <f>B10-'[1]316_EAA'!H10</f>
        <v>0</v>
      </c>
    </row>
    <row r="11" spans="1:8" x14ac:dyDescent="0.2">
      <c r="A11" s="18" t="s">
        <v>12</v>
      </c>
      <c r="B11" s="23">
        <f>IF('[1]312_ESF'!B11&lt;'[1]312_ESF'!C11,'[1]312_ESF'!C11-'[1]312_ESF'!B11,0)</f>
        <v>0</v>
      </c>
      <c r="C11" s="19">
        <f>IF(B11&gt;0,0,'[1]312_ESF'!B11-'[1]312_ESF'!C11)</f>
        <v>0</v>
      </c>
      <c r="F11" s="20">
        <f>B11-'[1]316_EAA'!H11</f>
        <v>0</v>
      </c>
    </row>
    <row r="12" spans="1:8" x14ac:dyDescent="0.2">
      <c r="A12" s="24"/>
      <c r="B12" s="25"/>
      <c r="C12" s="25"/>
    </row>
    <row r="13" spans="1:8" x14ac:dyDescent="0.2">
      <c r="A13" s="17" t="s">
        <v>13</v>
      </c>
      <c r="B13" s="12">
        <f>SUM(B14:B22)</f>
        <v>833257.34999999776</v>
      </c>
      <c r="C13" s="12">
        <f>SUM(C14:C22)</f>
        <v>0</v>
      </c>
    </row>
    <row r="14" spans="1:8" x14ac:dyDescent="0.2">
      <c r="A14" s="18" t="s">
        <v>14</v>
      </c>
      <c r="B14" s="19">
        <f>IF('[1]312_ESF'!B16&lt;'[1]312_ESF'!C16,'[1]312_ESF'!C16-'[1]312_ESF'!B16,0)</f>
        <v>0</v>
      </c>
      <c r="C14" s="19">
        <f>IF(B14&gt;0,0,'[1]312_ESF'!B16-'[1]312_ESF'!C16)</f>
        <v>0</v>
      </c>
      <c r="F14" s="20">
        <f>B14-'[1]316_EAA'!F13</f>
        <v>0</v>
      </c>
    </row>
    <row r="15" spans="1:8" x14ac:dyDescent="0.2">
      <c r="A15" s="18" t="s">
        <v>15</v>
      </c>
      <c r="B15" s="19">
        <f>IF('[1]312_ESF'!B17&lt;'[1]312_ESF'!C17,'[1]312_ESF'!C17-'[1]312_ESF'!B17,0)</f>
        <v>0</v>
      </c>
      <c r="C15" s="19">
        <f>IF(B15&gt;0,0,'[1]312_ESF'!B17-'[1]312_ESF'!C17)</f>
        <v>0</v>
      </c>
      <c r="F15" s="20">
        <f>B15-'[1]316_EAA'!F14</f>
        <v>0</v>
      </c>
    </row>
    <row r="16" spans="1:8" x14ac:dyDescent="0.2">
      <c r="A16" s="18" t="s">
        <v>16</v>
      </c>
      <c r="B16" s="19">
        <f>IF('[1]312_ESF'!B18&lt;'[1]312_ESF'!C18,'[1]312_ESF'!C18-'[1]312_ESF'!B18,0)</f>
        <v>0</v>
      </c>
      <c r="C16" s="19">
        <f>IF(B16&gt;0,0,'[1]312_ESF'!B18-'[1]312_ESF'!C18)</f>
        <v>0</v>
      </c>
      <c r="F16" s="20">
        <f>B16-'[1]316_EAA'!F15</f>
        <v>0</v>
      </c>
    </row>
    <row r="17" spans="1:8" x14ac:dyDescent="0.2">
      <c r="A17" s="18" t="s">
        <v>17</v>
      </c>
      <c r="B17" s="19">
        <f>IF('[1]312_ESF'!B19&lt;'[1]312_ESF'!C19,'[1]312_ESF'!C19-'[1]312_ESF'!B19,0)</f>
        <v>0</v>
      </c>
      <c r="C17" s="19">
        <f>IF(B17&gt;0,0,'[1]312_ESF'!B19-'[1]312_ESF'!C19)</f>
        <v>0</v>
      </c>
      <c r="F17" s="20">
        <f>C17-'[1]316_EAA'!F16</f>
        <v>0</v>
      </c>
    </row>
    <row r="18" spans="1:8" x14ac:dyDescent="0.2">
      <c r="A18" s="18" t="s">
        <v>18</v>
      </c>
      <c r="B18" s="19">
        <f>IF('[1]312_ESF'!B20&lt;'[1]312_ESF'!C20,'[1]312_ESF'!C20-'[1]312_ESF'!B20,0)</f>
        <v>0</v>
      </c>
      <c r="C18" s="19">
        <f>IF(B18&gt;0,0,'[1]312_ESF'!B20-'[1]312_ESF'!C20)</f>
        <v>0</v>
      </c>
      <c r="F18" s="20">
        <f>B18-'[1]316_EAA'!F17</f>
        <v>0</v>
      </c>
    </row>
    <row r="19" spans="1:8" x14ac:dyDescent="0.2">
      <c r="A19" s="18" t="s">
        <v>19</v>
      </c>
      <c r="B19" s="19">
        <f>IF('[1]312_ESF'!B21&lt;'[1]312_ESF'!C21,'[1]312_ESF'!C21-'[1]312_ESF'!B21,0)</f>
        <v>833257.34999999776</v>
      </c>
      <c r="C19" s="19">
        <f>IF(B19&gt;0,0,'[1]312_ESF'!B21-'[1]312_ESF'!C21)</f>
        <v>0</v>
      </c>
      <c r="F19" s="20">
        <f>B19+'[1]316_EAA'!F18</f>
        <v>-3.7252902984619141E-9</v>
      </c>
    </row>
    <row r="20" spans="1:8" x14ac:dyDescent="0.2">
      <c r="A20" s="18" t="s">
        <v>20</v>
      </c>
      <c r="B20" s="19">
        <f>IF('[1]312_ESF'!B22&lt;'[1]312_ESF'!C22,'[1]312_ESF'!C22-'[1]312_ESF'!B22,0)</f>
        <v>0</v>
      </c>
      <c r="C20" s="19">
        <f>IF(B20&gt;0,0,'[1]312_ESF'!B22-'[1]312_ESF'!C22)</f>
        <v>0</v>
      </c>
      <c r="F20" s="20">
        <f>B20-'[1]316_EAA'!F19</f>
        <v>0</v>
      </c>
    </row>
    <row r="21" spans="1:8" x14ac:dyDescent="0.2">
      <c r="A21" s="18" t="s">
        <v>21</v>
      </c>
      <c r="B21" s="19">
        <f>IF('[1]312_ESF'!B23&lt;'[1]312_ESF'!C23,'[1]312_ESF'!C23-'[1]312_ESF'!B23,0)</f>
        <v>0</v>
      </c>
      <c r="C21" s="19">
        <f>IF(B21&gt;0,0,'[1]312_ESF'!B23-'[1]312_ESF'!C23)</f>
        <v>0</v>
      </c>
      <c r="F21" s="20">
        <f>B21-'[1]316_EAA'!F20</f>
        <v>0</v>
      </c>
    </row>
    <row r="22" spans="1:8" x14ac:dyDescent="0.2">
      <c r="A22" s="18" t="s">
        <v>22</v>
      </c>
      <c r="B22" s="19">
        <f>IF('[1]312_ESF'!B24&lt;'[1]312_ESF'!C24,'[1]312_ESF'!C24-'[1]312_ESF'!B24,0)</f>
        <v>0</v>
      </c>
      <c r="C22" s="19">
        <f>IF(B22&gt;0,0,'[1]312_ESF'!B24-'[1]312_ESF'!C24)</f>
        <v>0</v>
      </c>
      <c r="F22" s="20">
        <f>B22-'[1]316_EAA'!F21</f>
        <v>0</v>
      </c>
    </row>
    <row r="23" spans="1:8" s="13" customFormat="1" x14ac:dyDescent="0.2">
      <c r="A23" s="26"/>
      <c r="B23" s="27"/>
      <c r="C23" s="27"/>
      <c r="E23" s="15"/>
      <c r="F23" s="15"/>
      <c r="G23" s="15"/>
      <c r="H23" s="16"/>
    </row>
    <row r="24" spans="1:8" s="13" customFormat="1" x14ac:dyDescent="0.2">
      <c r="A24" s="11" t="s">
        <v>23</v>
      </c>
      <c r="B24" s="12">
        <f>+B25+B35</f>
        <v>0</v>
      </c>
      <c r="C24" s="12">
        <f>+C25+C35</f>
        <v>12653</v>
      </c>
      <c r="E24" s="14"/>
      <c r="F24" s="15"/>
      <c r="G24" s="15"/>
      <c r="H24" s="16"/>
    </row>
    <row r="25" spans="1:8" x14ac:dyDescent="0.2">
      <c r="A25" s="17" t="s">
        <v>24</v>
      </c>
      <c r="B25" s="12">
        <f>SUM(B26:B33)</f>
        <v>0</v>
      </c>
      <c r="C25" s="12">
        <f>SUM(C26:C33)</f>
        <v>12653</v>
      </c>
    </row>
    <row r="26" spans="1:8" x14ac:dyDescent="0.2">
      <c r="A26" s="18" t="s">
        <v>25</v>
      </c>
      <c r="B26" s="19">
        <f>IF('[1]312_ESF'!F5&lt;'[1]312_ESF'!E5,'[1]312_ESF'!E5-'[1]312_ESF'!F5,0)</f>
        <v>0</v>
      </c>
      <c r="C26" s="19">
        <f>IF(B26&gt;0,0,'[1]312_ESF'!F5-'[1]312_ESF'!E5)</f>
        <v>12653</v>
      </c>
    </row>
    <row r="27" spans="1:8" x14ac:dyDescent="0.2">
      <c r="A27" s="18" t="s">
        <v>26</v>
      </c>
      <c r="B27" s="19">
        <f>IF('[1]312_ESF'!F6&lt;'[1]312_ESF'!E6,'[1]312_ESF'!E6-'[1]312_ESF'!F6,0)</f>
        <v>0</v>
      </c>
      <c r="C27" s="19">
        <f>IF(B27&gt;0,0,'[1]312_ESF'!F6-'[1]312_ESF'!E6)</f>
        <v>0</v>
      </c>
    </row>
    <row r="28" spans="1:8" x14ac:dyDescent="0.2">
      <c r="A28" s="18" t="s">
        <v>27</v>
      </c>
      <c r="B28" s="19">
        <f>IF('[1]312_ESF'!F7&lt;'[1]312_ESF'!E7,'[1]312_ESF'!E7-'[1]312_ESF'!F7,0)</f>
        <v>0</v>
      </c>
      <c r="C28" s="19">
        <f>IF(B28&gt;0,0,'[1]312_ESF'!F7-'[1]312_ESF'!E7)</f>
        <v>0</v>
      </c>
    </row>
    <row r="29" spans="1:8" x14ac:dyDescent="0.2">
      <c r="A29" s="18" t="s">
        <v>28</v>
      </c>
      <c r="B29" s="19">
        <f>IF('[1]312_ESF'!F8&lt;'[1]312_ESF'!E8,'[1]312_ESF'!E8-'[1]312_ESF'!F8,0)</f>
        <v>0</v>
      </c>
      <c r="C29" s="19">
        <f>IF(B29&gt;0,0,'[1]312_ESF'!F8-'[1]312_ESF'!E8)</f>
        <v>0</v>
      </c>
    </row>
    <row r="30" spans="1:8" x14ac:dyDescent="0.2">
      <c r="A30" s="18" t="s">
        <v>29</v>
      </c>
      <c r="B30" s="19">
        <f>IF('[1]312_ESF'!F9&lt;'[1]312_ESF'!E9,'[1]312_ESF'!E9-'[1]312_ESF'!F9,0)</f>
        <v>0</v>
      </c>
      <c r="C30" s="19">
        <f>IF(B30&gt;0,0,'[1]312_ESF'!F9-'[1]312_ESF'!E9)</f>
        <v>0</v>
      </c>
    </row>
    <row r="31" spans="1:8" ht="25.5" x14ac:dyDescent="0.2">
      <c r="A31" s="18" t="s">
        <v>30</v>
      </c>
      <c r="B31" s="19">
        <f>IF('[1]312_ESF'!F10&lt;'[1]312_ESF'!E10,'[1]312_ESF'!E10-'[1]312_ESF'!F10,0)</f>
        <v>0</v>
      </c>
      <c r="C31" s="19">
        <f>IF(B31&gt;0,0,'[1]312_ESF'!F10-'[1]312_ESF'!E10)</f>
        <v>0</v>
      </c>
    </row>
    <row r="32" spans="1:8" x14ac:dyDescent="0.2">
      <c r="A32" s="18" t="s">
        <v>31</v>
      </c>
      <c r="B32" s="19">
        <f>IF('[1]312_ESF'!F11&lt;'[1]312_ESF'!E11,'[1]312_ESF'!E11-'[1]312_ESF'!F11,0)</f>
        <v>0</v>
      </c>
      <c r="C32" s="19">
        <f>IF(B32&gt;0,0,'[1]312_ESF'!F11-'[1]312_ESF'!E11)</f>
        <v>0</v>
      </c>
    </row>
    <row r="33" spans="1:8" x14ac:dyDescent="0.2">
      <c r="A33" s="18" t="s">
        <v>32</v>
      </c>
      <c r="B33" s="19">
        <f>IF('[1]312_ESF'!F12&lt;'[1]312_ESF'!E12,'[1]312_ESF'!E12-'[1]312_ESF'!F12,0)</f>
        <v>0</v>
      </c>
      <c r="C33" s="19">
        <f>IF(B33&gt;0,0,'[1]312_ESF'!F12-'[1]312_ESF'!E12)</f>
        <v>0</v>
      </c>
    </row>
    <row r="34" spans="1:8" x14ac:dyDescent="0.2">
      <c r="A34" s="24"/>
      <c r="B34" s="25"/>
      <c r="C34" s="25"/>
    </row>
    <row r="35" spans="1:8" x14ac:dyDescent="0.2">
      <c r="A35" s="17" t="s">
        <v>33</v>
      </c>
      <c r="B35" s="12">
        <f>SUM(B36:B41)</f>
        <v>0</v>
      </c>
      <c r="C35" s="12">
        <f>SUM(C36:C41)</f>
        <v>0</v>
      </c>
    </row>
    <row r="36" spans="1:8" x14ac:dyDescent="0.2">
      <c r="A36" s="18" t="s">
        <v>34</v>
      </c>
      <c r="B36" s="19">
        <f>IF('[1]312_ESF'!F17&lt;'[1]312_ESF'!E17,'[1]312_ESF'!E17-'[1]312_ESF'!F17,0)</f>
        <v>0</v>
      </c>
      <c r="C36" s="19">
        <f>IF(B36&gt;0,0,'[1]312_ESF'!F17-'[1]312_ESF'!E17)</f>
        <v>0</v>
      </c>
    </row>
    <row r="37" spans="1:8" x14ac:dyDescent="0.2">
      <c r="A37" s="18" t="s">
        <v>35</v>
      </c>
      <c r="B37" s="19">
        <f>IF('[1]312_ESF'!F18&lt;'[1]312_ESF'!E18,'[1]312_ESF'!E18-'[1]312_ESF'!F18,0)</f>
        <v>0</v>
      </c>
      <c r="C37" s="19">
        <f>IF(B37&gt;0,0,'[1]312_ESF'!F18-'[1]312_ESF'!E18)</f>
        <v>0</v>
      </c>
    </row>
    <row r="38" spans="1:8" x14ac:dyDescent="0.2">
      <c r="A38" s="18" t="s">
        <v>36</v>
      </c>
      <c r="B38" s="19">
        <f>IF('[1]312_ESF'!F19&lt;'[1]312_ESF'!E19,'[1]312_ESF'!E19-'[1]312_ESF'!F19,0)</f>
        <v>0</v>
      </c>
      <c r="C38" s="19">
        <f>IF(B38&gt;0,0,'[1]312_ESF'!F19-'[1]312_ESF'!E19)</f>
        <v>0</v>
      </c>
    </row>
    <row r="39" spans="1:8" x14ac:dyDescent="0.2">
      <c r="A39" s="18" t="s">
        <v>37</v>
      </c>
      <c r="B39" s="19">
        <f>IF('[1]312_ESF'!F20&lt;'[1]312_ESF'!E20,'[1]312_ESF'!E20-'[1]312_ESF'!F20,0)</f>
        <v>0</v>
      </c>
      <c r="C39" s="19">
        <f>IF(B39&gt;0,0,'[1]312_ESF'!F20-'[1]312_ESF'!E20)</f>
        <v>0</v>
      </c>
    </row>
    <row r="40" spans="1:8" ht="25.5" x14ac:dyDescent="0.2">
      <c r="A40" s="18" t="s">
        <v>38</v>
      </c>
      <c r="B40" s="19">
        <f>IF('[1]312_ESF'!F21&lt;'[1]312_ESF'!E21,'[1]312_ESF'!E21-'[1]312_ESF'!F21,0)</f>
        <v>0</v>
      </c>
      <c r="C40" s="19">
        <f>IF(B40&gt;0,0,'[1]312_ESF'!F21-'[1]312_ESF'!E21)</f>
        <v>0</v>
      </c>
    </row>
    <row r="41" spans="1:8" x14ac:dyDescent="0.2">
      <c r="A41" s="18" t="s">
        <v>39</v>
      </c>
      <c r="B41" s="19">
        <f>IF('[1]312_ESF'!F22&lt;'[1]312_ESF'!E22,'[1]312_ESF'!E22-'[1]312_ESF'!F22,0)</f>
        <v>0</v>
      </c>
      <c r="C41" s="19">
        <f>IF(B41&gt;0,0,'[1]312_ESF'!F22-'[1]312_ESF'!E22)</f>
        <v>0</v>
      </c>
    </row>
    <row r="42" spans="1:8" x14ac:dyDescent="0.2">
      <c r="A42" s="28"/>
      <c r="B42" s="25"/>
      <c r="C42" s="25"/>
    </row>
    <row r="43" spans="1:8" s="13" customFormat="1" x14ac:dyDescent="0.2">
      <c r="A43" s="11" t="s">
        <v>40</v>
      </c>
      <c r="B43" s="12">
        <f>+B45+B50+B57</f>
        <v>2796159.7199999988</v>
      </c>
      <c r="C43" s="12">
        <f>+C45+C50+C57</f>
        <v>0</v>
      </c>
      <c r="E43" s="14"/>
      <c r="F43" s="15"/>
      <c r="G43" s="15"/>
      <c r="H43" s="16"/>
    </row>
    <row r="44" spans="1:8" s="13" customFormat="1" x14ac:dyDescent="0.2">
      <c r="A44" s="11"/>
      <c r="B44" s="12"/>
      <c r="C44" s="12"/>
      <c r="E44" s="14"/>
      <c r="F44" s="15"/>
      <c r="G44" s="15"/>
      <c r="H44" s="16"/>
    </row>
    <row r="45" spans="1:8" x14ac:dyDescent="0.2">
      <c r="A45" s="17" t="s">
        <v>41</v>
      </c>
      <c r="B45" s="12">
        <f>SUM(B46:B48)</f>
        <v>0</v>
      </c>
      <c r="C45" s="12">
        <f>SUM(C46:C48)</f>
        <v>0</v>
      </c>
      <c r="E45" s="22">
        <f>B45+C45-'[1]313_VHP'!F22</f>
        <v>0</v>
      </c>
    </row>
    <row r="46" spans="1:8" x14ac:dyDescent="0.2">
      <c r="A46" s="18" t="s">
        <v>42</v>
      </c>
      <c r="B46" s="19">
        <f>IF('[1]312_ESF'!F31&lt;'[1]312_ESF'!E31,'[1]312_ESF'!E31-'[1]312_ESF'!F31,0)</f>
        <v>0</v>
      </c>
      <c r="C46" s="19">
        <f>IF(B46&gt;0,0,'[1]312_ESF'!F31-'[1]312_ESF'!E31)</f>
        <v>0</v>
      </c>
      <c r="E46" s="22">
        <f>B46+C46-'[1]313_VHP'!F23</f>
        <v>0</v>
      </c>
    </row>
    <row r="47" spans="1:8" x14ac:dyDescent="0.2">
      <c r="A47" s="18" t="s">
        <v>43</v>
      </c>
      <c r="B47" s="19">
        <f>IF('[1]312_ESF'!F32&lt;'[1]312_ESF'!E32,'[1]312_ESF'!E32-'[1]312_ESF'!F32,0)</f>
        <v>0</v>
      </c>
      <c r="C47" s="19">
        <f>IF(B47&gt;0,0,'[1]312_ESF'!F32-'[1]312_ESF'!E32)</f>
        <v>0</v>
      </c>
      <c r="E47" s="22">
        <f>B47+C47-'[1]313_VHP'!F24</f>
        <v>0</v>
      </c>
    </row>
    <row r="48" spans="1:8" x14ac:dyDescent="0.2">
      <c r="A48" s="18" t="s">
        <v>44</v>
      </c>
      <c r="B48" s="19">
        <f>IF('[1]312_ESF'!F33&lt;'[1]312_ESF'!E33,'[1]312_ESF'!E33-'[1]312_ESF'!F33,0)</f>
        <v>0</v>
      </c>
      <c r="C48" s="19">
        <f>IF(B48&gt;0,0,'[1]312_ESF'!F33-'[1]312_ESF'!E33)</f>
        <v>0</v>
      </c>
      <c r="E48" s="22">
        <f>B48+C48-'[1]313_VHP'!F25</f>
        <v>0</v>
      </c>
    </row>
    <row r="49" spans="1:5" x14ac:dyDescent="0.2">
      <c r="A49" s="24"/>
      <c r="B49" s="25"/>
      <c r="C49" s="25"/>
    </row>
    <row r="50" spans="1:5" x14ac:dyDescent="0.2">
      <c r="A50" s="17" t="s">
        <v>45</v>
      </c>
      <c r="B50" s="12">
        <f>SUM(B51:B55)</f>
        <v>2796159.7199999988</v>
      </c>
      <c r="C50" s="12">
        <f>SUM(C51:C55)</f>
        <v>0</v>
      </c>
    </row>
    <row r="51" spans="1:5" x14ac:dyDescent="0.2">
      <c r="A51" s="18" t="s">
        <v>46</v>
      </c>
      <c r="B51" s="19">
        <f>IF('[1]312_ESF'!F36&lt;'[1]312_ESF'!E36,'[1]312_ESF'!E36-'[1]312_ESF'!F36,0)</f>
        <v>2302140.7699999958</v>
      </c>
      <c r="C51" s="19">
        <f>IF(B51&gt;0,0,'[1]312_ESF'!F36-'[1]312_ESF'!E36)</f>
        <v>0</v>
      </c>
      <c r="E51" s="20">
        <f>B51-'[1]313_VHP'!D27</f>
        <v>0</v>
      </c>
    </row>
    <row r="52" spans="1:5" x14ac:dyDescent="0.2">
      <c r="A52" s="18" t="s">
        <v>47</v>
      </c>
      <c r="B52" s="19">
        <f>IF('[1]312_ESF'!F37&lt;'[1]312_ESF'!E37,'[1]312_ESF'!E37-'[1]312_ESF'!F37,0)</f>
        <v>494018.95000000298</v>
      </c>
      <c r="C52" s="19">
        <f>IF(B52&gt;0,0,'[1]312_ESF'!F37+'[1]312_ESF'!E37)</f>
        <v>0</v>
      </c>
    </row>
    <row r="53" spans="1:5" x14ac:dyDescent="0.2">
      <c r="A53" s="18" t="s">
        <v>48</v>
      </c>
      <c r="B53" s="19">
        <f>IF('[1]312_ESF'!F38&lt;'[1]312_ESF'!E38,'[1]312_ESF'!E38-'[1]312_ESF'!F38,0)</f>
        <v>0</v>
      </c>
      <c r="C53" s="19">
        <f>IF(B53&gt;0,0,'[1]312_ESF'!F38+'[1]312_ESF'!E38)</f>
        <v>0</v>
      </c>
      <c r="E53" s="20">
        <f>B53+C53-'[1]313_VHP'!F30</f>
        <v>0</v>
      </c>
    </row>
    <row r="54" spans="1:5" x14ac:dyDescent="0.2">
      <c r="A54" s="18" t="s">
        <v>49</v>
      </c>
      <c r="B54" s="19">
        <f>IF('[1]312_ESF'!F39&lt;'[1]312_ESF'!E39,'[1]312_ESF'!E39-'[1]312_ESF'!F39,0)</f>
        <v>0</v>
      </c>
      <c r="C54" s="19">
        <f>IF(B54&gt;0,0,'[1]312_ESF'!F39-'[1]312_ESF'!E39)</f>
        <v>0</v>
      </c>
      <c r="E54" s="20">
        <f>B54+C54-'[1]313_VHP'!F31</f>
        <v>0</v>
      </c>
    </row>
    <row r="55" spans="1:5" x14ac:dyDescent="0.2">
      <c r="A55" s="18" t="s">
        <v>50</v>
      </c>
      <c r="B55" s="19">
        <f>IF('[1]312_ESF'!F40&lt;'[1]312_ESF'!E40,'[1]312_ESF'!E40-'[1]312_ESF'!F40,0)</f>
        <v>0</v>
      </c>
      <c r="C55" s="19">
        <f>IF(B55&gt;0,0,'[1]312_ESF'!F40-'[1]312_ESF'!E40)</f>
        <v>0</v>
      </c>
      <c r="E55" s="20">
        <f>B55+C55-'[1]313_VHP'!F32</f>
        <v>0</v>
      </c>
    </row>
    <row r="56" spans="1:5" x14ac:dyDescent="0.2">
      <c r="A56" s="24"/>
      <c r="B56" s="25"/>
      <c r="C56" s="25"/>
    </row>
    <row r="57" spans="1:5" ht="25.5" x14ac:dyDescent="0.2">
      <c r="A57" s="17" t="s">
        <v>51</v>
      </c>
      <c r="B57" s="12">
        <f>SUM(B58:B59)</f>
        <v>0</v>
      </c>
      <c r="C57" s="12">
        <f>SUM(C58:C59)</f>
        <v>0</v>
      </c>
    </row>
    <row r="58" spans="1:5" x14ac:dyDescent="0.2">
      <c r="A58" s="18" t="s">
        <v>52</v>
      </c>
      <c r="B58" s="19">
        <f>IF('[1]312_ESF'!F59&gt;'[1]312_ESF'!E43,'[1]312_ESF'!E43-'[1]312_ESF'!F43,0)</f>
        <v>0</v>
      </c>
      <c r="C58" s="19">
        <f>IF(B58&gt;0,0,'[1]312_ESF'!F43-'[1]312_ESF'!E43)</f>
        <v>0</v>
      </c>
    </row>
    <row r="59" spans="1:5" x14ac:dyDescent="0.2">
      <c r="A59" s="18" t="s">
        <v>53</v>
      </c>
      <c r="B59" s="19">
        <f>IF('[1]312_ESF'!F60&gt;'[1]312_ESF'!E44,'[1]312_ESF'!E44-'[1]312_ESF'!F44,0)</f>
        <v>0</v>
      </c>
      <c r="C59" s="19">
        <f>IF(B59&gt;0,0,'[1]312_ESF'!F44-'[1]312_ESF'!E44)</f>
        <v>0</v>
      </c>
    </row>
    <row r="60" spans="1:5" x14ac:dyDescent="0.2">
      <c r="A60" s="18"/>
      <c r="B60" s="19"/>
      <c r="C60" s="19"/>
    </row>
    <row r="61" spans="1:5" x14ac:dyDescent="0.2">
      <c r="A61" s="29" t="s">
        <v>54</v>
      </c>
      <c r="B61" s="29"/>
      <c r="C61" s="29"/>
    </row>
    <row r="62" spans="1:5" ht="15.75" customHeight="1" x14ac:dyDescent="0.2">
      <c r="A62" s="30"/>
      <c r="B62" s="30"/>
      <c r="C62" s="30"/>
    </row>
    <row r="64" spans="1:5" x14ac:dyDescent="0.2">
      <c r="B64" s="32"/>
      <c r="C64" s="32"/>
      <c r="E64" s="22"/>
    </row>
    <row r="65" spans="1:14" x14ac:dyDescent="0.2">
      <c r="A65" s="33" t="s">
        <v>55</v>
      </c>
      <c r="B65" s="34" t="s">
        <v>56</v>
      </c>
      <c r="C65" s="34"/>
      <c r="D65" s="35"/>
      <c r="E65" s="36"/>
      <c r="F65" s="37"/>
      <c r="G65" s="37"/>
      <c r="H65" s="38"/>
      <c r="I65" s="39"/>
      <c r="J65" s="39"/>
      <c r="K65" s="39"/>
      <c r="L65" s="39"/>
      <c r="M65" s="39"/>
      <c r="N65" s="40"/>
    </row>
    <row r="66" spans="1:14" ht="25.5" customHeight="1" x14ac:dyDescent="0.2">
      <c r="A66" s="41" t="s">
        <v>57</v>
      </c>
      <c r="B66" s="42" t="s">
        <v>58</v>
      </c>
      <c r="C66" s="42"/>
      <c r="D66" s="39"/>
      <c r="E66" s="37"/>
      <c r="F66" s="37"/>
      <c r="G66" s="43"/>
      <c r="H66" s="44"/>
      <c r="I66" s="45"/>
      <c r="J66" s="45"/>
      <c r="K66" s="45"/>
      <c r="L66" s="45"/>
      <c r="M66" s="46"/>
      <c r="N66" s="46"/>
    </row>
    <row r="67" spans="1:14" x14ac:dyDescent="0.2">
      <c r="B67" s="47"/>
      <c r="C67" s="47"/>
    </row>
    <row r="70" spans="1:14" hidden="1" x14ac:dyDescent="0.2">
      <c r="A70" s="48"/>
    </row>
    <row r="71" spans="1:14" hidden="1" x14ac:dyDescent="0.2">
      <c r="A71" s="49" t="s">
        <v>59</v>
      </c>
    </row>
    <row r="72" spans="1:14" hidden="1" x14ac:dyDescent="0.2">
      <c r="A72" s="49" t="s">
        <v>60</v>
      </c>
    </row>
  </sheetData>
  <sheetProtection formatRows="0" autoFilter="0"/>
  <mergeCells count="4">
    <mergeCell ref="A1:C1"/>
    <mergeCell ref="A61:C61"/>
    <mergeCell ref="B65:C65"/>
    <mergeCell ref="B66:C6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2025-10-08T20:49:15Z</dcterms:created>
  <dcterms:modified xsi:type="dcterms:W3CDTF">2025-10-08T20:50:00Z</dcterms:modified>
</cp:coreProperties>
</file>