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62" l="1"/>
  <c r="E51" i="62" s="1"/>
  <c r="D52" i="62"/>
  <c r="D51" i="62" s="1"/>
  <c r="E126" i="62"/>
  <c r="D126" i="62"/>
  <c r="E124" i="62"/>
  <c r="D124" i="62"/>
  <c r="E118" i="62"/>
  <c r="D118" i="62"/>
  <c r="E115" i="62"/>
  <c r="D115" i="62"/>
  <c r="B4" i="65" l="1"/>
  <c r="E39" i="62"/>
  <c r="D39" i="62"/>
  <c r="E128" i="62" l="1"/>
  <c r="E114" i="62" s="1"/>
  <c r="D128" i="62"/>
  <c r="D114" i="62" s="1"/>
  <c r="D167" i="59"/>
  <c r="D159" i="59"/>
  <c r="D155" i="59"/>
  <c r="D144" i="59"/>
  <c r="D49" i="65" l="1"/>
  <c r="D40" i="65"/>
  <c r="E111" i="62" l="1"/>
  <c r="E110" i="62" s="1"/>
  <c r="D111" i="62"/>
  <c r="D110" i="62" s="1"/>
  <c r="E105" i="62"/>
  <c r="E104" i="62" s="1"/>
  <c r="D105" i="62"/>
  <c r="D104" i="62" s="1"/>
  <c r="E22" i="62" l="1"/>
  <c r="D22" i="62"/>
  <c r="E136" i="62" l="1"/>
  <c r="E113" i="62" s="1"/>
  <c r="D136" i="62"/>
  <c r="D113" i="62" s="1"/>
  <c r="E98" i="62"/>
  <c r="D98" i="62"/>
  <c r="E30" i="62"/>
  <c r="E45" i="62" s="1"/>
  <c r="E64" i="62" l="1"/>
  <c r="D64" i="62"/>
  <c r="E62" i="62"/>
  <c r="D62" i="62"/>
  <c r="E60" i="62"/>
  <c r="D60" i="62"/>
  <c r="E58" i="62"/>
  <c r="D58" i="62"/>
  <c r="E56" i="62"/>
  <c r="D56" i="62"/>
  <c r="D55" i="62" l="1"/>
  <c r="E55" i="62"/>
  <c r="E96" i="62"/>
  <c r="E95" i="62" s="1"/>
  <c r="G35" i="65" l="1"/>
  <c r="D98" i="59" l="1"/>
  <c r="E123" i="59" l="1"/>
  <c r="E122" i="59"/>
  <c r="E121" i="59"/>
  <c r="E119" i="59"/>
  <c r="E118" i="59"/>
  <c r="E117" i="59"/>
  <c r="E116" i="59"/>
  <c r="E115" i="59"/>
  <c r="E114" i="59"/>
  <c r="E113" i="59"/>
  <c r="E112" i="59"/>
  <c r="E111" i="59"/>
  <c r="D200" i="60" l="1"/>
  <c r="E17" i="62" l="1"/>
  <c r="D17" i="62"/>
  <c r="D41" i="59"/>
  <c r="D32" i="59"/>
  <c r="D11" i="60" l="1"/>
  <c r="D96" i="62" l="1"/>
  <c r="D95" i="62" s="1"/>
  <c r="D211" i="60"/>
  <c r="D210" i="60" s="1"/>
  <c r="D194" i="60"/>
  <c r="D191" i="60"/>
  <c r="D182" i="60"/>
  <c r="D178" i="60"/>
  <c r="D176" i="60"/>
  <c r="D173" i="60"/>
  <c r="D170" i="60"/>
  <c r="D167" i="60"/>
  <c r="D163" i="60"/>
  <c r="D160" i="60"/>
  <c r="D157" i="60"/>
  <c r="D153" i="60"/>
  <c r="D147" i="60"/>
  <c r="D145" i="60"/>
  <c r="D142" i="60"/>
  <c r="D138" i="60"/>
  <c r="D133" i="60"/>
  <c r="D130" i="60"/>
  <c r="D127" i="60"/>
  <c r="D124" i="60"/>
  <c r="D113" i="60"/>
  <c r="D103" i="60"/>
  <c r="D96" i="60"/>
  <c r="D181" i="60" l="1"/>
  <c r="D156" i="60"/>
  <c r="D166" i="60"/>
  <c r="D123" i="60"/>
  <c r="D95" i="60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E86" i="62"/>
  <c r="D86" i="62"/>
  <c r="E80" i="62"/>
  <c r="D80" i="62"/>
  <c r="E77" i="62"/>
  <c r="D77" i="62"/>
  <c r="E68" i="62"/>
  <c r="D68" i="62"/>
  <c r="D30" i="62"/>
  <c r="D45" i="62" s="1"/>
  <c r="D27" i="61"/>
  <c r="D23" i="61"/>
  <c r="D18" i="61"/>
  <c r="D83" i="60"/>
  <c r="D81" i="60"/>
  <c r="D79" i="60"/>
  <c r="D73" i="60"/>
  <c r="D70" i="60"/>
  <c r="D64" i="60"/>
  <c r="D58" i="60"/>
  <c r="D48" i="60"/>
  <c r="D39" i="60"/>
  <c r="D36" i="60"/>
  <c r="D30" i="60"/>
  <c r="D27" i="60"/>
  <c r="D21" i="60"/>
  <c r="D57" i="60" l="1"/>
  <c r="D67" i="62"/>
  <c r="D50" i="62" s="1"/>
  <c r="D146" i="62" s="1"/>
  <c r="E67" i="62"/>
  <c r="E50" i="62" s="1"/>
  <c r="E146" i="62" s="1"/>
  <c r="D94" i="60"/>
  <c r="D69" i="60"/>
  <c r="D148" i="59" l="1"/>
  <c r="D134" i="59"/>
  <c r="D127" i="59"/>
  <c r="H120" i="59"/>
  <c r="G120" i="59"/>
  <c r="F120" i="59"/>
  <c r="E120" i="59"/>
  <c r="D120" i="59"/>
  <c r="H110" i="59"/>
  <c r="G110" i="59"/>
  <c r="F110" i="59"/>
  <c r="E110" i="59"/>
  <c r="D110" i="59"/>
  <c r="D103" i="59"/>
  <c r="D92" i="59"/>
  <c r="D82" i="59"/>
  <c r="F76" i="59"/>
  <c r="E76" i="59"/>
  <c r="D76" i="59"/>
  <c r="F64" i="59"/>
  <c r="E64" i="59"/>
  <c r="D64" i="59"/>
  <c r="F56" i="59"/>
  <c r="E56" i="59"/>
  <c r="D56" i="59"/>
  <c r="D32" i="64" l="1"/>
  <c r="D9" i="64"/>
  <c r="D17" i="63"/>
  <c r="D9" i="63"/>
  <c r="D22" i="63" l="1"/>
  <c r="D41" i="64"/>
  <c r="E207" i="60" l="1"/>
  <c r="E203" i="60"/>
  <c r="E199" i="60"/>
  <c r="E195" i="60"/>
  <c r="E187" i="60"/>
  <c r="E183" i="60"/>
  <c r="E179" i="60"/>
  <c r="E175" i="60"/>
  <c r="E171" i="60"/>
  <c r="E159" i="60"/>
  <c r="E155" i="60"/>
  <c r="E151" i="60"/>
  <c r="E143" i="60"/>
  <c r="E139" i="60"/>
  <c r="E135" i="60"/>
  <c r="E131" i="60"/>
  <c r="E119" i="60"/>
  <c r="E115" i="60"/>
  <c r="E111" i="60"/>
  <c r="E107" i="60"/>
  <c r="E99" i="60"/>
  <c r="E205" i="60"/>
  <c r="E189" i="60"/>
  <c r="E165" i="60"/>
  <c r="E137" i="60"/>
  <c r="E129" i="60"/>
  <c r="E121" i="60"/>
  <c r="E105" i="60"/>
  <c r="E97" i="60"/>
  <c r="E208" i="60"/>
  <c r="E192" i="60"/>
  <c r="E184" i="60"/>
  <c r="E172" i="60"/>
  <c r="E164" i="60"/>
  <c r="E148" i="60"/>
  <c r="E140" i="60"/>
  <c r="E132" i="60"/>
  <c r="E116" i="60"/>
  <c r="E112" i="60"/>
  <c r="E104" i="60"/>
  <c r="E206" i="60"/>
  <c r="E202" i="60"/>
  <c r="E198" i="60"/>
  <c r="E190" i="60"/>
  <c r="E186" i="60"/>
  <c r="E174" i="60"/>
  <c r="E162" i="60"/>
  <c r="E158" i="60"/>
  <c r="E154" i="60"/>
  <c r="E150" i="60"/>
  <c r="E146" i="60"/>
  <c r="E134" i="60"/>
  <c r="E126" i="60"/>
  <c r="E122" i="60"/>
  <c r="E118" i="60"/>
  <c r="E114" i="60"/>
  <c r="E110" i="60"/>
  <c r="E106" i="60"/>
  <c r="E102" i="60"/>
  <c r="E98" i="60"/>
  <c r="E209" i="60"/>
  <c r="E201" i="60"/>
  <c r="E197" i="60"/>
  <c r="E193" i="60"/>
  <c r="E185" i="60"/>
  <c r="E177" i="60"/>
  <c r="E169" i="60"/>
  <c r="E161" i="60"/>
  <c r="E149" i="60"/>
  <c r="E141" i="60"/>
  <c r="E125" i="60"/>
  <c r="E117" i="60"/>
  <c r="E109" i="60"/>
  <c r="E101" i="60"/>
  <c r="E212" i="60"/>
  <c r="E204" i="60"/>
  <c r="E196" i="60"/>
  <c r="E188" i="60"/>
  <c r="E180" i="60"/>
  <c r="E168" i="60"/>
  <c r="E152" i="60"/>
  <c r="E144" i="60"/>
  <c r="E136" i="60"/>
  <c r="E128" i="60"/>
  <c r="E120" i="60"/>
  <c r="E108" i="60"/>
  <c r="E100" i="60"/>
  <c r="E200" i="60"/>
  <c r="E145" i="60"/>
  <c r="E191" i="60"/>
  <c r="E163" i="60"/>
  <c r="E138" i="60"/>
  <c r="E157" i="60"/>
  <c r="E113" i="60"/>
  <c r="E176" i="60"/>
  <c r="E153" i="60"/>
  <c r="E96" i="60"/>
  <c r="E170" i="60"/>
  <c r="E103" i="60"/>
  <c r="E160" i="60"/>
  <c r="E133" i="60"/>
  <c r="E194" i="60"/>
  <c r="E167" i="60"/>
  <c r="E127" i="60"/>
  <c r="E182" i="60"/>
  <c r="E130" i="60"/>
  <c r="E173" i="60"/>
  <c r="E147" i="60"/>
  <c r="E124" i="60"/>
  <c r="E178" i="60"/>
  <c r="E142" i="60"/>
  <c r="E211" i="60"/>
  <c r="E181" i="60"/>
  <c r="E156" i="60"/>
  <c r="E123" i="60"/>
  <c r="E95" i="60"/>
  <c r="E166" i="60"/>
  <c r="E210" i="60"/>
  <c r="D10" i="60"/>
  <c r="D9" i="60" s="1"/>
</calcChain>
</file>

<file path=xl/sharedStrings.xml><?xml version="1.0" encoding="utf-8"?>
<sst xmlns="http://schemas.openxmlformats.org/spreadsheetml/2006/main" count="860" uniqueCount="606">
  <si>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</si>
  <si>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</si>
  <si>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</si>
  <si>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</si>
  <si>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</si>
  <si>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</si>
  <si>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</si>
  <si>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</si>
  <si>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</si>
  <si>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</si>
  <si>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</si>
  <si>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</si>
  <si>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</si>
  <si>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</si>
  <si>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</si>
  <si>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</si>
  <si>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</si>
  <si>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</si>
  <si>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</si>
  <si>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</si>
  <si>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</si>
  <si>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</si>
  <si>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</si>
  <si>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</si>
  <si>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</si>
  <si>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</si>
  <si>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</si>
  <si>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</si>
  <si>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</si>
  <si>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</si>
  <si>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</si>
  <si>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</si>
  <si>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</si>
  <si>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</si>
  <si>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</si>
  <si>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</si>
  <si>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</si>
  <si>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</si>
  <si>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</si>
  <si>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</si>
  <si>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</si>
  <si>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</si>
  <si>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</si>
  <si>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</si>
  <si>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</si>
  <si>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</si>
  <si>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</si>
  <si>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</si>
  <si>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</si>
  <si>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</si>
  <si>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</si>
  <si>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</si>
  <si>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</si>
  <si>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</si>
  <si>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</si>
  <si>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</si>
  <si>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</si>
  <si>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</si>
  <si>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</si>
  <si>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</si>
  <si>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</si>
  <si>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</si>
  <si>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</si>
  <si>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</si>
  <si>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</si>
  <si>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</si>
  <si>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</si>
  <si>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</si>
  <si>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</si>
  <si>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</si>
  <si>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</si>
  <si>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</si>
  <si>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</si>
  <si>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</si>
  <si>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</si>
  <si>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</si>
  <si>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</si>
  <si>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</si>
  <si>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</si>
  <si>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</si>
  <si>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</si>
  <si>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</si>
  <si>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</si>
  <si>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</si>
  <si>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</si>
  <si>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</si>
  <si>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</si>
  <si>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</si>
  <si>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</si>
  <si>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</si>
  <si>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</si>
  <si>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</si>
  <si>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</si>
  <si>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</si>
  <si>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</si>
  <si>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</si>
  <si>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</si>
  <si>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</si>
  <si>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</si>
  <si>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</si>
  <si>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</si>
  <si>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</si>
  <si>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</si>
  <si>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</si>
  <si>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</si>
  <si>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</si>
  <si>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</si>
  <si>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</si>
  <si>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</si>
  <si>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</si>
  <si>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</si>
  <si>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</si>
  <si>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</si>
  <si>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</si>
  <si>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</si>
  <si>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</si>
  <si>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</si>
  <si>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</si>
  <si>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</si>
  <si>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</si>
  <si>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</si>
  <si>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</si>
  <si>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</si>
  <si>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</si>
  <si>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</si>
  <si>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</si>
  <si>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</si>
  <si>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</si>
  <si>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</si>
  <si>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</si>
  <si>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</si>
  <si>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</si>
  <si>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</si>
  <si>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</si>
  <si>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</si>
  <si>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</si>
  <si>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</si>
  <si>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</si>
  <si>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</si>
  <si>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</si>
  <si>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</si>
  <si>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</si>
  <si>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</si>
  <si>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</si>
  <si>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</si>
  <si>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</si>
  <si>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</si>
  <si>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</si>
  <si>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</si>
  <si>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</si>
  <si>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</si>
  <si>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</si>
  <si>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</si>
  <si>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</si>
  <si>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</si>
  <si>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</si>
  <si>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</si>
  <si>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</si>
  <si>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</si>
  <si>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</si>
  <si>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</si>
  <si>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</si>
  <si>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</si>
  <si>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</si>
  <si>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</si>
  <si>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</si>
  <si>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</si>
  <si>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</si>
  <si>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</si>
  <si>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</si>
  <si>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</si>
  <si>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</si>
  <si>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</si>
  <si>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</si>
  <si>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</si>
  <si>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</si>
  <si>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</si>
  <si>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</si>
  <si>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</si>
  <si>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</si>
  <si>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</si>
  <si>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</si>
  <si>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</si>
  <si>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</si>
  <si>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</si>
  <si>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</si>
  <si>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</si>
  <si>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</si>
  <si>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</si>
  <si>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</si>
  <si>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</si>
  <si>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</si>
  <si>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</si>
  <si>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</si>
  <si>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</si>
  <si>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</si>
  <si>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</si>
  <si>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</si>
  <si>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</si>
  <si>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</si>
  <si>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</si>
  <si>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</si>
  <si>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</si>
  <si>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</si>
  <si>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</si>
  <si>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</si>
  <si>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</si>
  <si>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</si>
  <si>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</si>
  <si>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</si>
  <si>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</si>
  <si>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</si>
  <si>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</si>
  <si>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</si>
  <si>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</si>
  <si>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</si>
  <si>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</si>
  <si>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</si>
  <si>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</si>
  <si>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</si>
  <si>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</si>
  <si>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</si>
  <si>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</si>
  <si>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</si>
  <si>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</si>
  <si>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</si>
  <si>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</si>
  <si>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</si>
  <si>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</si>
  <si>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</si>
  <si>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</si>
  <si>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</si>
  <si>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</si>
  <si>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</si>
  <si>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</si>
  <si>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</si>
  <si>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</si>
  <si>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</si>
  <si>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</si>
  <si>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</si>
  <si>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</si>
  <si>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</si>
  <si>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</si>
  <si>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</si>
  <si>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</si>
  <si>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</si>
  <si>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</si>
  <si>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</si>
  <si>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</si>
  <si>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</si>
  <si>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</si>
  <si>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</si>
  <si>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</si>
  <si>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</si>
  <si>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</si>
  <si>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</si>
  <si>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</si>
  <si>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</si>
  <si>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</si>
  <si>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</si>
  <si>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</si>
  <si>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</si>
  <si>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</si>
  <si>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</si>
  <si>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</si>
  <si>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</si>
  <si>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</si>
  <si>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</si>
  <si>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</si>
  <si>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</si>
  <si>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</si>
  <si>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</si>
  <si>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</si>
  <si>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</si>
  <si>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</si>
  <si>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</si>
  <si>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</si>
  <si>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</si>
  <si>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</si>
  <si>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</si>
  <si>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</si>
  <si>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</si>
  <si>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</si>
  <si>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</si>
  <si>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</si>
  <si>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</si>
  <si>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</si>
  <si>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</si>
  <si>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</si>
  <si>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</si>
  <si>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</si>
  <si>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</si>
  <si>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</si>
  <si>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</si>
  <si>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</si>
  <si>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</si>
  <si>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</si>
  <si>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</si>
  <si>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</si>
  <si>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</si>
  <si>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</si>
  <si>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</si>
  <si>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</si>
  <si>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</si>
  <si>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</si>
  <si>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</si>
  <si>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</si>
  <si>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</si>
  <si>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</si>
  <si>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</si>
  <si>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</si>
  <si>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</si>
  <si>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</si>
  <si>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</si>
  <si>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</si>
  <si>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</si>
  <si>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</si>
  <si>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</si>
  <si>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</si>
  <si>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</si>
  <si>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</si>
  <si>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</si>
  <si>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</si>
  <si>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</si>
  <si>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</si>
  <si>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</si>
  <si>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</si>
  <si>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</si>
  <si>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</si>
  <si>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</si>
  <si>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</si>
  <si>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</si>
  <si>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</si>
  <si>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</si>
  <si>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</si>
  <si>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</si>
  <si>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</si>
  <si>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</si>
  <si>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</si>
  <si>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</si>
  <si>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</si>
  <si>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</si>
  <si>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</si>
  <si>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</si>
  <si>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</si>
  <si>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</si>
  <si>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</si>
  <si>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</si>
  <si>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</si>
  <si>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</si>
  <si>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</si>
  <si>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</si>
  <si>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</si>
  <si>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</si>
  <si>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</si>
  <si>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</si>
  <si>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</si>
  <si>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</si>
  <si>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</si>
  <si>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</si>
  <si>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</si>
  <si>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</si>
  <si>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</si>
  <si>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</si>
  <si>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</si>
  <si>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</si>
  <si>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</si>
  <si>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</si>
  <si>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</si>
  <si>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</si>
  <si>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</si>
  <si>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</si>
  <si>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</si>
  <si>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</si>
  <si>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</si>
  <si>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</si>
  <si>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</si>
  <si>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</si>
  <si>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</si>
  <si>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</si>
  <si>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</si>
  <si>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</si>
  <si>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</si>
  <si>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</si>
  <si>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</si>
  <si>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</si>
  <si>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</si>
  <si>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</si>
  <si>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</si>
  <si>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</si>
  <si>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</si>
  <si>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</si>
  <si>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</si>
  <si>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</si>
  <si>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</si>
  <si>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</si>
  <si>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</si>
  <si>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</si>
  <si>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</si>
  <si>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</si>
  <si>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</si>
  <si>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</si>
  <si>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</si>
  <si>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</si>
  <si>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</si>
  <si>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</si>
  <si>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</si>
  <si>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</si>
  <si>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</si>
  <si>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</si>
  <si>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</si>
  <si>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</si>
  <si>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</si>
  <si>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</si>
  <si>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</si>
  <si>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</si>
  <si>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</si>
  <si>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</si>
  <si>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</si>
  <si>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</si>
  <si>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</si>
  <si>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</si>
  <si>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</si>
  <si>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</si>
  <si>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</si>
  <si>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</si>
  <si>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</si>
  <si>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</si>
  <si>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</si>
  <si>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</si>
  <si>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</si>
  <si>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</si>
  <si>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</si>
  <si>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</si>
  <si>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</si>
  <si>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</si>
  <si>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</si>
  <si>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</si>
  <si>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</si>
  <si>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</si>
  <si>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</si>
  <si>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</si>
  <si>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</si>
  <si>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</si>
  <si>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</si>
  <si>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</si>
  <si>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</si>
  <si>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</si>
  <si>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</si>
  <si>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</si>
  <si>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</si>
  <si>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</si>
  <si>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</si>
  <si>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</si>
  <si>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</si>
  <si>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</si>
  <si>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</si>
  <si>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</si>
  <si>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</si>
  <si>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</si>
  <si>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</si>
  <si>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</si>
  <si>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</si>
  <si>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</si>
  <si>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</si>
  <si>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</si>
  <si>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</si>
  <si>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</si>
  <si>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</si>
  <si>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</si>
  <si>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</si>
  <si>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</si>
  <si>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</si>
  <si>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</si>
  <si>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</si>
  <si>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</si>
  <si>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</si>
  <si>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</si>
  <si>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</si>
  <si>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</si>
  <si>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</si>
  <si>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</si>
  <si>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</si>
  <si>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</si>
  <si>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</si>
  <si>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</si>
  <si>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</si>
  <si>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</si>
  <si>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</si>
  <si>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</si>
  <si>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</si>
  <si>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</si>
  <si>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</si>
  <si>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</si>
  <si>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</si>
  <si>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</si>
  <si>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</si>
  <si>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</si>
  <si>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</si>
  <si>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</si>
  <si>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</si>
  <si>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</si>
  <si>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</si>
  <si>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</si>
  <si>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</si>
  <si>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</si>
  <si>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</si>
  <si>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</si>
  <si>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</si>
  <si>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</si>
  <si>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</si>
  <si>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</si>
  <si>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</si>
  <si>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</si>
  <si>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</si>
  <si>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</si>
  <si>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</si>
  <si>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</si>
  <si>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</si>
  <si>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</si>
  <si>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</si>
  <si>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</si>
  <si>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</si>
  <si>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</si>
  <si>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</si>
  <si>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</si>
  <si>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</si>
  <si>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</si>
  <si>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</si>
  <si>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</si>
  <si>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</si>
  <si>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</si>
  <si>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</si>
  <si>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</si>
  <si>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</si>
  <si>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</si>
  <si>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</si>
  <si>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</si>
  <si>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</si>
  <si>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</si>
  <si>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</si>
  <si>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</si>
  <si>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</si>
  <si>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</si>
  <si>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</si>
  <si>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</si>
  <si>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</si>
  <si>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</si>
  <si>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</si>
  <si>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</si>
  <si>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</si>
  <si>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</si>
  <si>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</si>
  <si>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</si>
  <si>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</si>
  <si>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</si>
  <si>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</si>
  <si>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</si>
  <si>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</si>
  <si>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</si>
  <si>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</si>
  <si>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</si>
  <si>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</si>
  <si>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</si>
  <si>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</si>
  <si>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</si>
  <si>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</si>
  <si>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</si>
  <si>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</si>
  <si>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</si>
  <si>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</si>
  <si>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</si>
  <si>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</si>
  <si>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</si>
  <si>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</si>
  <si>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</si>
  <si>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</si>
  <si>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</si>
  <si>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</si>
  <si>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</si>
  <si>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</si>
  <si>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</si>
  <si>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</si>
  <si>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</si>
  <si>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</si>
  <si>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</si>
  <si>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</si>
  <si>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</si>
  <si>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</si>
  <si>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</si>
  <si>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</si>
  <si>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</si>
  <si>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</si>
  <si>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</si>
  <si>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</si>
  <si>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</si>
  <si>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</si>
  <si>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</si>
  <si>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</si>
  <si>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GUANAJUATENSE PARA PERSONAS CON DISCAPACIDAD</t>
  </si>
  <si>
    <t>Del 1 de Enero al 31 de Diciembre de 2024</t>
  </si>
  <si>
    <t>CUENTAS DE ORDEN PRESUPUESTARIO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</si>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</sst>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7" fillId="0" borderId="0" xfId="0" applyFont="1" applyProtection="1">
      <protection locked="0"/>
    </xf>
    <xf numFmtId="0" fontId="12" fillId="5" borderId="0" xfId="9" applyFont="1" applyFill="1" applyAlignment="1">
      <alignment horizontal="center" vertical="center"/>
    </xf>
    <xf numFmtId="0" fontId="12" fillId="5" borderId="0" xfId="9" applyFont="1" applyFill="1" applyAlignment="1">
      <alignment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8" fillId="3" borderId="0" xfId="8" applyFont="1" applyFill="1" applyAlignment="1">
      <alignment horizontal="center" vertical="center"/>
    </xf>
    <xf numFmtId="0" fontId="18" fillId="3" borderId="0" xfId="8" applyFont="1" applyFill="1" applyAlignment="1">
      <alignment vertical="center"/>
    </xf>
    <xf numFmtId="0" fontId="19" fillId="3" borderId="0" xfId="8" applyFont="1" applyFill="1" applyAlignment="1">
      <alignment horizontal="right" vertical="center"/>
    </xf>
    <xf numFmtId="0" fontId="18" fillId="3" borderId="0" xfId="8" applyFont="1" applyFill="1" applyAlignment="1">
      <alignment horizontal="left" vertical="center"/>
    </xf>
    <xf numFmtId="0" fontId="20" fillId="0" borderId="0" xfId="8" applyFont="1" applyAlignment="1">
      <alignment vertical="center"/>
    </xf>
    <xf numFmtId="0" fontId="21" fillId="4" borderId="0" xfId="8" applyFont="1" applyFill="1" applyAlignment="1">
      <alignment horizontal="center" vertical="center"/>
    </xf>
    <xf numFmtId="0" fontId="21" fillId="4" borderId="0" xfId="8" applyFont="1" applyFill="1"/>
    <xf numFmtId="0" fontId="20" fillId="0" borderId="0" xfId="8" applyFont="1"/>
    <xf numFmtId="0" fontId="22" fillId="5" borderId="0" xfId="8" applyFont="1" applyFill="1"/>
    <xf numFmtId="0" fontId="20" fillId="0" borderId="0" xfId="8" applyFont="1" applyAlignment="1">
      <alignment horizontal="center"/>
    </xf>
    <xf numFmtId="4" fontId="20" fillId="0" borderId="0" xfId="8" applyNumberFormat="1" applyFont="1"/>
    <xf numFmtId="4" fontId="20" fillId="2" borderId="0" xfId="8" applyNumberFormat="1" applyFont="1" applyFill="1"/>
    <xf numFmtId="0" fontId="22" fillId="6" borderId="0" xfId="8" applyFont="1" applyFill="1"/>
    <xf numFmtId="0" fontId="21" fillId="8" borderId="0" xfId="0" applyFont="1" applyFill="1"/>
    <xf numFmtId="0" fontId="22" fillId="9" borderId="0" xfId="0" applyFont="1" applyFill="1"/>
    <xf numFmtId="0" fontId="22" fillId="1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12" fillId="5" borderId="0" xfId="9" applyFont="1" applyFill="1" applyAlignment="1">
      <alignment horizontal="center" vertical="center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8</xdr:row>
      <xdr:rowOff>123825</xdr:rowOff>
    </xdr:from>
    <xdr:to>
      <xdr:col>3</xdr:col>
      <xdr:colOff>375920</xdr:colOff>
      <xdr:row>11</xdr:row>
      <xdr:rowOff>92710</xdr:rowOff>
    </xdr:to>
    <xdr:sp macro="" textlink="">
      <xdr:nvSpPr>
        <xdr:cNvPr id="3" name="Cuadro de texto 2"/>
        <xdr:cNvSpPr txBox="1">
          <a:spLocks noChangeArrowheads="1"/>
        </xdr:cNvSpPr>
      </xdr:nvSpPr>
      <xdr:spPr bwMode="auto">
        <a:xfrm>
          <a:off x="1905000" y="1695450"/>
          <a:ext cx="358584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6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chemeClr val="bg1">
                  <a:lumMod val="50000"/>
                </a:schemeClr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SIN INFORMACION QUE REVELAR</a:t>
          </a:r>
          <a:endParaRPr lang="es-MX" sz="1600" b="1">
            <a:solidFill>
              <a:schemeClr val="bg1">
                <a:lumMod val="50000"/>
              </a:schemeClr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B2:E51"/>
  <sheetViews>
    <sheetView showGridLines="0" zoomScaleNormal="100" zoomScaleSheetLayoutView="100" workbookViewId="0">
      <pane ySplit="6" topLeftCell="A7" activePane="bottomLeft" state="frozen"/>
      <selection activeCell="A14" sqref="A14:B14"/>
      <selection pane="bottomLeft" sqref="A1:F46"/>
    </sheetView>
  </sheetViews>
  <sheetFormatPr baseColWidth="10" defaultColWidth="12.85546875" defaultRowHeight="11.25" x14ac:dyDescent="0.2"/>
  <cols>
    <col min="1" max="1" width="12.85546875" style="1"/>
    <col min="2" max="2" width="14.7109375" style="1" customWidth="1"/>
    <col min="3" max="3" width="73.85546875" style="1" bestFit="1" customWidth="1"/>
    <col min="4" max="4" width="8" style="1" customWidth="1"/>
    <col min="5" max="16384" width="12.85546875" style="1"/>
  </cols>
  <sheetData>
    <row r="2" spans="2:5" ht="16.149999999999999" customHeight="1" x14ac:dyDescent="0.2">
      <c r="B2" s="155" t="s">
        <v>599</v>
      </c>
      <c r="C2" s="156"/>
      <c r="D2" s="111" t="s">
        <v>494</v>
      </c>
      <c r="E2" s="112">
        <v>2024</v>
      </c>
    </row>
    <row r="3" spans="2:5" ht="16.149999999999999" customHeight="1" x14ac:dyDescent="0.2">
      <c r="B3" s="157" t="s">
        <v>493</v>
      </c>
      <c r="C3" s="158"/>
      <c r="D3" s="10" t="s">
        <v>495</v>
      </c>
      <c r="E3" s="113" t="s">
        <v>500</v>
      </c>
    </row>
    <row r="4" spans="2:5" ht="16.149999999999999" customHeight="1" x14ac:dyDescent="0.2">
      <c r="B4" s="159" t="s">
        <v>600</v>
      </c>
      <c r="C4" s="160"/>
      <c r="D4" s="10" t="s">
        <v>496</v>
      </c>
      <c r="E4" s="114">
        <v>4</v>
      </c>
    </row>
    <row r="5" spans="2:5" ht="16.149999999999999" customHeight="1" x14ac:dyDescent="0.2">
      <c r="B5" s="161" t="s">
        <v>515</v>
      </c>
      <c r="C5" s="162"/>
      <c r="D5" s="162"/>
      <c r="E5" s="163"/>
    </row>
    <row r="6" spans="2:5" ht="15" customHeight="1" x14ac:dyDescent="0.2">
      <c r="B6" s="83" t="s">
        <v>29</v>
      </c>
      <c r="C6" s="82" t="s">
        <v>30</v>
      </c>
    </row>
    <row r="7" spans="2:5" x14ac:dyDescent="0.2">
      <c r="B7" s="2"/>
      <c r="C7" s="3"/>
    </row>
    <row r="8" spans="2:5" x14ac:dyDescent="0.2">
      <c r="B8" s="4"/>
      <c r="C8" s="5" t="s">
        <v>33</v>
      </c>
    </row>
    <row r="9" spans="2:5" x14ac:dyDescent="0.2">
      <c r="B9" s="4"/>
      <c r="C9" s="5"/>
    </row>
    <row r="10" spans="2:5" x14ac:dyDescent="0.2">
      <c r="B10" s="4"/>
      <c r="C10" s="6" t="s">
        <v>0</v>
      </c>
    </row>
    <row r="11" spans="2:5" x14ac:dyDescent="0.2">
      <c r="B11" s="32" t="s">
        <v>479</v>
      </c>
      <c r="C11" s="33" t="s">
        <v>556</v>
      </c>
    </row>
    <row r="12" spans="2:5" x14ac:dyDescent="0.2">
      <c r="B12" s="32" t="s">
        <v>480</v>
      </c>
      <c r="C12" s="33" t="s">
        <v>276</v>
      </c>
    </row>
    <row r="13" spans="2:5" x14ac:dyDescent="0.2">
      <c r="B13" s="32" t="s">
        <v>1</v>
      </c>
      <c r="C13" s="33" t="s">
        <v>2</v>
      </c>
    </row>
    <row r="14" spans="2:5" x14ac:dyDescent="0.2">
      <c r="B14" s="32" t="s">
        <v>3</v>
      </c>
      <c r="C14" s="33" t="s">
        <v>4</v>
      </c>
    </row>
    <row r="15" spans="2:5" x14ac:dyDescent="0.2">
      <c r="B15" s="32" t="s">
        <v>5</v>
      </c>
      <c r="C15" s="33" t="s">
        <v>6</v>
      </c>
    </row>
    <row r="16" spans="2:5" x14ac:dyDescent="0.2">
      <c r="B16" s="32" t="s">
        <v>81</v>
      </c>
      <c r="C16" s="33" t="s">
        <v>488</v>
      </c>
    </row>
    <row r="17" spans="2:3" x14ac:dyDescent="0.2">
      <c r="B17" s="32" t="s">
        <v>7</v>
      </c>
      <c r="C17" s="33" t="s">
        <v>489</v>
      </c>
    </row>
    <row r="18" spans="2:3" x14ac:dyDescent="0.2">
      <c r="B18" s="32" t="s">
        <v>8</v>
      </c>
      <c r="C18" s="33" t="s">
        <v>80</v>
      </c>
    </row>
    <row r="19" spans="2:3" x14ac:dyDescent="0.2">
      <c r="B19" s="32" t="s">
        <v>9</v>
      </c>
      <c r="C19" s="33" t="s">
        <v>10</v>
      </c>
    </row>
    <row r="20" spans="2:3" x14ac:dyDescent="0.2">
      <c r="B20" s="32" t="s">
        <v>11</v>
      </c>
      <c r="C20" s="33" t="s">
        <v>12</v>
      </c>
    </row>
    <row r="21" spans="2:3" x14ac:dyDescent="0.2">
      <c r="B21" s="32" t="s">
        <v>13</v>
      </c>
      <c r="C21" s="33" t="s">
        <v>14</v>
      </c>
    </row>
    <row r="22" spans="2:3" x14ac:dyDescent="0.2">
      <c r="B22" s="32" t="s">
        <v>15</v>
      </c>
      <c r="C22" s="33" t="s">
        <v>16</v>
      </c>
    </row>
    <row r="23" spans="2:3" x14ac:dyDescent="0.2">
      <c r="B23" s="32" t="s">
        <v>17</v>
      </c>
      <c r="C23" s="33" t="s">
        <v>490</v>
      </c>
    </row>
    <row r="24" spans="2:3" x14ac:dyDescent="0.2">
      <c r="B24" s="32" t="s">
        <v>18</v>
      </c>
      <c r="C24" s="33" t="s">
        <v>19</v>
      </c>
    </row>
    <row r="25" spans="2:3" x14ac:dyDescent="0.2">
      <c r="B25" s="32" t="s">
        <v>20</v>
      </c>
      <c r="C25" s="33" t="s">
        <v>113</v>
      </c>
    </row>
    <row r="26" spans="2:3" x14ac:dyDescent="0.2">
      <c r="B26" s="32" t="s">
        <v>21</v>
      </c>
      <c r="C26" s="33" t="s">
        <v>583</v>
      </c>
    </row>
    <row r="27" spans="2:3" x14ac:dyDescent="0.2">
      <c r="B27" s="32" t="s">
        <v>585</v>
      </c>
      <c r="C27" s="33" t="s">
        <v>586</v>
      </c>
    </row>
    <row r="28" spans="2:3" x14ac:dyDescent="0.2">
      <c r="B28" s="32" t="s">
        <v>584</v>
      </c>
      <c r="C28" s="33" t="s">
        <v>587</v>
      </c>
    </row>
    <row r="29" spans="2:3" x14ac:dyDescent="0.2">
      <c r="B29" s="32" t="s">
        <v>22</v>
      </c>
      <c r="C29" s="33" t="s">
        <v>23</v>
      </c>
    </row>
    <row r="30" spans="2:3" x14ac:dyDescent="0.2">
      <c r="B30" s="32" t="s">
        <v>24</v>
      </c>
      <c r="C30" s="33" t="s">
        <v>25</v>
      </c>
    </row>
    <row r="31" spans="2:3" x14ac:dyDescent="0.2">
      <c r="B31" s="32" t="s">
        <v>26</v>
      </c>
      <c r="C31" s="33" t="s">
        <v>591</v>
      </c>
    </row>
    <row r="32" spans="2:3" x14ac:dyDescent="0.2">
      <c r="B32" s="32" t="s">
        <v>27</v>
      </c>
      <c r="C32" s="33" t="s">
        <v>592</v>
      </c>
    </row>
    <row r="33" spans="2:3" x14ac:dyDescent="0.2">
      <c r="B33" s="32" t="s">
        <v>38</v>
      </c>
      <c r="C33" s="33" t="s">
        <v>593</v>
      </c>
    </row>
    <row r="34" spans="2:3" x14ac:dyDescent="0.2">
      <c r="B34" s="4"/>
      <c r="C34" s="7"/>
    </row>
    <row r="35" spans="2:3" x14ac:dyDescent="0.2">
      <c r="B35" s="4"/>
      <c r="C35" s="6"/>
    </row>
    <row r="36" spans="2:3" x14ac:dyDescent="0.2">
      <c r="B36" s="32" t="s">
        <v>36</v>
      </c>
      <c r="C36" s="33" t="s">
        <v>31</v>
      </c>
    </row>
    <row r="37" spans="2:3" x14ac:dyDescent="0.2">
      <c r="B37" s="32" t="s">
        <v>37</v>
      </c>
      <c r="C37" s="33" t="s">
        <v>32</v>
      </c>
    </row>
    <row r="38" spans="2:3" x14ac:dyDescent="0.2">
      <c r="B38" s="4"/>
      <c r="C38" s="7"/>
    </row>
    <row r="39" spans="2:3" x14ac:dyDescent="0.2">
      <c r="B39" s="4"/>
      <c r="C39" s="5" t="s">
        <v>34</v>
      </c>
    </row>
    <row r="40" spans="2:3" x14ac:dyDescent="0.2">
      <c r="B40" s="4" t="s">
        <v>35</v>
      </c>
      <c r="C40" s="33" t="s">
        <v>28</v>
      </c>
    </row>
    <row r="41" spans="2:3" x14ac:dyDescent="0.2">
      <c r="B41" s="4"/>
      <c r="C41" s="33" t="s">
        <v>516</v>
      </c>
    </row>
    <row r="42" spans="2:3" x14ac:dyDescent="0.2">
      <c r="B42" s="4"/>
      <c r="C42" s="33" t="s">
        <v>554</v>
      </c>
    </row>
    <row r="43" spans="2:3" x14ac:dyDescent="0.2">
      <c r="B43" s="4"/>
      <c r="C43" s="33" t="s">
        <v>555</v>
      </c>
    </row>
    <row r="44" spans="2:3" ht="12" thickBot="1" x14ac:dyDescent="0.25">
      <c r="B44" s="8"/>
      <c r="C44" s="9"/>
    </row>
    <row r="46" spans="2:3" x14ac:dyDescent="0.2">
      <c r="B46" s="1" t="s">
        <v>517</v>
      </c>
    </row>
    <row r="50" spans="2:4" ht="12" x14ac:dyDescent="0.2">
      <c r="B50" s="152" t="s">
        <v>602</v>
      </c>
      <c r="D50" s="152" t="s">
        <v>603</v>
      </c>
    </row>
    <row r="51" spans="2:4" ht="12" x14ac:dyDescent="0.2">
      <c r="B51" s="152" t="s">
        <v>604</v>
      </c>
      <c r="D51" s="152" t="s">
        <v>605</v>
      </c>
    </row>
  </sheetData>
  <sheetProtection formatCells="0" formatColumns="0" formatRows="0" autoFilter="0" pivotTables="0"/>
  <mergeCells count="4">
    <mergeCell ref="B2:C2"/>
    <mergeCell ref="B3:C3"/>
    <mergeCell ref="B4:C4"/>
    <mergeCell ref="B5:E5"/>
  </mergeCells>
  <dataValidations disablePrompts="1" count="1">
    <dataValidation type="list" allowBlank="1" showInputMessage="1" showErrorMessage="1" sqref="E4">
      <formula1>"1, 2, 3, 4"</formula1>
    </dataValidation>
  </dataValidations>
  <hyperlinks>
    <hyperlink ref="B29:C29" location="VHP!A6" display="VHP-01"/>
    <hyperlink ref="B30:C30" location="VHP!A12" display="VHP-02"/>
    <hyperlink ref="B31:C31" location="EFE!A6" display="EFE-01"/>
    <hyperlink ref="B32:C32" location="EFE!A18" display="EFE-02"/>
    <hyperlink ref="B33:C33" location="EFE!A44" display="EFE-03"/>
    <hyperlink ref="B36:C36" location="Conciliacion_Ig!B6" display="Conciliacion_Ig"/>
    <hyperlink ref="B37:C37" location="Conciliacion_Eg!B5" display="Conciliacion_Eg"/>
    <hyperlink ref="C40" location="Memoria!A8" display="CONTABLES"/>
    <hyperlink ref="C41" location="Memoria!A37" display="PRESUPUESTARIAS"/>
    <hyperlink ref="B11" location="ACT!A7" display="ACT-01"/>
    <hyperlink ref="B12" location="ACT!A92" display="ACT-02"/>
    <hyperlink ref="B13" location="ESF!A7" display="ESF-01"/>
    <hyperlink ref="B14" location="ESF!A13" display="ESF-02"/>
    <hyperlink ref="B15" location="ESF!A18" display="ESF-03"/>
    <hyperlink ref="B16" location="ESF!A30" display="ESF-04"/>
    <hyperlink ref="B17" location="ESF!A39" display="ESF-05"/>
    <hyperlink ref="B18" location="ESF!A44" display="ESF-06"/>
    <hyperlink ref="B19" location="ESF!A48" display="ESF-07"/>
    <hyperlink ref="B20" location="ESF!A54" display="ESF-08"/>
    <hyperlink ref="B21" location="ESF!A74" display="ESF-09"/>
    <hyperlink ref="B22" location="ESF!A90" display="ESF-10"/>
    <hyperlink ref="B23" location="ESF!A96" display="ESF-11"/>
    <hyperlink ref="B24" location="ESF!A108" display="ESF-12"/>
    <hyperlink ref="B25" location="ESF!A125" display="ESF-13"/>
    <hyperlink ref="B26" location="ESF!A142" display="ESF-14"/>
    <hyperlink ref="C11" location="ACT!A7" display="INGRESOS DE GESTION"/>
    <hyperlink ref="C12" location="ACT!A92" display="GASTOS Y OTRAS PERDIDAS"/>
    <hyperlink ref="C13" location="ESF!A7" display="FONDOS CON AFECTACIÓN ESPECÍFICA E INVERSIONES FINANCIERAS"/>
    <hyperlink ref="C14" location="ESF!A13" display="CONTRIBUCIONES POR RECUPERAR"/>
    <hyperlink ref="C15" location="ESF!A18" display="CONTRIBUCIONES POR RECUPERAR CORTO PLAZO"/>
    <hyperlink ref="C16" location="ESF!A30" display="BIENES DISPONIBLES PARA SU TRANSFORMACIÓN ESTIMACIONES Y DETERIOROS (INVENTARIOS)"/>
    <hyperlink ref="C17" location="ESF!A39" display="ALMACENES"/>
    <hyperlink ref="C18" location="ESF!A44" display="FIDEICOMISOS, MANDATOS Y CONTRATOS ANÁLOGOS"/>
    <hyperlink ref="C19" location="ESF!A48" display="PARTICIPACIONES Y APORTACIONES DE CAPITAL"/>
    <hyperlink ref="C20" location="ESF!A54" display="BIENES MUEBLES E INMUEBLES"/>
    <hyperlink ref="C21" location="ESF!A74" display="INTANGIBLES Y DIFERIDOS"/>
    <hyperlink ref="C22" location="ESF!A90" display="ESTIMACIONES Y DETERIOROS"/>
    <hyperlink ref="C23" location="ESF!A96" display="OTROS ACTIVOS"/>
    <hyperlink ref="C24" location="ESF!A108" display="CUENTAS Y DOCUMENTOS POR PAGAR"/>
    <hyperlink ref="C25" location="ESF!A125" display="FONDOS Y BIENES DE TERCEROS"/>
    <hyperlink ref="C26" location="ESF!A142" display="OTROS PASIVOS CIRCULANTES"/>
    <hyperlink ref="C42" location="Memoria!B39" display="INGRESOS"/>
    <hyperlink ref="C43" location="Memoria!B48" display="EGRESOS"/>
    <hyperlink ref="C29" location="VHP!A7" display="PATRIMONIO CONTRIBUIDO"/>
    <hyperlink ref="B29" location="VHP!A7" display="VHP-01"/>
    <hyperlink ref="C30" location="VHP!A13" display="PATRIMONIO GENERADO"/>
    <hyperlink ref="B30" location="VHP!A13" display="VHP-02"/>
    <hyperlink ref="C31" location="EFE!A7" display="FLUJO DE EFECTIVO"/>
    <hyperlink ref="B31" location="EFE!A7" display="EFE-01"/>
    <hyperlink ref="C32" location="EFE!A19" display="ADQ. BIENES MUEBLES E INMUEBLES"/>
    <hyperlink ref="B32" location="EFE!A19" display="EFE-02"/>
    <hyperlink ref="C33" location="EFE!A46" display="CONCILIACIÓN DEL FLUJO DE EFECTIVO"/>
    <hyperlink ref="B33" location="EFE!A46" display="EFE-03"/>
    <hyperlink ref="B27" location="ESF!A153" display="ESF-15"/>
    <hyperlink ref="C27" location="ESF!A153" display="PROVISIONES"/>
    <hyperlink ref="B28" location="ESF!A165" display="ESF-16"/>
    <hyperlink ref="C28" location="ESF!A165" display="OTROS PASIVOS"/>
  </hyperlinks>
  <pageMargins left="0.70866141732283472" right="0.70866141732283472" top="0.74803149606299213" bottom="0.74803149606299213" header="0.31496062992125984" footer="0.31496062992125984"/>
  <pageSetup scale="89" orientation="landscape" horizontalDpi="4294967294" verticalDpi="4294967294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4"/>
  <sheetViews>
    <sheetView showGridLines="0" topLeftCell="A177" zoomScaleNormal="100" workbookViewId="0">
      <selection activeCell="B192" sqref="B192:F215"/>
    </sheetView>
  </sheetViews>
  <sheetFormatPr baseColWidth="10" defaultColWidth="9.140625" defaultRowHeight="11.25" x14ac:dyDescent="0.2"/>
  <cols>
    <col min="1" max="1" width="9.140625" style="14"/>
    <col min="2" max="2" width="15.140625" style="14" customWidth="1"/>
    <col min="3" max="3" width="74.85546875" style="14" customWidth="1"/>
    <col min="4" max="5" width="15.7109375" style="14" customWidth="1"/>
    <col min="6" max="6" width="16.7109375" style="14" customWidth="1"/>
    <col min="7" max="16384" width="9.140625" style="14"/>
  </cols>
  <sheetData>
    <row r="1" spans="2:6" s="16" customFormat="1" ht="18.95" customHeight="1" x14ac:dyDescent="0.25">
      <c r="B1" s="158" t="s">
        <v>599</v>
      </c>
      <c r="C1" s="158"/>
      <c r="D1" s="158"/>
      <c r="E1" s="10" t="s">
        <v>497</v>
      </c>
      <c r="F1" s="15">
        <v>2024</v>
      </c>
    </row>
    <row r="2" spans="2:6" s="11" customFormat="1" ht="18.95" customHeight="1" x14ac:dyDescent="0.25">
      <c r="B2" s="158" t="s">
        <v>502</v>
      </c>
      <c r="C2" s="158"/>
      <c r="D2" s="158"/>
      <c r="E2" s="10" t="s">
        <v>498</v>
      </c>
      <c r="F2" s="15" t="s">
        <v>500</v>
      </c>
    </row>
    <row r="3" spans="2:6" s="11" customFormat="1" ht="18.95" customHeight="1" x14ac:dyDescent="0.25">
      <c r="B3" s="158" t="s">
        <v>600</v>
      </c>
      <c r="C3" s="158"/>
      <c r="D3" s="158"/>
      <c r="E3" s="10" t="s">
        <v>499</v>
      </c>
      <c r="F3" s="15">
        <v>4</v>
      </c>
    </row>
    <row r="4" spans="2:6" s="11" customFormat="1" ht="18.95" customHeight="1" x14ac:dyDescent="0.25">
      <c r="B4" s="158" t="s">
        <v>515</v>
      </c>
      <c r="C4" s="158"/>
      <c r="D4" s="158"/>
      <c r="E4" s="10"/>
      <c r="F4" s="15"/>
    </row>
    <row r="5" spans="2:6" x14ac:dyDescent="0.2">
      <c r="B5" s="12" t="s">
        <v>115</v>
      </c>
      <c r="C5" s="13"/>
      <c r="D5" s="13"/>
      <c r="E5" s="13"/>
      <c r="F5" s="13"/>
    </row>
    <row r="7" spans="2:6" x14ac:dyDescent="0.2">
      <c r="B7" s="34" t="s">
        <v>558</v>
      </c>
      <c r="C7" s="34"/>
      <c r="D7" s="34"/>
      <c r="E7" s="34"/>
      <c r="F7" s="34"/>
    </row>
    <row r="8" spans="2:6" x14ac:dyDescent="0.2">
      <c r="B8" s="35" t="s">
        <v>85</v>
      </c>
      <c r="C8" s="35" t="s">
        <v>82</v>
      </c>
      <c r="D8" s="35" t="s">
        <v>83</v>
      </c>
      <c r="E8" s="150" t="s">
        <v>275</v>
      </c>
      <c r="F8" s="151" t="s">
        <v>595</v>
      </c>
    </row>
    <row r="9" spans="2:6" ht="12.95" customHeight="1" x14ac:dyDescent="0.2">
      <c r="B9" s="116">
        <v>4000</v>
      </c>
      <c r="C9" s="115" t="s">
        <v>556</v>
      </c>
      <c r="D9" s="117">
        <f>SUM(D10+D57+D69)</f>
        <v>81494232.409999996</v>
      </c>
      <c r="E9" s="76"/>
      <c r="F9" s="36"/>
    </row>
    <row r="10" spans="2:6" ht="12.95" customHeight="1" x14ac:dyDescent="0.2">
      <c r="B10" s="116">
        <v>4100</v>
      </c>
      <c r="C10" s="115" t="s">
        <v>222</v>
      </c>
      <c r="D10" s="117">
        <f>SUM(D11+D21+D27+D30+D36+D39+D48)</f>
        <v>10599356.23</v>
      </c>
      <c r="E10" s="76"/>
      <c r="F10" s="36"/>
    </row>
    <row r="11" spans="2:6" ht="12.95" customHeight="1" x14ac:dyDescent="0.2">
      <c r="B11" s="116">
        <v>4110</v>
      </c>
      <c r="C11" s="115" t="s">
        <v>223</v>
      </c>
      <c r="D11" s="117">
        <f>SUM(D12:D20)</f>
        <v>0</v>
      </c>
      <c r="E11" s="76"/>
      <c r="F11" s="36"/>
    </row>
    <row r="12" spans="2:6" ht="12.95" customHeight="1" x14ac:dyDescent="0.2">
      <c r="B12" s="37">
        <v>4111</v>
      </c>
      <c r="C12" s="38" t="s">
        <v>224</v>
      </c>
      <c r="D12" s="41">
        <v>0</v>
      </c>
      <c r="E12" s="76"/>
      <c r="F12" s="36"/>
    </row>
    <row r="13" spans="2:6" ht="12.95" customHeight="1" x14ac:dyDescent="0.2">
      <c r="B13" s="37">
        <v>4112</v>
      </c>
      <c r="C13" s="38" t="s">
        <v>225</v>
      </c>
      <c r="D13" s="41">
        <v>0</v>
      </c>
      <c r="E13" s="76"/>
      <c r="F13" s="36"/>
    </row>
    <row r="14" spans="2:6" ht="12.95" customHeight="1" x14ac:dyDescent="0.2">
      <c r="B14" s="37">
        <v>4113</v>
      </c>
      <c r="C14" s="38" t="s">
        <v>226</v>
      </c>
      <c r="D14" s="41">
        <v>0</v>
      </c>
      <c r="E14" s="76"/>
      <c r="F14" s="36"/>
    </row>
    <row r="15" spans="2:6" ht="12.95" customHeight="1" x14ac:dyDescent="0.2">
      <c r="B15" s="37">
        <v>4114</v>
      </c>
      <c r="C15" s="38" t="s">
        <v>227</v>
      </c>
      <c r="D15" s="41">
        <v>0</v>
      </c>
      <c r="E15" s="76"/>
      <c r="F15" s="36"/>
    </row>
    <row r="16" spans="2:6" ht="12.95" customHeight="1" x14ac:dyDescent="0.2">
      <c r="B16" s="37">
        <v>4115</v>
      </c>
      <c r="C16" s="38" t="s">
        <v>228</v>
      </c>
      <c r="D16" s="41">
        <v>0</v>
      </c>
      <c r="E16" s="76"/>
      <c r="F16" s="36"/>
    </row>
    <row r="17" spans="2:6" ht="12.95" customHeight="1" x14ac:dyDescent="0.2">
      <c r="B17" s="37">
        <v>4116</v>
      </c>
      <c r="C17" s="38" t="s">
        <v>229</v>
      </c>
      <c r="D17" s="41">
        <v>0</v>
      </c>
      <c r="E17" s="76"/>
      <c r="F17" s="36"/>
    </row>
    <row r="18" spans="2:6" ht="12.95" customHeight="1" x14ac:dyDescent="0.2">
      <c r="B18" s="37">
        <v>4117</v>
      </c>
      <c r="C18" s="38" t="s">
        <v>230</v>
      </c>
      <c r="D18" s="41">
        <v>0</v>
      </c>
      <c r="E18" s="76"/>
      <c r="F18" s="36"/>
    </row>
    <row r="19" spans="2:6" ht="12.95" customHeight="1" x14ac:dyDescent="0.2">
      <c r="B19" s="37">
        <v>4118</v>
      </c>
      <c r="C19" s="39" t="s">
        <v>408</v>
      </c>
      <c r="D19" s="41">
        <v>0</v>
      </c>
      <c r="E19" s="76"/>
      <c r="F19" s="36"/>
    </row>
    <row r="20" spans="2:6" ht="12.95" customHeight="1" x14ac:dyDescent="0.2">
      <c r="B20" s="37">
        <v>4119</v>
      </c>
      <c r="C20" s="38" t="s">
        <v>231</v>
      </c>
      <c r="D20" s="41">
        <v>0</v>
      </c>
      <c r="E20" s="76"/>
      <c r="F20" s="36"/>
    </row>
    <row r="21" spans="2:6" ht="12.95" customHeight="1" x14ac:dyDescent="0.2">
      <c r="B21" s="116">
        <v>4120</v>
      </c>
      <c r="C21" s="115" t="s">
        <v>232</v>
      </c>
      <c r="D21" s="117">
        <f>SUM(D22:D26)</f>
        <v>0</v>
      </c>
      <c r="E21" s="76"/>
      <c r="F21" s="36"/>
    </row>
    <row r="22" spans="2:6" ht="12.95" customHeight="1" x14ac:dyDescent="0.2">
      <c r="B22" s="37">
        <v>4121</v>
      </c>
      <c r="C22" s="38" t="s">
        <v>233</v>
      </c>
      <c r="D22" s="41">
        <v>0</v>
      </c>
      <c r="E22" s="76"/>
      <c r="F22" s="36"/>
    </row>
    <row r="23" spans="2:6" ht="12.95" customHeight="1" x14ac:dyDescent="0.2">
      <c r="B23" s="37">
        <v>4122</v>
      </c>
      <c r="C23" s="38" t="s">
        <v>409</v>
      </c>
      <c r="D23" s="41">
        <v>0</v>
      </c>
      <c r="E23" s="76"/>
      <c r="F23" s="36"/>
    </row>
    <row r="24" spans="2:6" ht="12.95" customHeight="1" x14ac:dyDescent="0.2">
      <c r="B24" s="37">
        <v>4123</v>
      </c>
      <c r="C24" s="38" t="s">
        <v>234</v>
      </c>
      <c r="D24" s="41">
        <v>0</v>
      </c>
      <c r="E24" s="76"/>
      <c r="F24" s="36"/>
    </row>
    <row r="25" spans="2:6" ht="12.95" customHeight="1" x14ac:dyDescent="0.2">
      <c r="B25" s="37">
        <v>4124</v>
      </c>
      <c r="C25" s="38" t="s">
        <v>235</v>
      </c>
      <c r="D25" s="41">
        <v>0</v>
      </c>
      <c r="E25" s="76"/>
      <c r="F25" s="36"/>
    </row>
    <row r="26" spans="2:6" ht="12.95" customHeight="1" x14ac:dyDescent="0.2">
      <c r="B26" s="37">
        <v>4129</v>
      </c>
      <c r="C26" s="38" t="s">
        <v>236</v>
      </c>
      <c r="D26" s="41">
        <v>0</v>
      </c>
      <c r="E26" s="76"/>
      <c r="F26" s="36"/>
    </row>
    <row r="27" spans="2:6" ht="12.95" customHeight="1" x14ac:dyDescent="0.2">
      <c r="B27" s="116">
        <v>4130</v>
      </c>
      <c r="C27" s="115" t="s">
        <v>237</v>
      </c>
      <c r="D27" s="117">
        <f>SUM(D28:D29)</f>
        <v>0</v>
      </c>
      <c r="E27" s="76"/>
      <c r="F27" s="36"/>
    </row>
    <row r="28" spans="2:6" ht="12.95" customHeight="1" x14ac:dyDescent="0.2">
      <c r="B28" s="37">
        <v>4131</v>
      </c>
      <c r="C28" s="38" t="s">
        <v>238</v>
      </c>
      <c r="D28" s="41">
        <v>0</v>
      </c>
      <c r="E28" s="76"/>
      <c r="F28" s="36"/>
    </row>
    <row r="29" spans="2:6" ht="12.95" customHeight="1" x14ac:dyDescent="0.2">
      <c r="B29" s="37">
        <v>4132</v>
      </c>
      <c r="C29" s="39" t="s">
        <v>410</v>
      </c>
      <c r="D29" s="41">
        <v>0</v>
      </c>
      <c r="E29" s="76"/>
      <c r="F29" s="36"/>
    </row>
    <row r="30" spans="2:6" ht="12.95" customHeight="1" x14ac:dyDescent="0.2">
      <c r="B30" s="116">
        <v>4140</v>
      </c>
      <c r="C30" s="115" t="s">
        <v>239</v>
      </c>
      <c r="D30" s="117">
        <f>SUM(D31:D35)</f>
        <v>0</v>
      </c>
      <c r="E30" s="76"/>
      <c r="F30" s="36"/>
    </row>
    <row r="31" spans="2:6" ht="12.95" customHeight="1" x14ac:dyDescent="0.2">
      <c r="B31" s="37">
        <v>4141</v>
      </c>
      <c r="C31" s="38" t="s">
        <v>240</v>
      </c>
      <c r="D31" s="41">
        <v>0</v>
      </c>
      <c r="E31" s="76"/>
      <c r="F31" s="36"/>
    </row>
    <row r="32" spans="2:6" ht="12.95" customHeight="1" x14ac:dyDescent="0.2">
      <c r="B32" s="37">
        <v>4143</v>
      </c>
      <c r="C32" s="38" t="s">
        <v>241</v>
      </c>
      <c r="D32" s="41">
        <v>0</v>
      </c>
      <c r="E32" s="76"/>
      <c r="F32" s="36"/>
    </row>
    <row r="33" spans="2:6" ht="12.95" customHeight="1" x14ac:dyDescent="0.2">
      <c r="B33" s="37">
        <v>4144</v>
      </c>
      <c r="C33" s="38" t="s">
        <v>242</v>
      </c>
      <c r="D33" s="41">
        <v>0</v>
      </c>
      <c r="E33" s="76"/>
      <c r="F33" s="36"/>
    </row>
    <row r="34" spans="2:6" ht="12.95" customHeight="1" x14ac:dyDescent="0.2">
      <c r="B34" s="37">
        <v>4145</v>
      </c>
      <c r="C34" s="39" t="s">
        <v>411</v>
      </c>
      <c r="D34" s="41">
        <v>0</v>
      </c>
      <c r="E34" s="76"/>
      <c r="F34" s="36"/>
    </row>
    <row r="35" spans="2:6" ht="12.95" customHeight="1" x14ac:dyDescent="0.2">
      <c r="B35" s="37">
        <v>4149</v>
      </c>
      <c r="C35" s="38" t="s">
        <v>243</v>
      </c>
      <c r="D35" s="41">
        <v>0</v>
      </c>
      <c r="E35" s="76"/>
      <c r="F35" s="36"/>
    </row>
    <row r="36" spans="2:6" ht="12.95" customHeight="1" x14ac:dyDescent="0.2">
      <c r="B36" s="116">
        <v>4150</v>
      </c>
      <c r="C36" s="115" t="s">
        <v>412</v>
      </c>
      <c r="D36" s="117">
        <f>SUM(D37:D38)</f>
        <v>0</v>
      </c>
      <c r="E36" s="76"/>
      <c r="F36" s="36"/>
    </row>
    <row r="37" spans="2:6" ht="12.95" customHeight="1" x14ac:dyDescent="0.2">
      <c r="B37" s="37">
        <v>4151</v>
      </c>
      <c r="C37" s="38" t="s">
        <v>412</v>
      </c>
      <c r="D37" s="41">
        <v>0</v>
      </c>
      <c r="E37" s="76"/>
      <c r="F37" s="36"/>
    </row>
    <row r="38" spans="2:6" ht="12.95" customHeight="1" x14ac:dyDescent="0.2">
      <c r="B38" s="37">
        <v>4154</v>
      </c>
      <c r="C38" s="39" t="s">
        <v>413</v>
      </c>
      <c r="D38" s="41">
        <v>0</v>
      </c>
      <c r="E38" s="76"/>
      <c r="F38" s="36"/>
    </row>
    <row r="39" spans="2:6" ht="12.95" customHeight="1" x14ac:dyDescent="0.2">
      <c r="B39" s="116">
        <v>4160</v>
      </c>
      <c r="C39" s="115" t="s">
        <v>414</v>
      </c>
      <c r="D39" s="117">
        <f>SUM(D40:D47)</f>
        <v>0</v>
      </c>
      <c r="E39" s="76"/>
      <c r="F39" s="36"/>
    </row>
    <row r="40" spans="2:6" ht="12.95" customHeight="1" x14ac:dyDescent="0.2">
      <c r="B40" s="37">
        <v>4161</v>
      </c>
      <c r="C40" s="38" t="s">
        <v>244</v>
      </c>
      <c r="D40" s="41">
        <v>0</v>
      </c>
      <c r="E40" s="76"/>
      <c r="F40" s="36"/>
    </row>
    <row r="41" spans="2:6" ht="12.95" customHeight="1" x14ac:dyDescent="0.2">
      <c r="B41" s="37">
        <v>4162</v>
      </c>
      <c r="C41" s="38" t="s">
        <v>245</v>
      </c>
      <c r="D41" s="41">
        <v>0</v>
      </c>
      <c r="E41" s="76"/>
      <c r="F41" s="36"/>
    </row>
    <row r="42" spans="2:6" ht="12.95" customHeight="1" x14ac:dyDescent="0.2">
      <c r="B42" s="37">
        <v>4163</v>
      </c>
      <c r="C42" s="38" t="s">
        <v>246</v>
      </c>
      <c r="D42" s="41">
        <v>0</v>
      </c>
      <c r="E42" s="76"/>
      <c r="F42" s="36"/>
    </row>
    <row r="43" spans="2:6" ht="12.95" customHeight="1" x14ac:dyDescent="0.2">
      <c r="B43" s="37">
        <v>4164</v>
      </c>
      <c r="C43" s="38" t="s">
        <v>247</v>
      </c>
      <c r="D43" s="41">
        <v>0</v>
      </c>
      <c r="E43" s="76"/>
      <c r="F43" s="36"/>
    </row>
    <row r="44" spans="2:6" ht="12.95" customHeight="1" x14ac:dyDescent="0.2">
      <c r="B44" s="37">
        <v>4165</v>
      </c>
      <c r="C44" s="38" t="s">
        <v>248</v>
      </c>
      <c r="D44" s="41">
        <v>0</v>
      </c>
      <c r="E44" s="76"/>
      <c r="F44" s="36"/>
    </row>
    <row r="45" spans="2:6" ht="12.95" customHeight="1" x14ac:dyDescent="0.2">
      <c r="B45" s="37">
        <v>4166</v>
      </c>
      <c r="C45" s="39" t="s">
        <v>415</v>
      </c>
      <c r="D45" s="41">
        <v>0</v>
      </c>
      <c r="E45" s="76"/>
      <c r="F45" s="36"/>
    </row>
    <row r="46" spans="2:6" ht="12.95" customHeight="1" x14ac:dyDescent="0.2">
      <c r="B46" s="37">
        <v>4168</v>
      </c>
      <c r="C46" s="38" t="s">
        <v>249</v>
      </c>
      <c r="D46" s="41">
        <v>0</v>
      </c>
      <c r="E46" s="76"/>
      <c r="F46" s="36"/>
    </row>
    <row r="47" spans="2:6" ht="12.95" customHeight="1" x14ac:dyDescent="0.2">
      <c r="B47" s="37">
        <v>4169</v>
      </c>
      <c r="C47" s="38" t="s">
        <v>250</v>
      </c>
      <c r="D47" s="41">
        <v>0</v>
      </c>
      <c r="E47" s="76"/>
      <c r="F47" s="36"/>
    </row>
    <row r="48" spans="2:6" ht="12.95" customHeight="1" x14ac:dyDescent="0.2">
      <c r="B48" s="116">
        <v>4170</v>
      </c>
      <c r="C48" s="115" t="s">
        <v>492</v>
      </c>
      <c r="D48" s="117">
        <f>SUM(D49:D56)</f>
        <v>10599356.23</v>
      </c>
      <c r="E48" s="76"/>
      <c r="F48" s="36"/>
    </row>
    <row r="49" spans="2:6" ht="12.95" customHeight="1" x14ac:dyDescent="0.2">
      <c r="B49" s="37">
        <v>4171</v>
      </c>
      <c r="C49" s="38" t="s">
        <v>416</v>
      </c>
      <c r="D49" s="41">
        <v>0</v>
      </c>
      <c r="E49" s="76"/>
      <c r="F49" s="36"/>
    </row>
    <row r="50" spans="2:6" ht="12.95" customHeight="1" x14ac:dyDescent="0.2">
      <c r="B50" s="37">
        <v>4172</v>
      </c>
      <c r="C50" s="38" t="s">
        <v>417</v>
      </c>
      <c r="D50" s="41">
        <v>0</v>
      </c>
      <c r="E50" s="76"/>
      <c r="F50" s="36"/>
    </row>
    <row r="51" spans="2:6" ht="12.95" customHeight="1" x14ac:dyDescent="0.2">
      <c r="B51" s="37">
        <v>4173</v>
      </c>
      <c r="C51" s="39" t="s">
        <v>418</v>
      </c>
      <c r="D51" s="41">
        <v>10599356.23</v>
      </c>
      <c r="E51" s="76"/>
      <c r="F51" s="36"/>
    </row>
    <row r="52" spans="2:6" ht="12.95" customHeight="1" x14ac:dyDescent="0.2">
      <c r="B52" s="37">
        <v>4174</v>
      </c>
      <c r="C52" s="39" t="s">
        <v>419</v>
      </c>
      <c r="D52" s="41">
        <v>0</v>
      </c>
      <c r="E52" s="76"/>
      <c r="F52" s="36"/>
    </row>
    <row r="53" spans="2:6" ht="12.95" customHeight="1" x14ac:dyDescent="0.2">
      <c r="B53" s="37">
        <v>4175</v>
      </c>
      <c r="C53" s="39" t="s">
        <v>420</v>
      </c>
      <c r="D53" s="41">
        <v>0</v>
      </c>
      <c r="E53" s="76"/>
      <c r="F53" s="36"/>
    </row>
    <row r="54" spans="2:6" ht="12.95" customHeight="1" x14ac:dyDescent="0.2">
      <c r="B54" s="37">
        <v>4176</v>
      </c>
      <c r="C54" s="39" t="s">
        <v>421</v>
      </c>
      <c r="D54" s="41">
        <v>0</v>
      </c>
      <c r="E54" s="76"/>
      <c r="F54" s="36"/>
    </row>
    <row r="55" spans="2:6" ht="12.95" customHeight="1" x14ac:dyDescent="0.2">
      <c r="B55" s="37">
        <v>4177</v>
      </c>
      <c r="C55" s="39" t="s">
        <v>422</v>
      </c>
      <c r="D55" s="41">
        <v>0</v>
      </c>
      <c r="E55" s="76"/>
      <c r="F55" s="36"/>
    </row>
    <row r="56" spans="2:6" ht="12.95" customHeight="1" x14ac:dyDescent="0.2">
      <c r="B56" s="37">
        <v>4178</v>
      </c>
      <c r="C56" s="39" t="s">
        <v>423</v>
      </c>
      <c r="D56" s="41">
        <v>0</v>
      </c>
      <c r="E56" s="76"/>
      <c r="F56" s="36"/>
    </row>
    <row r="57" spans="2:6" ht="12.95" customHeight="1" x14ac:dyDescent="0.2">
      <c r="B57" s="116">
        <v>4200</v>
      </c>
      <c r="C57" s="118" t="s">
        <v>424</v>
      </c>
      <c r="D57" s="117">
        <f>+D58+D64</f>
        <v>70831329.879999995</v>
      </c>
      <c r="E57" s="76"/>
      <c r="F57" s="36"/>
    </row>
    <row r="58" spans="2:6" ht="12.95" customHeight="1" x14ac:dyDescent="0.2">
      <c r="B58" s="116">
        <v>4210</v>
      </c>
      <c r="C58" s="118" t="s">
        <v>425</v>
      </c>
      <c r="D58" s="117">
        <f>SUM(D59:D63)</f>
        <v>0</v>
      </c>
      <c r="E58" s="76"/>
      <c r="F58" s="36"/>
    </row>
    <row r="59" spans="2:6" x14ac:dyDescent="0.2">
      <c r="B59" s="37">
        <v>4211</v>
      </c>
      <c r="C59" s="38" t="s">
        <v>251</v>
      </c>
      <c r="D59" s="41">
        <v>0</v>
      </c>
      <c r="E59" s="76"/>
      <c r="F59" s="36"/>
    </row>
    <row r="60" spans="2:6" x14ac:dyDescent="0.2">
      <c r="B60" s="37">
        <v>4212</v>
      </c>
      <c r="C60" s="38" t="s">
        <v>252</v>
      </c>
      <c r="D60" s="41">
        <v>0</v>
      </c>
      <c r="E60" s="76"/>
      <c r="F60" s="36"/>
    </row>
    <row r="61" spans="2:6" x14ac:dyDescent="0.2">
      <c r="B61" s="37">
        <v>4213</v>
      </c>
      <c r="C61" s="38" t="s">
        <v>253</v>
      </c>
      <c r="D61" s="41">
        <v>0</v>
      </c>
      <c r="E61" s="76"/>
      <c r="F61" s="36"/>
    </row>
    <row r="62" spans="2:6" x14ac:dyDescent="0.2">
      <c r="B62" s="37">
        <v>4214</v>
      </c>
      <c r="C62" s="38" t="s">
        <v>426</v>
      </c>
      <c r="D62" s="41">
        <v>0</v>
      </c>
      <c r="E62" s="76"/>
      <c r="F62" s="36"/>
    </row>
    <row r="63" spans="2:6" x14ac:dyDescent="0.2">
      <c r="B63" s="37">
        <v>4215</v>
      </c>
      <c r="C63" s="38" t="s">
        <v>427</v>
      </c>
      <c r="D63" s="41">
        <v>0</v>
      </c>
      <c r="E63" s="76"/>
      <c r="F63" s="36"/>
    </row>
    <row r="64" spans="2:6" x14ac:dyDescent="0.2">
      <c r="B64" s="116">
        <v>4220</v>
      </c>
      <c r="C64" s="115" t="s">
        <v>254</v>
      </c>
      <c r="D64" s="117">
        <f>SUM(D65:D68)</f>
        <v>70831329.879999995</v>
      </c>
      <c r="E64" s="76"/>
      <c r="F64" s="36"/>
    </row>
    <row r="65" spans="2:6" x14ac:dyDescent="0.2">
      <c r="B65" s="37">
        <v>4221</v>
      </c>
      <c r="C65" s="38" t="s">
        <v>255</v>
      </c>
      <c r="D65" s="41">
        <v>70831329.879999995</v>
      </c>
      <c r="E65" s="76"/>
      <c r="F65" s="36"/>
    </row>
    <row r="66" spans="2:6" x14ac:dyDescent="0.2">
      <c r="B66" s="37">
        <v>4223</v>
      </c>
      <c r="C66" s="38" t="s">
        <v>256</v>
      </c>
      <c r="D66" s="41">
        <v>0</v>
      </c>
      <c r="E66" s="76"/>
      <c r="F66" s="36"/>
    </row>
    <row r="67" spans="2:6" x14ac:dyDescent="0.2">
      <c r="B67" s="37">
        <v>4225</v>
      </c>
      <c r="C67" s="38" t="s">
        <v>258</v>
      </c>
      <c r="D67" s="41">
        <v>0</v>
      </c>
      <c r="E67" s="76"/>
      <c r="F67" s="36"/>
    </row>
    <row r="68" spans="2:6" x14ac:dyDescent="0.2">
      <c r="B68" s="37">
        <v>4227</v>
      </c>
      <c r="C68" s="38" t="s">
        <v>428</v>
      </c>
      <c r="D68" s="41">
        <v>0</v>
      </c>
      <c r="E68" s="76"/>
      <c r="F68" s="36"/>
    </row>
    <row r="69" spans="2:6" x14ac:dyDescent="0.2">
      <c r="B69" s="119">
        <v>4300</v>
      </c>
      <c r="C69" s="115" t="s">
        <v>259</v>
      </c>
      <c r="D69" s="117">
        <f>D70+D73+D79+D81+D83</f>
        <v>63546.3</v>
      </c>
      <c r="E69" s="38"/>
      <c r="F69" s="38"/>
    </row>
    <row r="70" spans="2:6" x14ac:dyDescent="0.2">
      <c r="B70" s="119">
        <v>4310</v>
      </c>
      <c r="C70" s="115" t="s">
        <v>260</v>
      </c>
      <c r="D70" s="117">
        <f>SUM(D71:D72)</f>
        <v>0</v>
      </c>
      <c r="E70" s="38"/>
      <c r="F70" s="38"/>
    </row>
    <row r="71" spans="2:6" x14ac:dyDescent="0.2">
      <c r="B71" s="40">
        <v>4311</v>
      </c>
      <c r="C71" s="38" t="s">
        <v>429</v>
      </c>
      <c r="D71" s="41">
        <v>0</v>
      </c>
      <c r="E71" s="38"/>
      <c r="F71" s="38"/>
    </row>
    <row r="72" spans="2:6" x14ac:dyDescent="0.2">
      <c r="B72" s="40">
        <v>4319</v>
      </c>
      <c r="C72" s="38" t="s">
        <v>261</v>
      </c>
      <c r="D72" s="41">
        <v>0</v>
      </c>
      <c r="E72" s="38"/>
      <c r="F72" s="38"/>
    </row>
    <row r="73" spans="2:6" x14ac:dyDescent="0.2">
      <c r="B73" s="119">
        <v>4320</v>
      </c>
      <c r="C73" s="115" t="s">
        <v>262</v>
      </c>
      <c r="D73" s="117">
        <f>SUM(D74:D78)</f>
        <v>0</v>
      </c>
      <c r="E73" s="38"/>
      <c r="F73" s="38"/>
    </row>
    <row r="74" spans="2:6" x14ac:dyDescent="0.2">
      <c r="B74" s="40">
        <v>4321</v>
      </c>
      <c r="C74" s="38" t="s">
        <v>263</v>
      </c>
      <c r="D74" s="41">
        <v>0</v>
      </c>
      <c r="E74" s="38"/>
      <c r="F74" s="38"/>
    </row>
    <row r="75" spans="2:6" x14ac:dyDescent="0.2">
      <c r="B75" s="40">
        <v>4322</v>
      </c>
      <c r="C75" s="38" t="s">
        <v>264</v>
      </c>
      <c r="D75" s="41">
        <v>0</v>
      </c>
      <c r="E75" s="38"/>
      <c r="F75" s="38"/>
    </row>
    <row r="76" spans="2:6" x14ac:dyDescent="0.2">
      <c r="B76" s="40">
        <v>4323</v>
      </c>
      <c r="C76" s="38" t="s">
        <v>265</v>
      </c>
      <c r="D76" s="41">
        <v>0</v>
      </c>
      <c r="E76" s="38"/>
      <c r="F76" s="38"/>
    </row>
    <row r="77" spans="2:6" x14ac:dyDescent="0.2">
      <c r="B77" s="40">
        <v>4324</v>
      </c>
      <c r="C77" s="38" t="s">
        <v>266</v>
      </c>
      <c r="D77" s="41">
        <v>0</v>
      </c>
      <c r="E77" s="38"/>
      <c r="F77" s="38"/>
    </row>
    <row r="78" spans="2:6" x14ac:dyDescent="0.2">
      <c r="B78" s="40">
        <v>4325</v>
      </c>
      <c r="C78" s="38" t="s">
        <v>267</v>
      </c>
      <c r="D78" s="41">
        <v>0</v>
      </c>
      <c r="E78" s="38"/>
      <c r="F78" s="38"/>
    </row>
    <row r="79" spans="2:6" x14ac:dyDescent="0.2">
      <c r="B79" s="119">
        <v>4330</v>
      </c>
      <c r="C79" s="115" t="s">
        <v>268</v>
      </c>
      <c r="D79" s="117">
        <f>SUM(D80)</f>
        <v>0</v>
      </c>
      <c r="E79" s="38"/>
      <c r="F79" s="38"/>
    </row>
    <row r="80" spans="2:6" x14ac:dyDescent="0.2">
      <c r="B80" s="40">
        <v>4331</v>
      </c>
      <c r="C80" s="38" t="s">
        <v>268</v>
      </c>
      <c r="D80" s="41">
        <v>0</v>
      </c>
      <c r="E80" s="38"/>
      <c r="F80" s="38"/>
    </row>
    <row r="81" spans="2:6" x14ac:dyDescent="0.2">
      <c r="B81" s="119">
        <v>4340</v>
      </c>
      <c r="C81" s="115" t="s">
        <v>269</v>
      </c>
      <c r="D81" s="117">
        <f>SUM(D82)</f>
        <v>0</v>
      </c>
      <c r="E81" s="38"/>
      <c r="F81" s="38"/>
    </row>
    <row r="82" spans="2:6" x14ac:dyDescent="0.2">
      <c r="B82" s="40">
        <v>4341</v>
      </c>
      <c r="C82" s="38" t="s">
        <v>269</v>
      </c>
      <c r="D82" s="41">
        <v>0</v>
      </c>
      <c r="E82" s="38"/>
      <c r="F82" s="38"/>
    </row>
    <row r="83" spans="2:6" x14ac:dyDescent="0.2">
      <c r="B83" s="119">
        <v>4390</v>
      </c>
      <c r="C83" s="115" t="s">
        <v>270</v>
      </c>
      <c r="D83" s="117">
        <f>SUM(D84:D90)</f>
        <v>63546.3</v>
      </c>
      <c r="E83" s="38"/>
      <c r="F83" s="38"/>
    </row>
    <row r="84" spans="2:6" x14ac:dyDescent="0.2">
      <c r="B84" s="40">
        <v>4392</v>
      </c>
      <c r="C84" s="38" t="s">
        <v>271</v>
      </c>
      <c r="D84" s="41">
        <v>0</v>
      </c>
      <c r="E84" s="38"/>
      <c r="F84" s="38"/>
    </row>
    <row r="85" spans="2:6" x14ac:dyDescent="0.2">
      <c r="B85" s="40">
        <v>4393</v>
      </c>
      <c r="C85" s="38" t="s">
        <v>430</v>
      </c>
      <c r="D85" s="41">
        <v>0</v>
      </c>
      <c r="E85" s="38"/>
      <c r="F85" s="38"/>
    </row>
    <row r="86" spans="2:6" x14ac:dyDescent="0.2">
      <c r="B86" s="40">
        <v>4394</v>
      </c>
      <c r="C86" s="38" t="s">
        <v>272</v>
      </c>
      <c r="D86" s="41">
        <v>0</v>
      </c>
      <c r="E86" s="38"/>
      <c r="F86" s="38"/>
    </row>
    <row r="87" spans="2:6" x14ac:dyDescent="0.2">
      <c r="B87" s="40">
        <v>4395</v>
      </c>
      <c r="C87" s="38" t="s">
        <v>273</v>
      </c>
      <c r="D87" s="41">
        <v>0</v>
      </c>
      <c r="E87" s="38"/>
      <c r="F87" s="38"/>
    </row>
    <row r="88" spans="2:6" x14ac:dyDescent="0.2">
      <c r="B88" s="40">
        <v>4396</v>
      </c>
      <c r="C88" s="38" t="s">
        <v>274</v>
      </c>
      <c r="D88" s="41">
        <v>0</v>
      </c>
      <c r="E88" s="38"/>
      <c r="F88" s="38"/>
    </row>
    <row r="89" spans="2:6" x14ac:dyDescent="0.2">
      <c r="B89" s="40">
        <v>4397</v>
      </c>
      <c r="C89" s="38" t="s">
        <v>431</v>
      </c>
      <c r="D89" s="41">
        <v>0</v>
      </c>
      <c r="E89" s="38"/>
      <c r="F89" s="38"/>
    </row>
    <row r="90" spans="2:6" x14ac:dyDescent="0.2">
      <c r="B90" s="40">
        <v>4399</v>
      </c>
      <c r="C90" s="38" t="s">
        <v>270</v>
      </c>
      <c r="D90" s="41">
        <v>63546.3</v>
      </c>
      <c r="E90" s="38"/>
      <c r="F90" s="38"/>
    </row>
    <row r="91" spans="2:6" x14ac:dyDescent="0.2">
      <c r="B91" s="36"/>
      <c r="C91" s="36"/>
      <c r="D91" s="36"/>
      <c r="E91" s="36"/>
      <c r="F91" s="36"/>
    </row>
    <row r="92" spans="2:6" x14ac:dyDescent="0.2">
      <c r="B92" s="34" t="s">
        <v>557</v>
      </c>
      <c r="C92" s="34"/>
      <c r="D92" s="34"/>
      <c r="E92" s="34"/>
      <c r="F92" s="34"/>
    </row>
    <row r="93" spans="2:6" x14ac:dyDescent="0.2">
      <c r="B93" s="35" t="s">
        <v>85</v>
      </c>
      <c r="C93" s="35" t="s">
        <v>82</v>
      </c>
      <c r="D93" s="35" t="s">
        <v>83</v>
      </c>
      <c r="E93" s="35" t="s">
        <v>275</v>
      </c>
      <c r="F93" s="35" t="s">
        <v>595</v>
      </c>
    </row>
    <row r="94" spans="2:6" x14ac:dyDescent="0.2">
      <c r="B94" s="119">
        <v>5000</v>
      </c>
      <c r="C94" s="115" t="s">
        <v>276</v>
      </c>
      <c r="D94" s="117">
        <f>D95+D123+D156+D166+D181+D210</f>
        <v>83431617.129999995</v>
      </c>
      <c r="E94" s="120">
        <v>1</v>
      </c>
      <c r="F94" s="38"/>
    </row>
    <row r="95" spans="2:6" x14ac:dyDescent="0.2">
      <c r="B95" s="119">
        <v>5100</v>
      </c>
      <c r="C95" s="115" t="s">
        <v>277</v>
      </c>
      <c r="D95" s="117">
        <f>D96+D103+D113</f>
        <v>70237346.019999996</v>
      </c>
      <c r="E95" s="120">
        <f>D95/$D$94</f>
        <v>0.84185526346155815</v>
      </c>
      <c r="F95" s="38"/>
    </row>
    <row r="96" spans="2:6" x14ac:dyDescent="0.2">
      <c r="B96" s="119">
        <v>5110</v>
      </c>
      <c r="C96" s="115" t="s">
        <v>278</v>
      </c>
      <c r="D96" s="117">
        <f>SUM(D97:D102)</f>
        <v>48376253.079999998</v>
      </c>
      <c r="E96" s="120">
        <f t="shared" ref="E96:E159" si="0">D96/$D$94</f>
        <v>0.57983118084145424</v>
      </c>
      <c r="F96" s="38"/>
    </row>
    <row r="97" spans="2:6" x14ac:dyDescent="0.2">
      <c r="B97" s="40">
        <v>5111</v>
      </c>
      <c r="C97" s="38" t="s">
        <v>279</v>
      </c>
      <c r="D97" s="41">
        <v>9613285.3399999999</v>
      </c>
      <c r="E97" s="42">
        <f t="shared" si="0"/>
        <v>0.11522352880947928</v>
      </c>
      <c r="F97" s="38"/>
    </row>
    <row r="98" spans="2:6" x14ac:dyDescent="0.2">
      <c r="B98" s="40">
        <v>5112</v>
      </c>
      <c r="C98" s="38" t="s">
        <v>280</v>
      </c>
      <c r="D98" s="41">
        <v>5782690.5099999998</v>
      </c>
      <c r="E98" s="42">
        <f t="shared" si="0"/>
        <v>6.9310540882716321E-2</v>
      </c>
      <c r="F98" s="38"/>
    </row>
    <row r="99" spans="2:6" x14ac:dyDescent="0.2">
      <c r="B99" s="40">
        <v>5113</v>
      </c>
      <c r="C99" s="38" t="s">
        <v>281</v>
      </c>
      <c r="D99" s="41">
        <v>10338502.6</v>
      </c>
      <c r="E99" s="42">
        <f t="shared" si="0"/>
        <v>0.12391588411729974</v>
      </c>
      <c r="F99" s="38"/>
    </row>
    <row r="100" spans="2:6" x14ac:dyDescent="0.2">
      <c r="B100" s="40">
        <v>5114</v>
      </c>
      <c r="C100" s="38" t="s">
        <v>282</v>
      </c>
      <c r="D100" s="41">
        <v>4259916.78</v>
      </c>
      <c r="E100" s="42">
        <f t="shared" si="0"/>
        <v>5.1058782348211693E-2</v>
      </c>
      <c r="F100" s="38"/>
    </row>
    <row r="101" spans="2:6" x14ac:dyDescent="0.2">
      <c r="B101" s="40">
        <v>5115</v>
      </c>
      <c r="C101" s="38" t="s">
        <v>283</v>
      </c>
      <c r="D101" s="41">
        <v>18241204.399999999</v>
      </c>
      <c r="E101" s="42">
        <f t="shared" si="0"/>
        <v>0.21863659158826135</v>
      </c>
      <c r="F101" s="38"/>
    </row>
    <row r="102" spans="2:6" x14ac:dyDescent="0.2">
      <c r="B102" s="40">
        <v>5116</v>
      </c>
      <c r="C102" s="38" t="s">
        <v>284</v>
      </c>
      <c r="D102" s="41">
        <v>140653.45000000001</v>
      </c>
      <c r="E102" s="42">
        <f t="shared" si="0"/>
        <v>1.685853095485841E-3</v>
      </c>
      <c r="F102" s="38"/>
    </row>
    <row r="103" spans="2:6" x14ac:dyDescent="0.2">
      <c r="B103" s="119">
        <v>5120</v>
      </c>
      <c r="C103" s="115" t="s">
        <v>285</v>
      </c>
      <c r="D103" s="117">
        <f>SUM(D104:D112)</f>
        <v>10037565.540000001</v>
      </c>
      <c r="E103" s="120">
        <f t="shared" si="0"/>
        <v>0.12030889350208621</v>
      </c>
      <c r="F103" s="38"/>
    </row>
    <row r="104" spans="2:6" x14ac:dyDescent="0.2">
      <c r="B104" s="40">
        <v>5121</v>
      </c>
      <c r="C104" s="38" t="s">
        <v>286</v>
      </c>
      <c r="D104" s="41">
        <v>263179.57</v>
      </c>
      <c r="E104" s="42">
        <f t="shared" si="0"/>
        <v>3.1544344824327632E-3</v>
      </c>
      <c r="F104" s="38"/>
    </row>
    <row r="105" spans="2:6" x14ac:dyDescent="0.2">
      <c r="B105" s="40">
        <v>5122</v>
      </c>
      <c r="C105" s="38" t="s">
        <v>287</v>
      </c>
      <c r="D105" s="41">
        <v>495161.96</v>
      </c>
      <c r="E105" s="42">
        <f t="shared" si="0"/>
        <v>5.9349438142671665E-3</v>
      </c>
      <c r="F105" s="38"/>
    </row>
    <row r="106" spans="2:6" x14ac:dyDescent="0.2">
      <c r="B106" s="40">
        <v>5123</v>
      </c>
      <c r="C106" s="38" t="s">
        <v>288</v>
      </c>
      <c r="D106" s="41">
        <v>620861</v>
      </c>
      <c r="E106" s="42">
        <f t="shared" si="0"/>
        <v>7.4415553882001091E-3</v>
      </c>
      <c r="F106" s="38"/>
    </row>
    <row r="107" spans="2:6" x14ac:dyDescent="0.2">
      <c r="B107" s="40">
        <v>5124</v>
      </c>
      <c r="C107" s="38" t="s">
        <v>289</v>
      </c>
      <c r="D107" s="41">
        <v>149445.95000000001</v>
      </c>
      <c r="E107" s="42">
        <f t="shared" si="0"/>
        <v>1.7912388029964585E-3</v>
      </c>
      <c r="F107" s="38"/>
    </row>
    <row r="108" spans="2:6" x14ac:dyDescent="0.2">
      <c r="B108" s="40">
        <v>5125</v>
      </c>
      <c r="C108" s="38" t="s">
        <v>290</v>
      </c>
      <c r="D108" s="41">
        <v>7728347.5199999996</v>
      </c>
      <c r="E108" s="42">
        <f t="shared" si="0"/>
        <v>9.263092081696056E-2</v>
      </c>
      <c r="F108" s="38"/>
    </row>
    <row r="109" spans="2:6" x14ac:dyDescent="0.2">
      <c r="B109" s="40">
        <v>5126</v>
      </c>
      <c r="C109" s="38" t="s">
        <v>291</v>
      </c>
      <c r="D109" s="41">
        <v>591092.73</v>
      </c>
      <c r="E109" s="42">
        <f t="shared" si="0"/>
        <v>7.0847569582521887E-3</v>
      </c>
      <c r="F109" s="38"/>
    </row>
    <row r="110" spans="2:6" x14ac:dyDescent="0.2">
      <c r="B110" s="40">
        <v>5127</v>
      </c>
      <c r="C110" s="38" t="s">
        <v>292</v>
      </c>
      <c r="D110" s="41">
        <v>115174.09</v>
      </c>
      <c r="E110" s="42">
        <f t="shared" si="0"/>
        <v>1.3804609566723377E-3</v>
      </c>
      <c r="F110" s="38"/>
    </row>
    <row r="111" spans="2:6" x14ac:dyDescent="0.2">
      <c r="B111" s="40">
        <v>5128</v>
      </c>
      <c r="C111" s="38" t="s">
        <v>293</v>
      </c>
      <c r="D111" s="41">
        <v>0</v>
      </c>
      <c r="E111" s="42">
        <f t="shared" si="0"/>
        <v>0</v>
      </c>
      <c r="F111" s="38"/>
    </row>
    <row r="112" spans="2:6" x14ac:dyDescent="0.2">
      <c r="B112" s="40">
        <v>5129</v>
      </c>
      <c r="C112" s="38" t="s">
        <v>294</v>
      </c>
      <c r="D112" s="41">
        <v>74302.720000000001</v>
      </c>
      <c r="E112" s="42">
        <f t="shared" si="0"/>
        <v>8.9058228230461253E-4</v>
      </c>
      <c r="F112" s="38"/>
    </row>
    <row r="113" spans="2:6" x14ac:dyDescent="0.2">
      <c r="B113" s="119">
        <v>5130</v>
      </c>
      <c r="C113" s="115" t="s">
        <v>295</v>
      </c>
      <c r="D113" s="117">
        <f>SUM(D114:D122)</f>
        <v>11823527.400000002</v>
      </c>
      <c r="E113" s="120">
        <f t="shared" si="0"/>
        <v>0.14171518911801778</v>
      </c>
      <c r="F113" s="38"/>
    </row>
    <row r="114" spans="2:6" x14ac:dyDescent="0.2">
      <c r="B114" s="40">
        <v>5131</v>
      </c>
      <c r="C114" s="38" t="s">
        <v>296</v>
      </c>
      <c r="D114" s="41">
        <v>1288656.78</v>
      </c>
      <c r="E114" s="42">
        <f t="shared" si="0"/>
        <v>1.5445664657225374E-2</v>
      </c>
      <c r="F114" s="38"/>
    </row>
    <row r="115" spans="2:6" x14ac:dyDescent="0.2">
      <c r="B115" s="40">
        <v>5132</v>
      </c>
      <c r="C115" s="38" t="s">
        <v>297</v>
      </c>
      <c r="D115" s="41">
        <v>498671.34</v>
      </c>
      <c r="E115" s="42">
        <f t="shared" si="0"/>
        <v>5.9770067649892152E-3</v>
      </c>
      <c r="F115" s="38"/>
    </row>
    <row r="116" spans="2:6" x14ac:dyDescent="0.2">
      <c r="B116" s="40">
        <v>5133</v>
      </c>
      <c r="C116" s="38" t="s">
        <v>298</v>
      </c>
      <c r="D116" s="41">
        <v>3671796.85</v>
      </c>
      <c r="E116" s="42">
        <f t="shared" si="0"/>
        <v>4.4009656965880752E-2</v>
      </c>
      <c r="F116" s="38"/>
    </row>
    <row r="117" spans="2:6" x14ac:dyDescent="0.2">
      <c r="B117" s="40">
        <v>5134</v>
      </c>
      <c r="C117" s="38" t="s">
        <v>299</v>
      </c>
      <c r="D117" s="41">
        <v>51924.4</v>
      </c>
      <c r="E117" s="42">
        <f t="shared" si="0"/>
        <v>6.2235878658678479E-4</v>
      </c>
      <c r="F117" s="38"/>
    </row>
    <row r="118" spans="2:6" x14ac:dyDescent="0.2">
      <c r="B118" s="40">
        <v>5135</v>
      </c>
      <c r="C118" s="38" t="s">
        <v>300</v>
      </c>
      <c r="D118" s="41">
        <v>3722605.22</v>
      </c>
      <c r="E118" s="42">
        <f t="shared" si="0"/>
        <v>4.4618639168884588E-2</v>
      </c>
      <c r="F118" s="38"/>
    </row>
    <row r="119" spans="2:6" x14ac:dyDescent="0.2">
      <c r="B119" s="40">
        <v>5136</v>
      </c>
      <c r="C119" s="38" t="s">
        <v>301</v>
      </c>
      <c r="D119" s="41">
        <v>910301.67</v>
      </c>
      <c r="E119" s="42">
        <f t="shared" si="0"/>
        <v>1.0910751838617755E-2</v>
      </c>
      <c r="F119" s="38"/>
    </row>
    <row r="120" spans="2:6" x14ac:dyDescent="0.2">
      <c r="B120" s="40">
        <v>5137</v>
      </c>
      <c r="C120" s="38" t="s">
        <v>302</v>
      </c>
      <c r="D120" s="41">
        <v>72491.39</v>
      </c>
      <c r="E120" s="42">
        <f t="shared" si="0"/>
        <v>8.6887192761763983E-4</v>
      </c>
      <c r="F120" s="38"/>
    </row>
    <row r="121" spans="2:6" x14ac:dyDescent="0.2">
      <c r="B121" s="40">
        <v>5138</v>
      </c>
      <c r="C121" s="38" t="s">
        <v>303</v>
      </c>
      <c r="D121" s="41">
        <v>479312.65</v>
      </c>
      <c r="E121" s="42">
        <f t="shared" si="0"/>
        <v>5.7449761431946494E-3</v>
      </c>
      <c r="F121" s="38"/>
    </row>
    <row r="122" spans="2:6" x14ac:dyDescent="0.2">
      <c r="B122" s="40">
        <v>5139</v>
      </c>
      <c r="C122" s="38" t="s">
        <v>304</v>
      </c>
      <c r="D122" s="41">
        <v>1127767.1000000001</v>
      </c>
      <c r="E122" s="42">
        <f t="shared" si="0"/>
        <v>1.3517262865021015E-2</v>
      </c>
      <c r="F122" s="38"/>
    </row>
    <row r="123" spans="2:6" x14ac:dyDescent="0.2">
      <c r="B123" s="119">
        <v>5200</v>
      </c>
      <c r="C123" s="115" t="s">
        <v>305</v>
      </c>
      <c r="D123" s="117">
        <f>D124+D127+D130+D133+D138+D142+D145+D147+D153</f>
        <v>878547.84000000008</v>
      </c>
      <c r="E123" s="120">
        <f t="shared" si="0"/>
        <v>1.0530154756932015E-2</v>
      </c>
      <c r="F123" s="38"/>
    </row>
    <row r="124" spans="2:6" x14ac:dyDescent="0.2">
      <c r="B124" s="119">
        <v>5210</v>
      </c>
      <c r="C124" s="115" t="s">
        <v>306</v>
      </c>
      <c r="D124" s="117">
        <f>SUM(D125:D126)</f>
        <v>0</v>
      </c>
      <c r="E124" s="120">
        <f t="shared" si="0"/>
        <v>0</v>
      </c>
      <c r="F124" s="38"/>
    </row>
    <row r="125" spans="2:6" x14ac:dyDescent="0.2">
      <c r="B125" s="40">
        <v>5211</v>
      </c>
      <c r="C125" s="38" t="s">
        <v>307</v>
      </c>
      <c r="D125" s="41">
        <v>0</v>
      </c>
      <c r="E125" s="42">
        <f t="shared" si="0"/>
        <v>0</v>
      </c>
      <c r="F125" s="38"/>
    </row>
    <row r="126" spans="2:6" x14ac:dyDescent="0.2">
      <c r="B126" s="40">
        <v>5212</v>
      </c>
      <c r="C126" s="38" t="s">
        <v>308</v>
      </c>
      <c r="D126" s="41">
        <v>0</v>
      </c>
      <c r="E126" s="42">
        <f t="shared" si="0"/>
        <v>0</v>
      </c>
      <c r="F126" s="38"/>
    </row>
    <row r="127" spans="2:6" x14ac:dyDescent="0.2">
      <c r="B127" s="119">
        <v>5220</v>
      </c>
      <c r="C127" s="115" t="s">
        <v>309</v>
      </c>
      <c r="D127" s="117">
        <f>SUM(D128:D129)</f>
        <v>0</v>
      </c>
      <c r="E127" s="120">
        <f t="shared" si="0"/>
        <v>0</v>
      </c>
      <c r="F127" s="38"/>
    </row>
    <row r="128" spans="2:6" x14ac:dyDescent="0.2">
      <c r="B128" s="40">
        <v>5221</v>
      </c>
      <c r="C128" s="38" t="s">
        <v>310</v>
      </c>
      <c r="D128" s="41">
        <v>0</v>
      </c>
      <c r="E128" s="42">
        <f t="shared" si="0"/>
        <v>0</v>
      </c>
      <c r="F128" s="38"/>
    </row>
    <row r="129" spans="2:6" x14ac:dyDescent="0.2">
      <c r="B129" s="40">
        <v>5222</v>
      </c>
      <c r="C129" s="38" t="s">
        <v>311</v>
      </c>
      <c r="D129" s="41">
        <v>0</v>
      </c>
      <c r="E129" s="42">
        <f t="shared" si="0"/>
        <v>0</v>
      </c>
      <c r="F129" s="38"/>
    </row>
    <row r="130" spans="2:6" x14ac:dyDescent="0.2">
      <c r="B130" s="119">
        <v>5230</v>
      </c>
      <c r="C130" s="115" t="s">
        <v>256</v>
      </c>
      <c r="D130" s="117">
        <f>SUM(D131:D132)</f>
        <v>0</v>
      </c>
      <c r="E130" s="120">
        <f t="shared" si="0"/>
        <v>0</v>
      </c>
      <c r="F130" s="38"/>
    </row>
    <row r="131" spans="2:6" x14ac:dyDescent="0.2">
      <c r="B131" s="40">
        <v>5231</v>
      </c>
      <c r="C131" s="38" t="s">
        <v>312</v>
      </c>
      <c r="D131" s="41">
        <v>0</v>
      </c>
      <c r="E131" s="42">
        <f t="shared" si="0"/>
        <v>0</v>
      </c>
      <c r="F131" s="38"/>
    </row>
    <row r="132" spans="2:6" x14ac:dyDescent="0.2">
      <c r="B132" s="40">
        <v>5232</v>
      </c>
      <c r="C132" s="38" t="s">
        <v>313</v>
      </c>
      <c r="D132" s="41">
        <v>0</v>
      </c>
      <c r="E132" s="42">
        <f t="shared" si="0"/>
        <v>0</v>
      </c>
      <c r="F132" s="38"/>
    </row>
    <row r="133" spans="2:6" x14ac:dyDescent="0.2">
      <c r="B133" s="119">
        <v>5240</v>
      </c>
      <c r="C133" s="115" t="s">
        <v>257</v>
      </c>
      <c r="D133" s="117">
        <f>SUM(D134:D137)</f>
        <v>0</v>
      </c>
      <c r="E133" s="120">
        <f t="shared" si="0"/>
        <v>0</v>
      </c>
      <c r="F133" s="38"/>
    </row>
    <row r="134" spans="2:6" x14ac:dyDescent="0.2">
      <c r="B134" s="40">
        <v>5241</v>
      </c>
      <c r="C134" s="38" t="s">
        <v>314</v>
      </c>
      <c r="D134" s="41">
        <v>0</v>
      </c>
      <c r="E134" s="42">
        <f t="shared" si="0"/>
        <v>0</v>
      </c>
      <c r="F134" s="38"/>
    </row>
    <row r="135" spans="2:6" x14ac:dyDescent="0.2">
      <c r="B135" s="40">
        <v>5242</v>
      </c>
      <c r="C135" s="38" t="s">
        <v>315</v>
      </c>
      <c r="D135" s="41">
        <v>0</v>
      </c>
      <c r="E135" s="42">
        <f t="shared" si="0"/>
        <v>0</v>
      </c>
      <c r="F135" s="38"/>
    </row>
    <row r="136" spans="2:6" x14ac:dyDescent="0.2">
      <c r="B136" s="40">
        <v>5243</v>
      </c>
      <c r="C136" s="38" t="s">
        <v>316</v>
      </c>
      <c r="D136" s="41">
        <v>0</v>
      </c>
      <c r="E136" s="42">
        <f t="shared" si="0"/>
        <v>0</v>
      </c>
      <c r="F136" s="38"/>
    </row>
    <row r="137" spans="2:6" x14ac:dyDescent="0.2">
      <c r="B137" s="40">
        <v>5244</v>
      </c>
      <c r="C137" s="38" t="s">
        <v>317</v>
      </c>
      <c r="D137" s="41">
        <v>0</v>
      </c>
      <c r="E137" s="42">
        <f t="shared" si="0"/>
        <v>0</v>
      </c>
      <c r="F137" s="38"/>
    </row>
    <row r="138" spans="2:6" x14ac:dyDescent="0.2">
      <c r="B138" s="119">
        <v>5250</v>
      </c>
      <c r="C138" s="115" t="s">
        <v>258</v>
      </c>
      <c r="D138" s="117">
        <f>SUM(D139:D141)</f>
        <v>878547.84000000008</v>
      </c>
      <c r="E138" s="120">
        <f t="shared" si="0"/>
        <v>1.0530154756932015E-2</v>
      </c>
      <c r="F138" s="38"/>
    </row>
    <row r="139" spans="2:6" x14ac:dyDescent="0.2">
      <c r="B139" s="40">
        <v>5251</v>
      </c>
      <c r="C139" s="38" t="s">
        <v>318</v>
      </c>
      <c r="D139" s="41">
        <v>627457.9</v>
      </c>
      <c r="E139" s="42">
        <f t="shared" si="0"/>
        <v>7.5206249331391814E-3</v>
      </c>
      <c r="F139" s="38"/>
    </row>
    <row r="140" spans="2:6" x14ac:dyDescent="0.2">
      <c r="B140" s="40">
        <v>5252</v>
      </c>
      <c r="C140" s="38" t="s">
        <v>319</v>
      </c>
      <c r="D140" s="41">
        <v>251089.94</v>
      </c>
      <c r="E140" s="42">
        <f t="shared" si="0"/>
        <v>3.0095298237928329E-3</v>
      </c>
      <c r="F140" s="38"/>
    </row>
    <row r="141" spans="2:6" x14ac:dyDescent="0.2">
      <c r="B141" s="40">
        <v>5259</v>
      </c>
      <c r="C141" s="38" t="s">
        <v>320</v>
      </c>
      <c r="D141" s="41">
        <v>0</v>
      </c>
      <c r="E141" s="42">
        <f t="shared" si="0"/>
        <v>0</v>
      </c>
      <c r="F141" s="38"/>
    </row>
    <row r="142" spans="2:6" x14ac:dyDescent="0.2">
      <c r="B142" s="119">
        <v>5260</v>
      </c>
      <c r="C142" s="115" t="s">
        <v>321</v>
      </c>
      <c r="D142" s="117">
        <f>SUM(D143:D144)</f>
        <v>0</v>
      </c>
      <c r="E142" s="120">
        <f t="shared" si="0"/>
        <v>0</v>
      </c>
      <c r="F142" s="38"/>
    </row>
    <row r="143" spans="2:6" x14ac:dyDescent="0.2">
      <c r="B143" s="40">
        <v>5261</v>
      </c>
      <c r="C143" s="38" t="s">
        <v>322</v>
      </c>
      <c r="D143" s="41">
        <v>0</v>
      </c>
      <c r="E143" s="42">
        <f t="shared" si="0"/>
        <v>0</v>
      </c>
      <c r="F143" s="38"/>
    </row>
    <row r="144" spans="2:6" x14ac:dyDescent="0.2">
      <c r="B144" s="40">
        <v>5262</v>
      </c>
      <c r="C144" s="38" t="s">
        <v>323</v>
      </c>
      <c r="D144" s="41">
        <v>0</v>
      </c>
      <c r="E144" s="42">
        <f t="shared" si="0"/>
        <v>0</v>
      </c>
      <c r="F144" s="38"/>
    </row>
    <row r="145" spans="2:6" x14ac:dyDescent="0.2">
      <c r="B145" s="119">
        <v>5270</v>
      </c>
      <c r="C145" s="115" t="s">
        <v>324</v>
      </c>
      <c r="D145" s="117">
        <f>SUM(D146)</f>
        <v>0</v>
      </c>
      <c r="E145" s="120">
        <f t="shared" si="0"/>
        <v>0</v>
      </c>
      <c r="F145" s="38"/>
    </row>
    <row r="146" spans="2:6" x14ac:dyDescent="0.2">
      <c r="B146" s="40">
        <v>5271</v>
      </c>
      <c r="C146" s="38" t="s">
        <v>325</v>
      </c>
      <c r="D146" s="41">
        <v>0</v>
      </c>
      <c r="E146" s="42">
        <f t="shared" si="0"/>
        <v>0</v>
      </c>
      <c r="F146" s="38"/>
    </row>
    <row r="147" spans="2:6" x14ac:dyDescent="0.2">
      <c r="B147" s="119">
        <v>5280</v>
      </c>
      <c r="C147" s="115" t="s">
        <v>326</v>
      </c>
      <c r="D147" s="117">
        <f>SUM(D148:D152)</f>
        <v>0</v>
      </c>
      <c r="E147" s="120">
        <f t="shared" si="0"/>
        <v>0</v>
      </c>
      <c r="F147" s="38"/>
    </row>
    <row r="148" spans="2:6" x14ac:dyDescent="0.2">
      <c r="B148" s="40">
        <v>5281</v>
      </c>
      <c r="C148" s="38" t="s">
        <v>327</v>
      </c>
      <c r="D148" s="41">
        <v>0</v>
      </c>
      <c r="E148" s="42">
        <f t="shared" si="0"/>
        <v>0</v>
      </c>
      <c r="F148" s="38"/>
    </row>
    <row r="149" spans="2:6" x14ac:dyDescent="0.2">
      <c r="B149" s="40">
        <v>5282</v>
      </c>
      <c r="C149" s="38" t="s">
        <v>328</v>
      </c>
      <c r="D149" s="41">
        <v>0</v>
      </c>
      <c r="E149" s="42">
        <f t="shared" si="0"/>
        <v>0</v>
      </c>
      <c r="F149" s="38"/>
    </row>
    <row r="150" spans="2:6" x14ac:dyDescent="0.2">
      <c r="B150" s="40">
        <v>5283</v>
      </c>
      <c r="C150" s="38" t="s">
        <v>329</v>
      </c>
      <c r="D150" s="41">
        <v>0</v>
      </c>
      <c r="E150" s="42">
        <f t="shared" si="0"/>
        <v>0</v>
      </c>
      <c r="F150" s="38"/>
    </row>
    <row r="151" spans="2:6" x14ac:dyDescent="0.2">
      <c r="B151" s="40">
        <v>5284</v>
      </c>
      <c r="C151" s="38" t="s">
        <v>330</v>
      </c>
      <c r="D151" s="41">
        <v>0</v>
      </c>
      <c r="E151" s="42">
        <f t="shared" si="0"/>
        <v>0</v>
      </c>
      <c r="F151" s="38"/>
    </row>
    <row r="152" spans="2:6" x14ac:dyDescent="0.2">
      <c r="B152" s="40">
        <v>5285</v>
      </c>
      <c r="C152" s="38" t="s">
        <v>331</v>
      </c>
      <c r="D152" s="41">
        <v>0</v>
      </c>
      <c r="E152" s="42">
        <f t="shared" si="0"/>
        <v>0</v>
      </c>
      <c r="F152" s="38"/>
    </row>
    <row r="153" spans="2:6" x14ac:dyDescent="0.2">
      <c r="B153" s="119">
        <v>5290</v>
      </c>
      <c r="C153" s="115" t="s">
        <v>332</v>
      </c>
      <c r="D153" s="117">
        <f>SUM(D154:D155)</f>
        <v>0</v>
      </c>
      <c r="E153" s="120">
        <f t="shared" si="0"/>
        <v>0</v>
      </c>
      <c r="F153" s="38"/>
    </row>
    <row r="154" spans="2:6" x14ac:dyDescent="0.2">
      <c r="B154" s="40">
        <v>5291</v>
      </c>
      <c r="C154" s="38" t="s">
        <v>333</v>
      </c>
      <c r="D154" s="41">
        <v>0</v>
      </c>
      <c r="E154" s="42">
        <f t="shared" si="0"/>
        <v>0</v>
      </c>
      <c r="F154" s="38"/>
    </row>
    <row r="155" spans="2:6" x14ac:dyDescent="0.2">
      <c r="B155" s="40">
        <v>5292</v>
      </c>
      <c r="C155" s="38" t="s">
        <v>334</v>
      </c>
      <c r="D155" s="41">
        <v>0</v>
      </c>
      <c r="E155" s="42">
        <f t="shared" si="0"/>
        <v>0</v>
      </c>
      <c r="F155" s="38"/>
    </row>
    <row r="156" spans="2:6" x14ac:dyDescent="0.2">
      <c r="B156" s="119">
        <v>5300</v>
      </c>
      <c r="C156" s="115" t="s">
        <v>335</v>
      </c>
      <c r="D156" s="117">
        <f>D157+D160+D163</f>
        <v>0</v>
      </c>
      <c r="E156" s="120">
        <f t="shared" si="0"/>
        <v>0</v>
      </c>
      <c r="F156" s="38"/>
    </row>
    <row r="157" spans="2:6" x14ac:dyDescent="0.2">
      <c r="B157" s="119">
        <v>5310</v>
      </c>
      <c r="C157" s="115" t="s">
        <v>251</v>
      </c>
      <c r="D157" s="117">
        <f>D158+D159</f>
        <v>0</v>
      </c>
      <c r="E157" s="120">
        <f t="shared" si="0"/>
        <v>0</v>
      </c>
      <c r="F157" s="38"/>
    </row>
    <row r="158" spans="2:6" x14ac:dyDescent="0.2">
      <c r="B158" s="40">
        <v>5311</v>
      </c>
      <c r="C158" s="38" t="s">
        <v>336</v>
      </c>
      <c r="D158" s="41">
        <v>0</v>
      </c>
      <c r="E158" s="42">
        <f t="shared" si="0"/>
        <v>0</v>
      </c>
      <c r="F158" s="38"/>
    </row>
    <row r="159" spans="2:6" x14ac:dyDescent="0.2">
      <c r="B159" s="40">
        <v>5312</v>
      </c>
      <c r="C159" s="38" t="s">
        <v>337</v>
      </c>
      <c r="D159" s="41">
        <v>0</v>
      </c>
      <c r="E159" s="42">
        <f t="shared" si="0"/>
        <v>0</v>
      </c>
      <c r="F159" s="38"/>
    </row>
    <row r="160" spans="2:6" x14ac:dyDescent="0.2">
      <c r="B160" s="119">
        <v>5320</v>
      </c>
      <c r="C160" s="115" t="s">
        <v>252</v>
      </c>
      <c r="D160" s="117">
        <f>SUM(D161:D162)</f>
        <v>0</v>
      </c>
      <c r="E160" s="120">
        <f t="shared" ref="E160:E212" si="1">D160/$D$94</f>
        <v>0</v>
      </c>
      <c r="F160" s="38"/>
    </row>
    <row r="161" spans="2:6" x14ac:dyDescent="0.2">
      <c r="B161" s="40">
        <v>5321</v>
      </c>
      <c r="C161" s="38" t="s">
        <v>338</v>
      </c>
      <c r="D161" s="41">
        <v>0</v>
      </c>
      <c r="E161" s="42">
        <f t="shared" si="1"/>
        <v>0</v>
      </c>
      <c r="F161" s="38"/>
    </row>
    <row r="162" spans="2:6" x14ac:dyDescent="0.2">
      <c r="B162" s="40">
        <v>5322</v>
      </c>
      <c r="C162" s="38" t="s">
        <v>339</v>
      </c>
      <c r="D162" s="41">
        <v>0</v>
      </c>
      <c r="E162" s="42">
        <f t="shared" si="1"/>
        <v>0</v>
      </c>
      <c r="F162" s="38"/>
    </row>
    <row r="163" spans="2:6" x14ac:dyDescent="0.2">
      <c r="B163" s="119">
        <v>5330</v>
      </c>
      <c r="C163" s="115" t="s">
        <v>253</v>
      </c>
      <c r="D163" s="117">
        <f>SUM(D164:D165)</f>
        <v>0</v>
      </c>
      <c r="E163" s="120">
        <f t="shared" si="1"/>
        <v>0</v>
      </c>
      <c r="F163" s="38"/>
    </row>
    <row r="164" spans="2:6" x14ac:dyDescent="0.2">
      <c r="B164" s="40">
        <v>5331</v>
      </c>
      <c r="C164" s="38" t="s">
        <v>340</v>
      </c>
      <c r="D164" s="41">
        <v>0</v>
      </c>
      <c r="E164" s="42">
        <f t="shared" si="1"/>
        <v>0</v>
      </c>
      <c r="F164" s="38"/>
    </row>
    <row r="165" spans="2:6" x14ac:dyDescent="0.2">
      <c r="B165" s="40">
        <v>5332</v>
      </c>
      <c r="C165" s="38" t="s">
        <v>341</v>
      </c>
      <c r="D165" s="41">
        <v>0</v>
      </c>
      <c r="E165" s="42">
        <f t="shared" si="1"/>
        <v>0</v>
      </c>
      <c r="F165" s="38"/>
    </row>
    <row r="166" spans="2:6" x14ac:dyDescent="0.2">
      <c r="B166" s="119">
        <v>5400</v>
      </c>
      <c r="C166" s="115" t="s">
        <v>342</v>
      </c>
      <c r="D166" s="117">
        <f>D167+D170+D173+D176+D178</f>
        <v>0</v>
      </c>
      <c r="E166" s="120">
        <f t="shared" si="1"/>
        <v>0</v>
      </c>
      <c r="F166" s="38"/>
    </row>
    <row r="167" spans="2:6" x14ac:dyDescent="0.2">
      <c r="B167" s="119">
        <v>5410</v>
      </c>
      <c r="C167" s="115" t="s">
        <v>343</v>
      </c>
      <c r="D167" s="117">
        <f>SUM(D168:D169)</f>
        <v>0</v>
      </c>
      <c r="E167" s="120">
        <f t="shared" si="1"/>
        <v>0</v>
      </c>
      <c r="F167" s="38"/>
    </row>
    <row r="168" spans="2:6" x14ac:dyDescent="0.2">
      <c r="B168" s="40">
        <v>5411</v>
      </c>
      <c r="C168" s="38" t="s">
        <v>344</v>
      </c>
      <c r="D168" s="41">
        <v>0</v>
      </c>
      <c r="E168" s="42">
        <f t="shared" si="1"/>
        <v>0</v>
      </c>
      <c r="F168" s="38"/>
    </row>
    <row r="169" spans="2:6" x14ac:dyDescent="0.2">
      <c r="B169" s="40">
        <v>5412</v>
      </c>
      <c r="C169" s="38" t="s">
        <v>345</v>
      </c>
      <c r="D169" s="41">
        <v>0</v>
      </c>
      <c r="E169" s="42">
        <f t="shared" si="1"/>
        <v>0</v>
      </c>
      <c r="F169" s="38"/>
    </row>
    <row r="170" spans="2:6" x14ac:dyDescent="0.2">
      <c r="B170" s="119">
        <v>5420</v>
      </c>
      <c r="C170" s="115" t="s">
        <v>346</v>
      </c>
      <c r="D170" s="117">
        <f>SUM(D171:D172)</f>
        <v>0</v>
      </c>
      <c r="E170" s="120">
        <f t="shared" si="1"/>
        <v>0</v>
      </c>
      <c r="F170" s="38"/>
    </row>
    <row r="171" spans="2:6" x14ac:dyDescent="0.2">
      <c r="B171" s="40">
        <v>5421</v>
      </c>
      <c r="C171" s="38" t="s">
        <v>347</v>
      </c>
      <c r="D171" s="41">
        <v>0</v>
      </c>
      <c r="E171" s="42">
        <f t="shared" si="1"/>
        <v>0</v>
      </c>
      <c r="F171" s="38"/>
    </row>
    <row r="172" spans="2:6" x14ac:dyDescent="0.2">
      <c r="B172" s="40">
        <v>5422</v>
      </c>
      <c r="C172" s="38" t="s">
        <v>348</v>
      </c>
      <c r="D172" s="41">
        <v>0</v>
      </c>
      <c r="E172" s="42">
        <f t="shared" si="1"/>
        <v>0</v>
      </c>
      <c r="F172" s="38"/>
    </row>
    <row r="173" spans="2:6" x14ac:dyDescent="0.2">
      <c r="B173" s="119">
        <v>5430</v>
      </c>
      <c r="C173" s="115" t="s">
        <v>349</v>
      </c>
      <c r="D173" s="117">
        <f>SUM(D174:D175)</f>
        <v>0</v>
      </c>
      <c r="E173" s="120">
        <f t="shared" si="1"/>
        <v>0</v>
      </c>
      <c r="F173" s="38"/>
    </row>
    <row r="174" spans="2:6" x14ac:dyDescent="0.2">
      <c r="B174" s="40">
        <v>5431</v>
      </c>
      <c r="C174" s="38" t="s">
        <v>350</v>
      </c>
      <c r="D174" s="41">
        <v>0</v>
      </c>
      <c r="E174" s="42">
        <f t="shared" si="1"/>
        <v>0</v>
      </c>
      <c r="F174" s="38"/>
    </row>
    <row r="175" spans="2:6" x14ac:dyDescent="0.2">
      <c r="B175" s="40">
        <v>5432</v>
      </c>
      <c r="C175" s="38" t="s">
        <v>351</v>
      </c>
      <c r="D175" s="41">
        <v>0</v>
      </c>
      <c r="E175" s="42">
        <f t="shared" si="1"/>
        <v>0</v>
      </c>
      <c r="F175" s="38"/>
    </row>
    <row r="176" spans="2:6" x14ac:dyDescent="0.2">
      <c r="B176" s="119">
        <v>5440</v>
      </c>
      <c r="C176" s="115" t="s">
        <v>352</v>
      </c>
      <c r="D176" s="117">
        <f>SUM(D177)</f>
        <v>0</v>
      </c>
      <c r="E176" s="120">
        <f t="shared" si="1"/>
        <v>0</v>
      </c>
      <c r="F176" s="38"/>
    </row>
    <row r="177" spans="2:6" x14ac:dyDescent="0.2">
      <c r="B177" s="40">
        <v>5441</v>
      </c>
      <c r="C177" s="38" t="s">
        <v>352</v>
      </c>
      <c r="D177" s="41">
        <v>0</v>
      </c>
      <c r="E177" s="42">
        <f t="shared" si="1"/>
        <v>0</v>
      </c>
      <c r="F177" s="38"/>
    </row>
    <row r="178" spans="2:6" x14ac:dyDescent="0.2">
      <c r="B178" s="119">
        <v>5450</v>
      </c>
      <c r="C178" s="115" t="s">
        <v>353</v>
      </c>
      <c r="D178" s="117">
        <f>SUM(D179:D180)</f>
        <v>0</v>
      </c>
      <c r="E178" s="120">
        <f t="shared" si="1"/>
        <v>0</v>
      </c>
      <c r="F178" s="38"/>
    </row>
    <row r="179" spans="2:6" x14ac:dyDescent="0.2">
      <c r="B179" s="40">
        <v>5451</v>
      </c>
      <c r="C179" s="38" t="s">
        <v>354</v>
      </c>
      <c r="D179" s="41">
        <v>0</v>
      </c>
      <c r="E179" s="42">
        <f t="shared" si="1"/>
        <v>0</v>
      </c>
      <c r="F179" s="38"/>
    </row>
    <row r="180" spans="2:6" x14ac:dyDescent="0.2">
      <c r="B180" s="40">
        <v>5452</v>
      </c>
      <c r="C180" s="38" t="s">
        <v>355</v>
      </c>
      <c r="D180" s="41">
        <v>0</v>
      </c>
      <c r="E180" s="42">
        <f t="shared" si="1"/>
        <v>0</v>
      </c>
      <c r="F180" s="38"/>
    </row>
    <row r="181" spans="2:6" x14ac:dyDescent="0.2">
      <c r="B181" s="119">
        <v>5500</v>
      </c>
      <c r="C181" s="115" t="s">
        <v>356</v>
      </c>
      <c r="D181" s="117">
        <f>D182+D191+D194+D200</f>
        <v>12315723.27</v>
      </c>
      <c r="E181" s="120">
        <f t="shared" si="1"/>
        <v>0.14761458178150982</v>
      </c>
      <c r="F181" s="38"/>
    </row>
    <row r="182" spans="2:6" x14ac:dyDescent="0.2">
      <c r="B182" s="119">
        <v>5510</v>
      </c>
      <c r="C182" s="115" t="s">
        <v>357</v>
      </c>
      <c r="D182" s="117">
        <f>SUM(D183:D190)</f>
        <v>12315722.42</v>
      </c>
      <c r="E182" s="120">
        <f t="shared" si="1"/>
        <v>0.14761457159352559</v>
      </c>
      <c r="F182" s="38"/>
    </row>
    <row r="183" spans="2:6" x14ac:dyDescent="0.2">
      <c r="B183" s="40">
        <v>5511</v>
      </c>
      <c r="C183" s="38" t="s">
        <v>358</v>
      </c>
      <c r="D183" s="41">
        <v>0</v>
      </c>
      <c r="E183" s="42">
        <f t="shared" si="1"/>
        <v>0</v>
      </c>
      <c r="F183" s="38"/>
    </row>
    <row r="184" spans="2:6" x14ac:dyDescent="0.2">
      <c r="B184" s="40">
        <v>5512</v>
      </c>
      <c r="C184" s="38" t="s">
        <v>359</v>
      </c>
      <c r="D184" s="41">
        <v>0</v>
      </c>
      <c r="E184" s="42">
        <f t="shared" si="1"/>
        <v>0</v>
      </c>
      <c r="F184" s="38"/>
    </row>
    <row r="185" spans="2:6" x14ac:dyDescent="0.2">
      <c r="B185" s="40">
        <v>5513</v>
      </c>
      <c r="C185" s="38" t="s">
        <v>360</v>
      </c>
      <c r="D185" s="41">
        <v>3986664</v>
      </c>
      <c r="E185" s="42">
        <f t="shared" si="1"/>
        <v>4.7783611742633861E-2</v>
      </c>
      <c r="F185" s="38"/>
    </row>
    <row r="186" spans="2:6" x14ac:dyDescent="0.2">
      <c r="B186" s="40">
        <v>5514</v>
      </c>
      <c r="C186" s="38" t="s">
        <v>361</v>
      </c>
      <c r="D186" s="41">
        <v>0</v>
      </c>
      <c r="E186" s="42">
        <f t="shared" si="1"/>
        <v>0</v>
      </c>
      <c r="F186" s="38"/>
    </row>
    <row r="187" spans="2:6" x14ac:dyDescent="0.2">
      <c r="B187" s="40">
        <v>5515</v>
      </c>
      <c r="C187" s="38" t="s">
        <v>362</v>
      </c>
      <c r="D187" s="41">
        <v>8329058.4199999999</v>
      </c>
      <c r="E187" s="42">
        <f t="shared" si="1"/>
        <v>9.9830959850891729E-2</v>
      </c>
      <c r="F187" s="38"/>
    </row>
    <row r="188" spans="2:6" x14ac:dyDescent="0.2">
      <c r="B188" s="40">
        <v>5516</v>
      </c>
      <c r="C188" s="38" t="s">
        <v>363</v>
      </c>
      <c r="D188" s="41">
        <v>0</v>
      </c>
      <c r="E188" s="42">
        <f t="shared" si="1"/>
        <v>0</v>
      </c>
      <c r="F188" s="38"/>
    </row>
    <row r="189" spans="2:6" x14ac:dyDescent="0.2">
      <c r="B189" s="40">
        <v>5517</v>
      </c>
      <c r="C189" s="38" t="s">
        <v>364</v>
      </c>
      <c r="D189" s="41">
        <v>0</v>
      </c>
      <c r="E189" s="42">
        <f t="shared" si="1"/>
        <v>0</v>
      </c>
      <c r="F189" s="38"/>
    </row>
    <row r="190" spans="2:6" x14ac:dyDescent="0.2">
      <c r="B190" s="40">
        <v>5518</v>
      </c>
      <c r="C190" s="38" t="s">
        <v>41</v>
      </c>
      <c r="D190" s="41">
        <v>0</v>
      </c>
      <c r="E190" s="42">
        <f t="shared" si="1"/>
        <v>0</v>
      </c>
      <c r="F190" s="38"/>
    </row>
    <row r="191" spans="2:6" x14ac:dyDescent="0.2">
      <c r="B191" s="119">
        <v>5520</v>
      </c>
      <c r="C191" s="115" t="s">
        <v>40</v>
      </c>
      <c r="D191" s="117">
        <f>SUM(D192:D193)</f>
        <v>0</v>
      </c>
      <c r="E191" s="120">
        <f t="shared" si="1"/>
        <v>0</v>
      </c>
      <c r="F191" s="38"/>
    </row>
    <row r="192" spans="2:6" x14ac:dyDescent="0.2">
      <c r="B192" s="40">
        <v>5521</v>
      </c>
      <c r="C192" s="38" t="s">
        <v>365</v>
      </c>
      <c r="D192" s="41">
        <v>0</v>
      </c>
      <c r="E192" s="42">
        <f t="shared" si="1"/>
        <v>0</v>
      </c>
      <c r="F192" s="38"/>
    </row>
    <row r="193" spans="2:6" x14ac:dyDescent="0.2">
      <c r="B193" s="40">
        <v>5522</v>
      </c>
      <c r="C193" s="38" t="s">
        <v>366</v>
      </c>
      <c r="D193" s="41">
        <v>0</v>
      </c>
      <c r="E193" s="42">
        <f t="shared" si="1"/>
        <v>0</v>
      </c>
      <c r="F193" s="38"/>
    </row>
    <row r="194" spans="2:6" x14ac:dyDescent="0.2">
      <c r="B194" s="119">
        <v>5530</v>
      </c>
      <c r="C194" s="115" t="s">
        <v>367</v>
      </c>
      <c r="D194" s="117">
        <f>SUM(D195:D199)</f>
        <v>0</v>
      </c>
      <c r="E194" s="120">
        <f t="shared" si="1"/>
        <v>0</v>
      </c>
      <c r="F194" s="38"/>
    </row>
    <row r="195" spans="2:6" x14ac:dyDescent="0.2">
      <c r="B195" s="40">
        <v>5531</v>
      </c>
      <c r="C195" s="38" t="s">
        <v>368</v>
      </c>
      <c r="D195" s="41">
        <v>0</v>
      </c>
      <c r="E195" s="42">
        <f t="shared" si="1"/>
        <v>0</v>
      </c>
      <c r="F195" s="38"/>
    </row>
    <row r="196" spans="2:6" x14ac:dyDescent="0.2">
      <c r="B196" s="40">
        <v>5532</v>
      </c>
      <c r="C196" s="38" t="s">
        <v>369</v>
      </c>
      <c r="D196" s="41">
        <v>0</v>
      </c>
      <c r="E196" s="42">
        <f t="shared" si="1"/>
        <v>0</v>
      </c>
      <c r="F196" s="38"/>
    </row>
    <row r="197" spans="2:6" x14ac:dyDescent="0.2">
      <c r="B197" s="40">
        <v>5533</v>
      </c>
      <c r="C197" s="38" t="s">
        <v>370</v>
      </c>
      <c r="D197" s="41">
        <v>0</v>
      </c>
      <c r="E197" s="42">
        <f t="shared" si="1"/>
        <v>0</v>
      </c>
      <c r="F197" s="38"/>
    </row>
    <row r="198" spans="2:6" x14ac:dyDescent="0.2">
      <c r="B198" s="40">
        <v>5534</v>
      </c>
      <c r="C198" s="38" t="s">
        <v>371</v>
      </c>
      <c r="D198" s="41">
        <v>0</v>
      </c>
      <c r="E198" s="42">
        <f t="shared" si="1"/>
        <v>0</v>
      </c>
      <c r="F198" s="38"/>
    </row>
    <row r="199" spans="2:6" x14ac:dyDescent="0.2">
      <c r="B199" s="40">
        <v>5535</v>
      </c>
      <c r="C199" s="38" t="s">
        <v>372</v>
      </c>
      <c r="D199" s="41">
        <v>0</v>
      </c>
      <c r="E199" s="42">
        <f t="shared" si="1"/>
        <v>0</v>
      </c>
      <c r="F199" s="38"/>
    </row>
    <row r="200" spans="2:6" x14ac:dyDescent="0.2">
      <c r="B200" s="119">
        <v>5590</v>
      </c>
      <c r="C200" s="115" t="s">
        <v>373</v>
      </c>
      <c r="D200" s="117">
        <f>SUM(D201:D209)</f>
        <v>0.85</v>
      </c>
      <c r="E200" s="120">
        <f t="shared" si="1"/>
        <v>1.0187984234748345E-8</v>
      </c>
      <c r="F200" s="38"/>
    </row>
    <row r="201" spans="2:6" x14ac:dyDescent="0.2">
      <c r="B201" s="40">
        <v>5591</v>
      </c>
      <c r="C201" s="38" t="s">
        <v>374</v>
      </c>
      <c r="D201" s="41">
        <v>0</v>
      </c>
      <c r="E201" s="42">
        <f t="shared" si="1"/>
        <v>0</v>
      </c>
      <c r="F201" s="38"/>
    </row>
    <row r="202" spans="2:6" x14ac:dyDescent="0.2">
      <c r="B202" s="40">
        <v>5592</v>
      </c>
      <c r="C202" s="38" t="s">
        <v>375</v>
      </c>
      <c r="D202" s="41">
        <v>0</v>
      </c>
      <c r="E202" s="42">
        <f t="shared" si="1"/>
        <v>0</v>
      </c>
      <c r="F202" s="38"/>
    </row>
    <row r="203" spans="2:6" x14ac:dyDescent="0.2">
      <c r="B203" s="40">
        <v>5593</v>
      </c>
      <c r="C203" s="38" t="s">
        <v>376</v>
      </c>
      <c r="D203" s="41">
        <v>0</v>
      </c>
      <c r="E203" s="42">
        <f t="shared" si="1"/>
        <v>0</v>
      </c>
      <c r="F203" s="38"/>
    </row>
    <row r="204" spans="2:6" x14ac:dyDescent="0.2">
      <c r="B204" s="40">
        <v>5594</v>
      </c>
      <c r="C204" s="38" t="s">
        <v>432</v>
      </c>
      <c r="D204" s="41">
        <v>0</v>
      </c>
      <c r="E204" s="42">
        <f t="shared" si="1"/>
        <v>0</v>
      </c>
      <c r="F204" s="38"/>
    </row>
    <row r="205" spans="2:6" x14ac:dyDescent="0.2">
      <c r="B205" s="40">
        <v>5595</v>
      </c>
      <c r="C205" s="38" t="s">
        <v>378</v>
      </c>
      <c r="D205" s="41">
        <v>0</v>
      </c>
      <c r="E205" s="42">
        <f t="shared" si="1"/>
        <v>0</v>
      </c>
      <c r="F205" s="38"/>
    </row>
    <row r="206" spans="2:6" x14ac:dyDescent="0.2">
      <c r="B206" s="40">
        <v>5596</v>
      </c>
      <c r="C206" s="38" t="s">
        <v>273</v>
      </c>
      <c r="D206" s="41">
        <v>0</v>
      </c>
      <c r="E206" s="42">
        <f t="shared" si="1"/>
        <v>0</v>
      </c>
      <c r="F206" s="38"/>
    </row>
    <row r="207" spans="2:6" x14ac:dyDescent="0.2">
      <c r="B207" s="40">
        <v>5597</v>
      </c>
      <c r="C207" s="38" t="s">
        <v>379</v>
      </c>
      <c r="D207" s="41">
        <v>0</v>
      </c>
      <c r="E207" s="42">
        <f t="shared" si="1"/>
        <v>0</v>
      </c>
      <c r="F207" s="38"/>
    </row>
    <row r="208" spans="2:6" x14ac:dyDescent="0.2">
      <c r="B208" s="40">
        <v>5598</v>
      </c>
      <c r="C208" s="38" t="s">
        <v>433</v>
      </c>
      <c r="D208" s="41">
        <v>0</v>
      </c>
      <c r="E208" s="42">
        <f t="shared" si="1"/>
        <v>0</v>
      </c>
      <c r="F208" s="38"/>
    </row>
    <row r="209" spans="2:6" x14ac:dyDescent="0.2">
      <c r="B209" s="40">
        <v>5599</v>
      </c>
      <c r="C209" s="38" t="s">
        <v>380</v>
      </c>
      <c r="D209" s="41">
        <v>0.85</v>
      </c>
      <c r="E209" s="42">
        <f t="shared" si="1"/>
        <v>1.0187984234748345E-8</v>
      </c>
      <c r="F209" s="38"/>
    </row>
    <row r="210" spans="2:6" x14ac:dyDescent="0.2">
      <c r="B210" s="119">
        <v>5600</v>
      </c>
      <c r="C210" s="115" t="s">
        <v>39</v>
      </c>
      <c r="D210" s="117">
        <f>D211</f>
        <v>0</v>
      </c>
      <c r="E210" s="120">
        <f t="shared" si="1"/>
        <v>0</v>
      </c>
      <c r="F210" s="38"/>
    </row>
    <row r="211" spans="2:6" x14ac:dyDescent="0.2">
      <c r="B211" s="119">
        <v>5610</v>
      </c>
      <c r="C211" s="115" t="s">
        <v>381</v>
      </c>
      <c r="D211" s="117">
        <f>D212</f>
        <v>0</v>
      </c>
      <c r="E211" s="120">
        <f t="shared" si="1"/>
        <v>0</v>
      </c>
      <c r="F211" s="38"/>
    </row>
    <row r="212" spans="2:6" x14ac:dyDescent="0.2">
      <c r="B212" s="40">
        <v>5611</v>
      </c>
      <c r="C212" s="38" t="s">
        <v>382</v>
      </c>
      <c r="D212" s="41">
        <v>0</v>
      </c>
      <c r="E212" s="42">
        <f t="shared" si="1"/>
        <v>0</v>
      </c>
      <c r="F212" s="38"/>
    </row>
    <row r="214" spans="2:6" x14ac:dyDescent="0.2">
      <c r="C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75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3"/>
  <sheetViews>
    <sheetView showGridLines="0" topLeftCell="A118" zoomScale="80" zoomScaleNormal="80" workbookViewId="0">
      <selection activeCell="A108" sqref="A108:I173"/>
    </sheetView>
  </sheetViews>
  <sheetFormatPr baseColWidth="10" defaultColWidth="9.140625" defaultRowHeight="12" x14ac:dyDescent="0.2"/>
  <cols>
    <col min="1" max="1" width="3" style="195" customWidth="1"/>
    <col min="2" max="2" width="10" style="195" customWidth="1"/>
    <col min="3" max="3" width="74.140625" style="195" customWidth="1"/>
    <col min="4" max="4" width="15.28515625" style="195" customWidth="1"/>
    <col min="5" max="5" width="16.85546875" style="195" customWidth="1"/>
    <col min="6" max="7" width="18.7109375" style="195" customWidth="1"/>
    <col min="8" max="8" width="16.7109375" style="195" customWidth="1"/>
    <col min="9" max="9" width="15.5703125" style="195" customWidth="1"/>
    <col min="10" max="16384" width="9.140625" style="195"/>
  </cols>
  <sheetData>
    <row r="1" spans="2:9" s="192" customFormat="1" ht="18.95" customHeight="1" x14ac:dyDescent="0.25">
      <c r="B1" s="188" t="s">
        <v>599</v>
      </c>
      <c r="C1" s="189"/>
      <c r="D1" s="189"/>
      <c r="E1" s="189"/>
      <c r="F1" s="189"/>
      <c r="G1" s="189"/>
      <c r="H1" s="190" t="s">
        <v>497</v>
      </c>
      <c r="I1" s="191">
        <v>2024</v>
      </c>
    </row>
    <row r="2" spans="2:9" s="192" customFormat="1" ht="18.95" customHeight="1" x14ac:dyDescent="0.25">
      <c r="B2" s="188" t="s">
        <v>501</v>
      </c>
      <c r="C2" s="189"/>
      <c r="D2" s="189"/>
      <c r="E2" s="189"/>
      <c r="F2" s="189"/>
      <c r="G2" s="189"/>
      <c r="H2" s="190" t="s">
        <v>498</v>
      </c>
      <c r="I2" s="191" t="s">
        <v>500</v>
      </c>
    </row>
    <row r="3" spans="2:9" s="192" customFormat="1" ht="18.95" customHeight="1" x14ac:dyDescent="0.25">
      <c r="B3" s="188" t="s">
        <v>600</v>
      </c>
      <c r="C3" s="189"/>
      <c r="D3" s="189"/>
      <c r="E3" s="189"/>
      <c r="F3" s="189"/>
      <c r="G3" s="189"/>
      <c r="H3" s="190" t="s">
        <v>499</v>
      </c>
      <c r="I3" s="191">
        <v>4</v>
      </c>
    </row>
    <row r="4" spans="2:9" s="192" customFormat="1" ht="18.95" customHeight="1" x14ac:dyDescent="0.25">
      <c r="B4" s="188" t="s">
        <v>515</v>
      </c>
      <c r="C4" s="189"/>
      <c r="D4" s="189"/>
      <c r="E4" s="189"/>
      <c r="F4" s="189"/>
      <c r="G4" s="189"/>
      <c r="H4" s="190"/>
      <c r="I4" s="191"/>
    </row>
    <row r="5" spans="2:9" x14ac:dyDescent="0.2">
      <c r="B5" s="193" t="s">
        <v>115</v>
      </c>
      <c r="C5" s="194"/>
      <c r="D5" s="194"/>
      <c r="E5" s="194"/>
      <c r="F5" s="194"/>
      <c r="G5" s="194"/>
      <c r="H5" s="194"/>
      <c r="I5" s="194"/>
    </row>
    <row r="6" spans="2:9" hidden="1" x14ac:dyDescent="0.2"/>
    <row r="7" spans="2:9" x14ac:dyDescent="0.2">
      <c r="B7" s="194" t="s">
        <v>87</v>
      </c>
      <c r="C7" s="194"/>
      <c r="D7" s="194"/>
      <c r="E7" s="194"/>
      <c r="F7" s="194"/>
      <c r="G7" s="194"/>
      <c r="H7" s="194"/>
      <c r="I7" s="194"/>
    </row>
    <row r="8" spans="2:9" x14ac:dyDescent="0.2">
      <c r="B8" s="196" t="s">
        <v>85</v>
      </c>
      <c r="C8" s="196" t="s">
        <v>82</v>
      </c>
      <c r="D8" s="196" t="s">
        <v>83</v>
      </c>
      <c r="E8" s="196" t="s">
        <v>84</v>
      </c>
      <c r="F8" s="196"/>
      <c r="G8" s="196"/>
      <c r="H8" s="196"/>
      <c r="I8" s="196"/>
    </row>
    <row r="9" spans="2:9" x14ac:dyDescent="0.2">
      <c r="B9" s="197">
        <v>1114</v>
      </c>
      <c r="C9" s="195" t="s">
        <v>116</v>
      </c>
      <c r="D9" s="198">
        <v>0</v>
      </c>
    </row>
    <row r="10" spans="2:9" x14ac:dyDescent="0.2">
      <c r="B10" s="197">
        <v>1115</v>
      </c>
      <c r="C10" s="195" t="s">
        <v>117</v>
      </c>
      <c r="D10" s="198">
        <v>0</v>
      </c>
    </row>
    <row r="11" spans="2:9" x14ac:dyDescent="0.2">
      <c r="B11" s="197">
        <v>1121</v>
      </c>
      <c r="C11" s="195" t="s">
        <v>118</v>
      </c>
      <c r="D11" s="198">
        <v>0</v>
      </c>
    </row>
    <row r="13" spans="2:9" x14ac:dyDescent="0.2">
      <c r="B13" s="194" t="s">
        <v>88</v>
      </c>
      <c r="C13" s="194"/>
      <c r="D13" s="194"/>
      <c r="E13" s="194"/>
      <c r="F13" s="194"/>
      <c r="G13" s="194"/>
      <c r="H13" s="194"/>
      <c r="I13" s="194"/>
    </row>
    <row r="14" spans="2:9" x14ac:dyDescent="0.2">
      <c r="B14" s="196" t="s">
        <v>85</v>
      </c>
      <c r="C14" s="196" t="s">
        <v>82</v>
      </c>
      <c r="D14" s="196" t="s">
        <v>83</v>
      </c>
      <c r="E14" s="196">
        <v>2023</v>
      </c>
      <c r="F14" s="196">
        <v>2022</v>
      </c>
      <c r="G14" s="196">
        <v>2021</v>
      </c>
      <c r="H14" s="196">
        <v>2020</v>
      </c>
      <c r="I14" s="196" t="s">
        <v>114</v>
      </c>
    </row>
    <row r="15" spans="2:9" x14ac:dyDescent="0.2">
      <c r="B15" s="197">
        <v>1122</v>
      </c>
      <c r="C15" s="195" t="s">
        <v>120</v>
      </c>
      <c r="D15" s="198">
        <v>0</v>
      </c>
      <c r="E15" s="198">
        <v>0</v>
      </c>
      <c r="F15" s="198">
        <v>0</v>
      </c>
      <c r="G15" s="198">
        <v>0</v>
      </c>
      <c r="H15" s="198">
        <v>10071052.01</v>
      </c>
    </row>
    <row r="16" spans="2:9" x14ac:dyDescent="0.2">
      <c r="B16" s="197">
        <v>1124</v>
      </c>
      <c r="C16" s="195" t="s">
        <v>121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</row>
    <row r="18" spans="2:9" x14ac:dyDescent="0.2">
      <c r="B18" s="194" t="s">
        <v>89</v>
      </c>
      <c r="C18" s="194"/>
      <c r="D18" s="194"/>
      <c r="E18" s="194"/>
      <c r="F18" s="194"/>
      <c r="G18" s="194"/>
      <c r="H18" s="194"/>
      <c r="I18" s="194"/>
    </row>
    <row r="19" spans="2:9" x14ac:dyDescent="0.2">
      <c r="B19" s="196" t="s">
        <v>85</v>
      </c>
      <c r="C19" s="196" t="s">
        <v>82</v>
      </c>
      <c r="D19" s="196" t="s">
        <v>83</v>
      </c>
      <c r="E19" s="196" t="s">
        <v>122</v>
      </c>
      <c r="F19" s="196" t="s">
        <v>123</v>
      </c>
      <c r="G19" s="196" t="s">
        <v>124</v>
      </c>
      <c r="H19" s="196" t="s">
        <v>125</v>
      </c>
      <c r="I19" s="196" t="s">
        <v>126</v>
      </c>
    </row>
    <row r="20" spans="2:9" x14ac:dyDescent="0.2">
      <c r="B20" s="197">
        <v>1123</v>
      </c>
      <c r="C20" s="195" t="s">
        <v>127</v>
      </c>
      <c r="D20" s="198">
        <v>73876.59</v>
      </c>
      <c r="E20" s="198">
        <v>73876.59</v>
      </c>
      <c r="F20" s="198">
        <v>0</v>
      </c>
      <c r="G20" s="198">
        <v>0</v>
      </c>
      <c r="H20" s="198">
        <v>0</v>
      </c>
    </row>
    <row r="21" spans="2:9" x14ac:dyDescent="0.2">
      <c r="B21" s="197">
        <v>1125</v>
      </c>
      <c r="C21" s="195" t="s">
        <v>128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</row>
    <row r="22" spans="2:9" x14ac:dyDescent="0.2">
      <c r="B22" s="197">
        <v>1126</v>
      </c>
      <c r="C22" s="195" t="s">
        <v>481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</row>
    <row r="23" spans="2:9" x14ac:dyDescent="0.2">
      <c r="B23" s="197">
        <v>1129</v>
      </c>
      <c r="C23" s="195" t="s">
        <v>482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</row>
    <row r="24" spans="2:9" x14ac:dyDescent="0.2">
      <c r="B24" s="197">
        <v>1131</v>
      </c>
      <c r="C24" s="195" t="s">
        <v>129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</row>
    <row r="25" spans="2:9" x14ac:dyDescent="0.2">
      <c r="B25" s="197">
        <v>1132</v>
      </c>
      <c r="C25" s="195" t="s">
        <v>130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</row>
    <row r="26" spans="2:9" x14ac:dyDescent="0.2">
      <c r="B26" s="197">
        <v>1133</v>
      </c>
      <c r="C26" s="195" t="s">
        <v>131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</row>
    <row r="27" spans="2:9" x14ac:dyDescent="0.2">
      <c r="B27" s="197">
        <v>1134</v>
      </c>
      <c r="C27" s="195" t="s">
        <v>132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</row>
    <row r="28" spans="2:9" x14ac:dyDescent="0.2">
      <c r="B28" s="197">
        <v>1139</v>
      </c>
      <c r="C28" s="195" t="s">
        <v>133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</row>
    <row r="30" spans="2:9" x14ac:dyDescent="0.2">
      <c r="B30" s="194" t="s">
        <v>483</v>
      </c>
      <c r="C30" s="194"/>
      <c r="D30" s="194"/>
      <c r="E30" s="194"/>
      <c r="F30" s="194"/>
      <c r="G30" s="194"/>
      <c r="H30" s="194"/>
      <c r="I30" s="194"/>
    </row>
    <row r="31" spans="2:9" x14ac:dyDescent="0.2">
      <c r="B31" s="196" t="s">
        <v>85</v>
      </c>
      <c r="C31" s="196" t="s">
        <v>82</v>
      </c>
      <c r="D31" s="196" t="s">
        <v>83</v>
      </c>
      <c r="E31" s="196" t="s">
        <v>92</v>
      </c>
      <c r="F31" s="196" t="s">
        <v>91</v>
      </c>
      <c r="G31" s="196" t="s">
        <v>134</v>
      </c>
      <c r="H31" s="196" t="s">
        <v>94</v>
      </c>
      <c r="I31" s="196"/>
    </row>
    <row r="32" spans="2:9" x14ac:dyDescent="0.2">
      <c r="B32" s="197">
        <v>1140</v>
      </c>
      <c r="C32" s="195" t="s">
        <v>135</v>
      </c>
      <c r="D32" s="198">
        <f>SUM(D33:D37)</f>
        <v>0</v>
      </c>
    </row>
    <row r="33" spans="2:9" x14ac:dyDescent="0.2">
      <c r="B33" s="197">
        <v>1141</v>
      </c>
      <c r="C33" s="195" t="s">
        <v>136</v>
      </c>
      <c r="D33" s="198">
        <v>0</v>
      </c>
    </row>
    <row r="34" spans="2:9" x14ac:dyDescent="0.2">
      <c r="B34" s="197">
        <v>1142</v>
      </c>
      <c r="C34" s="195" t="s">
        <v>137</v>
      </c>
      <c r="D34" s="198">
        <v>0</v>
      </c>
    </row>
    <row r="35" spans="2:9" x14ac:dyDescent="0.2">
      <c r="B35" s="197">
        <v>1143</v>
      </c>
      <c r="C35" s="195" t="s">
        <v>138</v>
      </c>
      <c r="D35" s="198">
        <v>0</v>
      </c>
    </row>
    <row r="36" spans="2:9" x14ac:dyDescent="0.2">
      <c r="B36" s="197">
        <v>1144</v>
      </c>
      <c r="C36" s="195" t="s">
        <v>139</v>
      </c>
      <c r="D36" s="198">
        <v>0</v>
      </c>
    </row>
    <row r="37" spans="2:9" x14ac:dyDescent="0.2">
      <c r="B37" s="197">
        <v>1145</v>
      </c>
      <c r="C37" s="195" t="s">
        <v>140</v>
      </c>
      <c r="D37" s="198">
        <v>0</v>
      </c>
    </row>
    <row r="38" spans="2:9" ht="6.75" customHeight="1" x14ac:dyDescent="0.2"/>
    <row r="39" spans="2:9" x14ac:dyDescent="0.2">
      <c r="B39" s="194" t="s">
        <v>141</v>
      </c>
      <c r="C39" s="194"/>
      <c r="D39" s="194"/>
      <c r="E39" s="194"/>
      <c r="F39" s="194"/>
      <c r="G39" s="194"/>
      <c r="H39" s="194"/>
      <c r="I39" s="194"/>
    </row>
    <row r="40" spans="2:9" x14ac:dyDescent="0.2">
      <c r="B40" s="196" t="s">
        <v>85</v>
      </c>
      <c r="C40" s="196" t="s">
        <v>82</v>
      </c>
      <c r="D40" s="196" t="s">
        <v>83</v>
      </c>
      <c r="E40" s="196" t="s">
        <v>90</v>
      </c>
      <c r="F40" s="196" t="s">
        <v>93</v>
      </c>
      <c r="G40" s="196" t="s">
        <v>142</v>
      </c>
      <c r="H40" s="196"/>
      <c r="I40" s="196"/>
    </row>
    <row r="41" spans="2:9" x14ac:dyDescent="0.2">
      <c r="B41" s="197">
        <v>1150</v>
      </c>
      <c r="C41" s="195" t="s">
        <v>143</v>
      </c>
      <c r="D41" s="198">
        <f>D42</f>
        <v>0</v>
      </c>
    </row>
    <row r="42" spans="2:9" x14ac:dyDescent="0.2">
      <c r="B42" s="197">
        <v>1151</v>
      </c>
      <c r="C42" s="195" t="s">
        <v>144</v>
      </c>
      <c r="D42" s="198">
        <v>0</v>
      </c>
    </row>
    <row r="44" spans="2:9" x14ac:dyDescent="0.2">
      <c r="B44" s="194" t="s">
        <v>95</v>
      </c>
      <c r="C44" s="194"/>
      <c r="D44" s="194"/>
      <c r="E44" s="194"/>
      <c r="F44" s="194"/>
      <c r="G44" s="194"/>
      <c r="H44" s="194"/>
      <c r="I44" s="194"/>
    </row>
    <row r="45" spans="2:9" x14ac:dyDescent="0.2">
      <c r="B45" s="196" t="s">
        <v>85</v>
      </c>
      <c r="C45" s="196" t="s">
        <v>82</v>
      </c>
      <c r="D45" s="196" t="s">
        <v>83</v>
      </c>
      <c r="E45" s="196" t="s">
        <v>84</v>
      </c>
      <c r="F45" s="196" t="s">
        <v>126</v>
      </c>
      <c r="G45" s="196"/>
      <c r="H45" s="196"/>
      <c r="I45" s="196"/>
    </row>
    <row r="46" spans="2:9" x14ac:dyDescent="0.2">
      <c r="B46" s="197">
        <v>1213</v>
      </c>
      <c r="C46" s="195" t="s">
        <v>145</v>
      </c>
      <c r="D46" s="198">
        <v>0</v>
      </c>
    </row>
    <row r="48" spans="2:9" x14ac:dyDescent="0.2">
      <c r="B48" s="194" t="s">
        <v>96</v>
      </c>
      <c r="C48" s="194"/>
      <c r="D48" s="194"/>
      <c r="E48" s="194"/>
      <c r="F48" s="194"/>
      <c r="G48" s="194"/>
      <c r="H48" s="194"/>
      <c r="I48" s="194"/>
    </row>
    <row r="49" spans="2:9" x14ac:dyDescent="0.2">
      <c r="B49" s="196" t="s">
        <v>85</v>
      </c>
      <c r="C49" s="196" t="s">
        <v>82</v>
      </c>
      <c r="D49" s="196" t="s">
        <v>83</v>
      </c>
      <c r="E49" s="196"/>
      <c r="F49" s="196"/>
      <c r="G49" s="196"/>
      <c r="H49" s="196"/>
      <c r="I49" s="196"/>
    </row>
    <row r="50" spans="2:9" x14ac:dyDescent="0.2">
      <c r="B50" s="197">
        <v>1211</v>
      </c>
      <c r="C50" s="195" t="s">
        <v>119</v>
      </c>
      <c r="D50" s="198">
        <v>0</v>
      </c>
    </row>
    <row r="51" spans="2:9" x14ac:dyDescent="0.2">
      <c r="B51" s="197">
        <v>1212</v>
      </c>
      <c r="C51" s="195" t="s">
        <v>559</v>
      </c>
      <c r="D51" s="198">
        <v>0</v>
      </c>
    </row>
    <row r="52" spans="2:9" x14ac:dyDescent="0.2">
      <c r="B52" s="197">
        <v>1214</v>
      </c>
      <c r="C52" s="195" t="s">
        <v>146</v>
      </c>
      <c r="D52" s="198">
        <v>0</v>
      </c>
    </row>
    <row r="54" spans="2:9" x14ac:dyDescent="0.2">
      <c r="B54" s="194" t="s">
        <v>100</v>
      </c>
      <c r="C54" s="194"/>
      <c r="D54" s="194"/>
      <c r="E54" s="194"/>
      <c r="F54" s="194"/>
      <c r="G54" s="194"/>
      <c r="H54" s="194"/>
      <c r="I54" s="194"/>
    </row>
    <row r="55" spans="2:9" x14ac:dyDescent="0.2">
      <c r="B55" s="196" t="s">
        <v>85</v>
      </c>
      <c r="C55" s="196" t="s">
        <v>82</v>
      </c>
      <c r="D55" s="196" t="s">
        <v>83</v>
      </c>
      <c r="E55" s="196" t="s">
        <v>97</v>
      </c>
      <c r="F55" s="196" t="s">
        <v>98</v>
      </c>
      <c r="G55" s="196" t="s">
        <v>560</v>
      </c>
      <c r="H55" s="196" t="s">
        <v>561</v>
      </c>
      <c r="I55" s="196" t="s">
        <v>99</v>
      </c>
    </row>
    <row r="56" spans="2:9" x14ac:dyDescent="0.2">
      <c r="B56" s="197">
        <v>1230</v>
      </c>
      <c r="C56" s="195" t="s">
        <v>148</v>
      </c>
      <c r="D56" s="198">
        <f>SUM(D57:D63)</f>
        <v>84158786.950000003</v>
      </c>
      <c r="E56" s="198">
        <f>SUM(E57:E63)</f>
        <v>7973328</v>
      </c>
      <c r="F56" s="198">
        <f>SUM(F57:F63)</f>
        <v>-52294224.039999999</v>
      </c>
    </row>
    <row r="57" spans="2:9" x14ac:dyDescent="0.2">
      <c r="B57" s="197">
        <v>1231</v>
      </c>
      <c r="C57" s="195" t="s">
        <v>149</v>
      </c>
      <c r="D57" s="198">
        <v>0</v>
      </c>
      <c r="E57" s="199"/>
      <c r="F57" s="199"/>
    </row>
    <row r="58" spans="2:9" x14ac:dyDescent="0.2">
      <c r="B58" s="197">
        <v>1232</v>
      </c>
      <c r="C58" s="195" t="s">
        <v>150</v>
      </c>
      <c r="D58" s="198">
        <v>0</v>
      </c>
      <c r="E58" s="198">
        <v>0</v>
      </c>
      <c r="F58" s="198">
        <v>0</v>
      </c>
    </row>
    <row r="59" spans="2:9" x14ac:dyDescent="0.2">
      <c r="B59" s="197">
        <v>1233</v>
      </c>
      <c r="C59" s="195" t="s">
        <v>151</v>
      </c>
      <c r="D59" s="198">
        <v>79733279.819999993</v>
      </c>
      <c r="E59" s="198">
        <v>3986664</v>
      </c>
      <c r="F59" s="198">
        <v>-26147112.02</v>
      </c>
    </row>
    <row r="60" spans="2:9" x14ac:dyDescent="0.2">
      <c r="B60" s="197">
        <v>1234</v>
      </c>
      <c r="C60" s="195" t="s">
        <v>152</v>
      </c>
      <c r="D60" s="198">
        <v>0</v>
      </c>
      <c r="E60" s="198">
        <v>0</v>
      </c>
      <c r="F60" s="198">
        <v>0</v>
      </c>
    </row>
    <row r="61" spans="2:9" x14ac:dyDescent="0.2">
      <c r="B61" s="197">
        <v>1235</v>
      </c>
      <c r="C61" s="195" t="s">
        <v>153</v>
      </c>
      <c r="D61" s="198">
        <v>1014589.18</v>
      </c>
      <c r="E61" s="198">
        <v>0</v>
      </c>
      <c r="F61" s="198">
        <v>0</v>
      </c>
    </row>
    <row r="62" spans="2:9" x14ac:dyDescent="0.2">
      <c r="B62" s="197">
        <v>1236</v>
      </c>
      <c r="C62" s="195" t="s">
        <v>154</v>
      </c>
      <c r="D62" s="198">
        <v>3410917.95</v>
      </c>
      <c r="E62" s="198">
        <v>0</v>
      </c>
      <c r="F62" s="198">
        <v>0</v>
      </c>
    </row>
    <row r="63" spans="2:9" x14ac:dyDescent="0.2">
      <c r="B63" s="197">
        <v>1239</v>
      </c>
      <c r="C63" s="195" t="s">
        <v>155</v>
      </c>
      <c r="D63" s="198">
        <v>0</v>
      </c>
      <c r="E63" s="198">
        <v>3986664</v>
      </c>
      <c r="F63" s="198">
        <v>-26147112.02</v>
      </c>
    </row>
    <row r="64" spans="2:9" x14ac:dyDescent="0.2">
      <c r="B64" s="197">
        <v>1240</v>
      </c>
      <c r="C64" s="195" t="s">
        <v>156</v>
      </c>
      <c r="D64" s="198">
        <f>SUM(D65:D72)</f>
        <v>124653120.15000001</v>
      </c>
      <c r="E64" s="198">
        <f t="shared" ref="E64:F64" si="0">SUM(E65:E72)</f>
        <v>51421041.680000007</v>
      </c>
      <c r="F64" s="198">
        <f t="shared" si="0"/>
        <v>98315703.980000004</v>
      </c>
    </row>
    <row r="65" spans="2:9" x14ac:dyDescent="0.2">
      <c r="B65" s="197">
        <v>1241</v>
      </c>
      <c r="C65" s="195" t="s">
        <v>157</v>
      </c>
      <c r="D65" s="198">
        <v>5250686.18</v>
      </c>
      <c r="E65" s="198">
        <v>6067808.4199999999</v>
      </c>
      <c r="F65" s="198">
        <v>4438316.1100000003</v>
      </c>
    </row>
    <row r="66" spans="2:9" x14ac:dyDescent="0.2">
      <c r="B66" s="197">
        <v>1242</v>
      </c>
      <c r="C66" s="195" t="s">
        <v>158</v>
      </c>
      <c r="D66" s="198">
        <v>2130277.0299999998</v>
      </c>
      <c r="E66" s="198">
        <v>6067808.4199999999</v>
      </c>
      <c r="F66" s="198">
        <v>1342073.27</v>
      </c>
    </row>
    <row r="67" spans="2:9" x14ac:dyDescent="0.2">
      <c r="B67" s="197">
        <v>1243</v>
      </c>
      <c r="C67" s="195" t="s">
        <v>159</v>
      </c>
      <c r="D67" s="198">
        <v>58226642.399999999</v>
      </c>
      <c r="E67" s="198">
        <v>6067808.4199999999</v>
      </c>
      <c r="F67" s="198">
        <v>33840103.090000004</v>
      </c>
    </row>
    <row r="68" spans="2:9" x14ac:dyDescent="0.2">
      <c r="B68" s="197">
        <v>1244</v>
      </c>
      <c r="C68" s="195" t="s">
        <v>160</v>
      </c>
      <c r="D68" s="198">
        <v>58052034.009999998</v>
      </c>
      <c r="E68" s="198">
        <v>8329058.4199999999</v>
      </c>
      <c r="F68" s="198">
        <v>58052034.009999998</v>
      </c>
    </row>
    <row r="69" spans="2:9" x14ac:dyDescent="0.2">
      <c r="B69" s="197">
        <v>1245</v>
      </c>
      <c r="C69" s="195" t="s">
        <v>161</v>
      </c>
      <c r="D69" s="198">
        <v>0</v>
      </c>
      <c r="E69" s="198">
        <v>8329058.4199999999</v>
      </c>
      <c r="F69" s="198">
        <v>0</v>
      </c>
    </row>
    <row r="70" spans="2:9" x14ac:dyDescent="0.2">
      <c r="B70" s="197">
        <v>1246</v>
      </c>
      <c r="C70" s="195" t="s">
        <v>162</v>
      </c>
      <c r="D70" s="198">
        <v>993480.53</v>
      </c>
      <c r="E70" s="198">
        <v>8329058.4199999999</v>
      </c>
      <c r="F70" s="198">
        <v>643177.5</v>
      </c>
    </row>
    <row r="71" spans="2:9" x14ac:dyDescent="0.2">
      <c r="B71" s="197">
        <v>1247</v>
      </c>
      <c r="C71" s="195" t="s">
        <v>163</v>
      </c>
      <c r="D71" s="198">
        <v>0</v>
      </c>
      <c r="E71" s="198">
        <v>0</v>
      </c>
      <c r="F71" s="198">
        <v>0</v>
      </c>
    </row>
    <row r="72" spans="2:9" x14ac:dyDescent="0.2">
      <c r="B72" s="197">
        <v>1248</v>
      </c>
      <c r="C72" s="195" t="s">
        <v>164</v>
      </c>
      <c r="D72" s="198">
        <v>0</v>
      </c>
      <c r="E72" s="198">
        <v>8230441.1600000001</v>
      </c>
      <c r="F72" s="198">
        <v>0</v>
      </c>
    </row>
    <row r="74" spans="2:9" x14ac:dyDescent="0.2">
      <c r="B74" s="194" t="s">
        <v>101</v>
      </c>
      <c r="C74" s="194"/>
      <c r="D74" s="194"/>
      <c r="E74" s="194"/>
      <c r="F74" s="194"/>
      <c r="G74" s="194"/>
      <c r="H74" s="194"/>
      <c r="I74" s="194"/>
    </row>
    <row r="75" spans="2:9" x14ac:dyDescent="0.2">
      <c r="B75" s="196" t="s">
        <v>85</v>
      </c>
      <c r="C75" s="196" t="s">
        <v>82</v>
      </c>
      <c r="D75" s="196" t="s">
        <v>83</v>
      </c>
      <c r="E75" s="196" t="s">
        <v>102</v>
      </c>
      <c r="F75" s="196" t="s">
        <v>165</v>
      </c>
      <c r="G75" s="196" t="s">
        <v>562</v>
      </c>
      <c r="H75" s="196" t="s">
        <v>147</v>
      </c>
      <c r="I75" s="196" t="s">
        <v>99</v>
      </c>
    </row>
    <row r="76" spans="2:9" x14ac:dyDescent="0.2">
      <c r="B76" s="197">
        <v>1250</v>
      </c>
      <c r="C76" s="195" t="s">
        <v>166</v>
      </c>
      <c r="D76" s="198">
        <f>SUM(D77:D81)</f>
        <v>2671.86</v>
      </c>
      <c r="E76" s="198">
        <f>SUM(E77:E81)</f>
        <v>0</v>
      </c>
      <c r="F76" s="198">
        <f>SUM(F77:F81)</f>
        <v>2671.86</v>
      </c>
    </row>
    <row r="77" spans="2:9" x14ac:dyDescent="0.2">
      <c r="B77" s="197">
        <v>1251</v>
      </c>
      <c r="C77" s="195" t="s">
        <v>167</v>
      </c>
      <c r="D77" s="198">
        <v>0</v>
      </c>
      <c r="E77" s="198">
        <v>0</v>
      </c>
      <c r="F77" s="198">
        <v>0</v>
      </c>
    </row>
    <row r="78" spans="2:9" x14ac:dyDescent="0.2">
      <c r="B78" s="197">
        <v>1252</v>
      </c>
      <c r="C78" s="195" t="s">
        <v>168</v>
      </c>
      <c r="D78" s="198">
        <v>2671.86</v>
      </c>
      <c r="E78" s="198">
        <v>0</v>
      </c>
      <c r="F78" s="198">
        <v>2671.86</v>
      </c>
    </row>
    <row r="79" spans="2:9" x14ac:dyDescent="0.2">
      <c r="B79" s="197">
        <v>1253</v>
      </c>
      <c r="C79" s="195" t="s">
        <v>169</v>
      </c>
      <c r="D79" s="198">
        <v>0</v>
      </c>
      <c r="E79" s="198">
        <v>0</v>
      </c>
      <c r="F79" s="198">
        <v>0</v>
      </c>
    </row>
    <row r="80" spans="2:9" x14ac:dyDescent="0.2">
      <c r="B80" s="197">
        <v>1254</v>
      </c>
      <c r="C80" s="195" t="s">
        <v>170</v>
      </c>
      <c r="D80" s="198">
        <v>0</v>
      </c>
      <c r="E80" s="198">
        <v>0</v>
      </c>
      <c r="F80" s="198">
        <v>0</v>
      </c>
    </row>
    <row r="81" spans="2:9" x14ac:dyDescent="0.2">
      <c r="B81" s="197">
        <v>1259</v>
      </c>
      <c r="C81" s="195" t="s">
        <v>171</v>
      </c>
      <c r="D81" s="198">
        <v>0</v>
      </c>
      <c r="E81" s="198">
        <v>0</v>
      </c>
      <c r="F81" s="198">
        <v>0</v>
      </c>
    </row>
    <row r="82" spans="2:9" x14ac:dyDescent="0.2">
      <c r="B82" s="197">
        <v>1270</v>
      </c>
      <c r="C82" s="195" t="s">
        <v>172</v>
      </c>
      <c r="D82" s="198">
        <f>SUM(D83:D88)</f>
        <v>855977.8</v>
      </c>
      <c r="E82" s="199"/>
      <c r="F82" s="199"/>
    </row>
    <row r="83" spans="2:9" x14ac:dyDescent="0.2">
      <c r="B83" s="197">
        <v>1271</v>
      </c>
      <c r="C83" s="195" t="s">
        <v>173</v>
      </c>
      <c r="D83" s="198">
        <v>0</v>
      </c>
      <c r="E83" s="199"/>
      <c r="F83" s="199"/>
    </row>
    <row r="84" spans="2:9" x14ac:dyDescent="0.2">
      <c r="B84" s="197">
        <v>1272</v>
      </c>
      <c r="C84" s="195" t="s">
        <v>174</v>
      </c>
      <c r="D84" s="198">
        <v>0</v>
      </c>
      <c r="E84" s="199"/>
      <c r="F84" s="199"/>
    </row>
    <row r="85" spans="2:9" x14ac:dyDescent="0.2">
      <c r="B85" s="197">
        <v>1273</v>
      </c>
      <c r="C85" s="195" t="s">
        <v>175</v>
      </c>
      <c r="D85" s="198">
        <v>855977.8</v>
      </c>
      <c r="E85" s="199"/>
      <c r="F85" s="199"/>
    </row>
    <row r="86" spans="2:9" x14ac:dyDescent="0.2">
      <c r="B86" s="197">
        <v>1274</v>
      </c>
      <c r="C86" s="195" t="s">
        <v>176</v>
      </c>
      <c r="D86" s="198">
        <v>0</v>
      </c>
      <c r="E86" s="199"/>
      <c r="F86" s="199"/>
    </row>
    <row r="87" spans="2:9" x14ac:dyDescent="0.2">
      <c r="B87" s="197">
        <v>1275</v>
      </c>
      <c r="C87" s="195" t="s">
        <v>177</v>
      </c>
      <c r="D87" s="198">
        <v>0</v>
      </c>
      <c r="E87" s="199"/>
      <c r="F87" s="199"/>
    </row>
    <row r="88" spans="2:9" x14ac:dyDescent="0.2">
      <c r="B88" s="197">
        <v>1279</v>
      </c>
      <c r="C88" s="195" t="s">
        <v>178</v>
      </c>
      <c r="D88" s="198">
        <v>0</v>
      </c>
      <c r="E88" s="199"/>
      <c r="F88" s="199"/>
    </row>
    <row r="90" spans="2:9" x14ac:dyDescent="0.2">
      <c r="B90" s="194" t="s">
        <v>103</v>
      </c>
      <c r="C90" s="194"/>
      <c r="D90" s="194"/>
      <c r="E90" s="194"/>
      <c r="F90" s="194"/>
      <c r="G90" s="194"/>
      <c r="H90" s="194"/>
      <c r="I90" s="194"/>
    </row>
    <row r="91" spans="2:9" x14ac:dyDescent="0.2">
      <c r="B91" s="196" t="s">
        <v>85</v>
      </c>
      <c r="C91" s="196" t="s">
        <v>82</v>
      </c>
      <c r="D91" s="196" t="s">
        <v>83</v>
      </c>
      <c r="E91" s="196" t="s">
        <v>179</v>
      </c>
      <c r="F91" s="196"/>
      <c r="G91" s="196"/>
      <c r="H91" s="196"/>
      <c r="I91" s="196"/>
    </row>
    <row r="92" spans="2:9" x14ac:dyDescent="0.2">
      <c r="B92" s="197">
        <v>1160</v>
      </c>
      <c r="C92" s="195" t="s">
        <v>180</v>
      </c>
      <c r="D92" s="198">
        <f>SUM(D93:D94)</f>
        <v>0</v>
      </c>
    </row>
    <row r="93" spans="2:9" x14ac:dyDescent="0.2">
      <c r="B93" s="197">
        <v>1161</v>
      </c>
      <c r="C93" s="195" t="s">
        <v>181</v>
      </c>
      <c r="D93" s="198">
        <v>0</v>
      </c>
    </row>
    <row r="94" spans="2:9" x14ac:dyDescent="0.2">
      <c r="B94" s="197">
        <v>1162</v>
      </c>
      <c r="C94" s="195" t="s">
        <v>182</v>
      </c>
      <c r="D94" s="198">
        <v>0</v>
      </c>
    </row>
    <row r="96" spans="2:9" x14ac:dyDescent="0.2">
      <c r="B96" s="194" t="s">
        <v>563</v>
      </c>
      <c r="C96" s="194"/>
      <c r="D96" s="194"/>
      <c r="E96" s="194"/>
      <c r="F96" s="194"/>
      <c r="G96" s="194"/>
      <c r="H96" s="194"/>
      <c r="I96" s="194"/>
    </row>
    <row r="97" spans="2:9" x14ac:dyDescent="0.2">
      <c r="B97" s="196" t="s">
        <v>85</v>
      </c>
      <c r="C97" s="196" t="s">
        <v>82</v>
      </c>
      <c r="D97" s="196" t="s">
        <v>83</v>
      </c>
      <c r="E97" s="196" t="s">
        <v>126</v>
      </c>
      <c r="F97" s="196"/>
      <c r="G97" s="196"/>
      <c r="H97" s="196"/>
      <c r="I97" s="196"/>
    </row>
    <row r="98" spans="2:9" x14ac:dyDescent="0.2">
      <c r="B98" s="197">
        <v>1190</v>
      </c>
      <c r="C98" s="195" t="s">
        <v>491</v>
      </c>
      <c r="D98" s="198">
        <f>SUM(D99:D102)</f>
        <v>0</v>
      </c>
    </row>
    <row r="99" spans="2:9" x14ac:dyDescent="0.2">
      <c r="B99" s="197">
        <v>1191</v>
      </c>
      <c r="C99" s="195" t="s">
        <v>484</v>
      </c>
      <c r="D99" s="198">
        <v>0</v>
      </c>
    </row>
    <row r="100" spans="2:9" x14ac:dyDescent="0.2">
      <c r="B100" s="197">
        <v>1192</v>
      </c>
      <c r="C100" s="195" t="s">
        <v>485</v>
      </c>
      <c r="D100" s="198">
        <v>0</v>
      </c>
    </row>
    <row r="101" spans="2:9" x14ac:dyDescent="0.2">
      <c r="B101" s="197">
        <v>1193</v>
      </c>
      <c r="C101" s="195" t="s">
        <v>486</v>
      </c>
      <c r="D101" s="198">
        <v>0</v>
      </c>
    </row>
    <row r="102" spans="2:9" x14ac:dyDescent="0.2">
      <c r="B102" s="197">
        <v>1194</v>
      </c>
      <c r="C102" s="195" t="s">
        <v>487</v>
      </c>
      <c r="D102" s="198">
        <v>0</v>
      </c>
    </row>
    <row r="103" spans="2:9" x14ac:dyDescent="0.2">
      <c r="B103" s="197">
        <v>1290</v>
      </c>
      <c r="C103" s="195" t="s">
        <v>183</v>
      </c>
      <c r="D103" s="198">
        <f>SUM(D104:D106)</f>
        <v>0</v>
      </c>
    </row>
    <row r="104" spans="2:9" x14ac:dyDescent="0.2">
      <c r="B104" s="197">
        <v>1291</v>
      </c>
      <c r="C104" s="195" t="s">
        <v>184</v>
      </c>
      <c r="D104" s="198">
        <v>0</v>
      </c>
    </row>
    <row r="105" spans="2:9" x14ac:dyDescent="0.2">
      <c r="B105" s="197">
        <v>1292</v>
      </c>
      <c r="C105" s="195" t="s">
        <v>185</v>
      </c>
      <c r="D105" s="198">
        <v>0</v>
      </c>
    </row>
    <row r="106" spans="2:9" x14ac:dyDescent="0.2">
      <c r="B106" s="197">
        <v>1293</v>
      </c>
      <c r="C106" s="195" t="s">
        <v>186</v>
      </c>
      <c r="D106" s="198">
        <v>0</v>
      </c>
    </row>
    <row r="107" spans="2:9" ht="4.5" customHeight="1" x14ac:dyDescent="0.2"/>
    <row r="108" spans="2:9" x14ac:dyDescent="0.2">
      <c r="B108" s="194" t="s">
        <v>104</v>
      </c>
      <c r="C108" s="194"/>
      <c r="D108" s="194"/>
      <c r="E108" s="194"/>
      <c r="F108" s="194"/>
      <c r="G108" s="194"/>
      <c r="H108" s="194"/>
      <c r="I108" s="194"/>
    </row>
    <row r="109" spans="2:9" x14ac:dyDescent="0.2">
      <c r="B109" s="196" t="s">
        <v>85</v>
      </c>
      <c r="C109" s="196" t="s">
        <v>82</v>
      </c>
      <c r="D109" s="196" t="s">
        <v>83</v>
      </c>
      <c r="E109" s="196" t="s">
        <v>122</v>
      </c>
      <c r="F109" s="196" t="s">
        <v>123</v>
      </c>
      <c r="G109" s="196" t="s">
        <v>124</v>
      </c>
      <c r="H109" s="196" t="s">
        <v>187</v>
      </c>
      <c r="I109" s="196" t="s">
        <v>582</v>
      </c>
    </row>
    <row r="110" spans="2:9" x14ac:dyDescent="0.2">
      <c r="B110" s="197">
        <v>2110</v>
      </c>
      <c r="C110" s="195" t="s">
        <v>188</v>
      </c>
      <c r="D110" s="198">
        <f>SUM(D111:D119)</f>
        <v>11174376.809999999</v>
      </c>
      <c r="E110" s="198">
        <f>SUM(E111:E119)</f>
        <v>11174376.809999999</v>
      </c>
      <c r="F110" s="198">
        <f>SUM(F111:F119)</f>
        <v>0</v>
      </c>
      <c r="G110" s="198">
        <f>SUM(G111:G119)</f>
        <v>0</v>
      </c>
      <c r="H110" s="198">
        <f>SUM(H111:H119)</f>
        <v>0</v>
      </c>
    </row>
    <row r="111" spans="2:9" x14ac:dyDescent="0.2">
      <c r="B111" s="197">
        <v>2111</v>
      </c>
      <c r="C111" s="195" t="s">
        <v>189</v>
      </c>
      <c r="D111" s="198">
        <v>0</v>
      </c>
      <c r="E111" s="198">
        <f>D111</f>
        <v>0</v>
      </c>
      <c r="F111" s="198">
        <v>0</v>
      </c>
      <c r="G111" s="198">
        <v>0</v>
      </c>
      <c r="H111" s="198">
        <v>0</v>
      </c>
    </row>
    <row r="112" spans="2:9" x14ac:dyDescent="0.2">
      <c r="B112" s="197">
        <v>2112</v>
      </c>
      <c r="C112" s="195" t="s">
        <v>190</v>
      </c>
      <c r="D112" s="198">
        <v>718531.46</v>
      </c>
      <c r="E112" s="198">
        <f t="shared" ref="E112:E119" si="1">D112</f>
        <v>718531.46</v>
      </c>
      <c r="F112" s="198">
        <v>0</v>
      </c>
      <c r="G112" s="198">
        <v>0</v>
      </c>
      <c r="H112" s="198">
        <v>0</v>
      </c>
    </row>
    <row r="113" spans="2:9" x14ac:dyDescent="0.2">
      <c r="B113" s="197">
        <v>2113</v>
      </c>
      <c r="C113" s="195" t="s">
        <v>191</v>
      </c>
      <c r="D113" s="198">
        <v>0</v>
      </c>
      <c r="E113" s="198">
        <f t="shared" si="1"/>
        <v>0</v>
      </c>
      <c r="F113" s="198">
        <v>0</v>
      </c>
      <c r="G113" s="198">
        <v>0</v>
      </c>
      <c r="H113" s="198">
        <v>0</v>
      </c>
    </row>
    <row r="114" spans="2:9" x14ac:dyDescent="0.2">
      <c r="B114" s="197">
        <v>2114</v>
      </c>
      <c r="C114" s="195" t="s">
        <v>192</v>
      </c>
      <c r="D114" s="198">
        <v>0</v>
      </c>
      <c r="E114" s="198">
        <f t="shared" si="1"/>
        <v>0</v>
      </c>
      <c r="F114" s="198">
        <v>0</v>
      </c>
      <c r="G114" s="198">
        <v>0</v>
      </c>
      <c r="H114" s="198">
        <v>0</v>
      </c>
    </row>
    <row r="115" spans="2:9" x14ac:dyDescent="0.2">
      <c r="B115" s="197">
        <v>2115</v>
      </c>
      <c r="C115" s="195" t="s">
        <v>193</v>
      </c>
      <c r="D115" s="198">
        <v>0</v>
      </c>
      <c r="E115" s="198">
        <f t="shared" si="1"/>
        <v>0</v>
      </c>
      <c r="F115" s="198">
        <v>0</v>
      </c>
      <c r="G115" s="198">
        <v>0</v>
      </c>
      <c r="H115" s="198">
        <v>0</v>
      </c>
    </row>
    <row r="116" spans="2:9" x14ac:dyDescent="0.2">
      <c r="B116" s="197">
        <v>2116</v>
      </c>
      <c r="C116" s="195" t="s">
        <v>194</v>
      </c>
      <c r="D116" s="198">
        <v>0</v>
      </c>
      <c r="E116" s="198">
        <f t="shared" si="1"/>
        <v>0</v>
      </c>
      <c r="F116" s="198">
        <v>0</v>
      </c>
      <c r="G116" s="198">
        <v>0</v>
      </c>
      <c r="H116" s="198">
        <v>0</v>
      </c>
    </row>
    <row r="117" spans="2:9" x14ac:dyDescent="0.2">
      <c r="B117" s="197">
        <v>2117</v>
      </c>
      <c r="C117" s="195" t="s">
        <v>195</v>
      </c>
      <c r="D117" s="198">
        <v>0</v>
      </c>
      <c r="E117" s="198">
        <f t="shared" si="1"/>
        <v>0</v>
      </c>
      <c r="F117" s="198">
        <v>0</v>
      </c>
      <c r="G117" s="198">
        <v>0</v>
      </c>
      <c r="H117" s="198">
        <v>0</v>
      </c>
    </row>
    <row r="118" spans="2:9" x14ac:dyDescent="0.2">
      <c r="B118" s="197">
        <v>2118</v>
      </c>
      <c r="C118" s="195" t="s">
        <v>196</v>
      </c>
      <c r="D118" s="198">
        <v>0</v>
      </c>
      <c r="E118" s="198">
        <f t="shared" si="1"/>
        <v>0</v>
      </c>
      <c r="F118" s="198">
        <v>0</v>
      </c>
      <c r="G118" s="198">
        <v>0</v>
      </c>
      <c r="H118" s="198">
        <v>0</v>
      </c>
    </row>
    <row r="119" spans="2:9" x14ac:dyDescent="0.2">
      <c r="B119" s="197">
        <v>2119</v>
      </c>
      <c r="C119" s="195" t="s">
        <v>197</v>
      </c>
      <c r="D119" s="198">
        <v>10455845.35</v>
      </c>
      <c r="E119" s="198">
        <f t="shared" si="1"/>
        <v>10455845.35</v>
      </c>
      <c r="F119" s="198">
        <v>0</v>
      </c>
      <c r="G119" s="198">
        <v>0</v>
      </c>
      <c r="H119" s="198">
        <v>0</v>
      </c>
    </row>
    <row r="120" spans="2:9" x14ac:dyDescent="0.2">
      <c r="B120" s="197">
        <v>2120</v>
      </c>
      <c r="C120" s="195" t="s">
        <v>198</v>
      </c>
      <c r="D120" s="198">
        <f>SUM(D121:D123)</f>
        <v>0</v>
      </c>
      <c r="E120" s="198">
        <f t="shared" ref="E120:H120" si="2">SUM(E121:E123)</f>
        <v>0</v>
      </c>
      <c r="F120" s="198">
        <f t="shared" si="2"/>
        <v>0</v>
      </c>
      <c r="G120" s="198">
        <f t="shared" si="2"/>
        <v>0</v>
      </c>
      <c r="H120" s="198">
        <f t="shared" si="2"/>
        <v>0</v>
      </c>
    </row>
    <row r="121" spans="2:9" x14ac:dyDescent="0.2">
      <c r="B121" s="197">
        <v>2121</v>
      </c>
      <c r="C121" s="195" t="s">
        <v>199</v>
      </c>
      <c r="D121" s="198">
        <v>0</v>
      </c>
      <c r="E121" s="198">
        <f>D121</f>
        <v>0</v>
      </c>
      <c r="F121" s="198">
        <v>0</v>
      </c>
      <c r="G121" s="198">
        <v>0</v>
      </c>
      <c r="H121" s="198">
        <v>0</v>
      </c>
    </row>
    <row r="122" spans="2:9" x14ac:dyDescent="0.2">
      <c r="B122" s="197">
        <v>2122</v>
      </c>
      <c r="C122" s="195" t="s">
        <v>200</v>
      </c>
      <c r="D122" s="198">
        <v>0</v>
      </c>
      <c r="E122" s="198">
        <f t="shared" ref="E122:E123" si="3">D122</f>
        <v>0</v>
      </c>
      <c r="F122" s="198">
        <v>0</v>
      </c>
      <c r="G122" s="198">
        <v>0</v>
      </c>
      <c r="H122" s="198">
        <v>0</v>
      </c>
    </row>
    <row r="123" spans="2:9" x14ac:dyDescent="0.2">
      <c r="B123" s="197">
        <v>2129</v>
      </c>
      <c r="C123" s="195" t="s">
        <v>201</v>
      </c>
      <c r="D123" s="198">
        <v>0</v>
      </c>
      <c r="E123" s="198">
        <f t="shared" si="3"/>
        <v>0</v>
      </c>
      <c r="F123" s="198">
        <v>0</v>
      </c>
      <c r="G123" s="198">
        <v>0</v>
      </c>
      <c r="H123" s="198">
        <v>0</v>
      </c>
    </row>
    <row r="125" spans="2:9" x14ac:dyDescent="0.2">
      <c r="B125" s="194" t="s">
        <v>105</v>
      </c>
      <c r="C125" s="194"/>
      <c r="D125" s="194"/>
      <c r="E125" s="194"/>
      <c r="F125" s="194"/>
      <c r="G125" s="194"/>
      <c r="H125" s="194"/>
      <c r="I125" s="194"/>
    </row>
    <row r="126" spans="2:9" x14ac:dyDescent="0.2">
      <c r="B126" s="196" t="s">
        <v>85</v>
      </c>
      <c r="C126" s="196" t="s">
        <v>82</v>
      </c>
      <c r="D126" s="196" t="s">
        <v>83</v>
      </c>
      <c r="E126" s="196" t="s">
        <v>86</v>
      </c>
      <c r="F126" s="196" t="s">
        <v>126</v>
      </c>
      <c r="G126" s="196"/>
      <c r="H126" s="196"/>
      <c r="I126" s="196"/>
    </row>
    <row r="127" spans="2:9" x14ac:dyDescent="0.2">
      <c r="B127" s="197">
        <v>2160</v>
      </c>
      <c r="C127" s="195" t="s">
        <v>202</v>
      </c>
      <c r="D127" s="198">
        <f>SUM(D128:D133)</f>
        <v>0</v>
      </c>
    </row>
    <row r="128" spans="2:9" x14ac:dyDescent="0.2">
      <c r="B128" s="197">
        <v>2161</v>
      </c>
      <c r="C128" s="195" t="s">
        <v>203</v>
      </c>
      <c r="D128" s="198">
        <v>0</v>
      </c>
    </row>
    <row r="129" spans="2:9" x14ac:dyDescent="0.2">
      <c r="B129" s="197">
        <v>2162</v>
      </c>
      <c r="C129" s="195" t="s">
        <v>204</v>
      </c>
      <c r="D129" s="198">
        <v>0</v>
      </c>
    </row>
    <row r="130" spans="2:9" x14ac:dyDescent="0.2">
      <c r="B130" s="197">
        <v>2163</v>
      </c>
      <c r="C130" s="195" t="s">
        <v>205</v>
      </c>
      <c r="D130" s="198">
        <v>0</v>
      </c>
    </row>
    <row r="131" spans="2:9" x14ac:dyDescent="0.2">
      <c r="B131" s="197">
        <v>2164</v>
      </c>
      <c r="C131" s="195" t="s">
        <v>206</v>
      </c>
      <c r="D131" s="198">
        <v>0</v>
      </c>
    </row>
    <row r="132" spans="2:9" x14ac:dyDescent="0.2">
      <c r="B132" s="197">
        <v>2165</v>
      </c>
      <c r="C132" s="195" t="s">
        <v>207</v>
      </c>
      <c r="D132" s="198">
        <v>0</v>
      </c>
    </row>
    <row r="133" spans="2:9" x14ac:dyDescent="0.2">
      <c r="B133" s="197">
        <v>2166</v>
      </c>
      <c r="C133" s="195" t="s">
        <v>208</v>
      </c>
      <c r="D133" s="198">
        <v>0</v>
      </c>
    </row>
    <row r="134" spans="2:9" x14ac:dyDescent="0.2">
      <c r="B134" s="197">
        <v>2250</v>
      </c>
      <c r="C134" s="195" t="s">
        <v>209</v>
      </c>
      <c r="D134" s="198">
        <f>SUM(D135:D140)</f>
        <v>0</v>
      </c>
    </row>
    <row r="135" spans="2:9" x14ac:dyDescent="0.2">
      <c r="B135" s="197">
        <v>2251</v>
      </c>
      <c r="C135" s="195" t="s">
        <v>210</v>
      </c>
      <c r="D135" s="198">
        <v>0</v>
      </c>
    </row>
    <row r="136" spans="2:9" x14ac:dyDescent="0.2">
      <c r="B136" s="197">
        <v>2252</v>
      </c>
      <c r="C136" s="195" t="s">
        <v>211</v>
      </c>
      <c r="D136" s="198">
        <v>0</v>
      </c>
    </row>
    <row r="137" spans="2:9" x14ac:dyDescent="0.2">
      <c r="B137" s="197">
        <v>2253</v>
      </c>
      <c r="C137" s="195" t="s">
        <v>212</v>
      </c>
      <c r="D137" s="198">
        <v>0</v>
      </c>
    </row>
    <row r="138" spans="2:9" x14ac:dyDescent="0.2">
      <c r="B138" s="197">
        <v>2254</v>
      </c>
      <c r="C138" s="195" t="s">
        <v>213</v>
      </c>
      <c r="D138" s="198">
        <v>0</v>
      </c>
    </row>
    <row r="139" spans="2:9" x14ac:dyDescent="0.2">
      <c r="B139" s="197">
        <v>2255</v>
      </c>
      <c r="C139" s="195" t="s">
        <v>214</v>
      </c>
      <c r="D139" s="198">
        <v>0</v>
      </c>
    </row>
    <row r="140" spans="2:9" x14ac:dyDescent="0.2">
      <c r="B140" s="197">
        <v>2256</v>
      </c>
      <c r="C140" s="195" t="s">
        <v>215</v>
      </c>
      <c r="D140" s="198">
        <v>0</v>
      </c>
    </row>
    <row r="142" spans="2:9" x14ac:dyDescent="0.2">
      <c r="B142" s="194" t="s">
        <v>564</v>
      </c>
      <c r="C142" s="194"/>
      <c r="D142" s="194"/>
      <c r="E142" s="194"/>
      <c r="F142" s="194"/>
      <c r="G142" s="194"/>
      <c r="H142" s="194"/>
      <c r="I142" s="194"/>
    </row>
    <row r="143" spans="2:9" x14ac:dyDescent="0.2">
      <c r="B143" s="200" t="s">
        <v>85</v>
      </c>
      <c r="C143" s="200" t="s">
        <v>82</v>
      </c>
      <c r="D143" s="200" t="s">
        <v>83</v>
      </c>
      <c r="E143" s="200" t="s">
        <v>86</v>
      </c>
      <c r="F143" s="200" t="s">
        <v>126</v>
      </c>
      <c r="G143" s="200"/>
      <c r="H143" s="200"/>
      <c r="I143" s="200"/>
    </row>
    <row r="144" spans="2:9" x14ac:dyDescent="0.2">
      <c r="B144" s="197">
        <v>2150</v>
      </c>
      <c r="C144" s="195" t="s">
        <v>565</v>
      </c>
      <c r="D144" s="198">
        <f>SUM(D145:D147)</f>
        <v>0</v>
      </c>
    </row>
    <row r="145" spans="2:6" x14ac:dyDescent="0.2">
      <c r="B145" s="197">
        <v>2151</v>
      </c>
      <c r="C145" s="195" t="s">
        <v>566</v>
      </c>
      <c r="D145" s="198">
        <v>0</v>
      </c>
    </row>
    <row r="146" spans="2:6" x14ac:dyDescent="0.2">
      <c r="B146" s="197">
        <v>2152</v>
      </c>
      <c r="C146" s="195" t="s">
        <v>567</v>
      </c>
      <c r="D146" s="198">
        <v>0</v>
      </c>
    </row>
    <row r="147" spans="2:6" x14ac:dyDescent="0.2">
      <c r="B147" s="197">
        <v>2159</v>
      </c>
      <c r="C147" s="195" t="s">
        <v>216</v>
      </c>
      <c r="D147" s="198">
        <v>0</v>
      </c>
    </row>
    <row r="148" spans="2:6" x14ac:dyDescent="0.2">
      <c r="B148" s="197">
        <v>2240</v>
      </c>
      <c r="C148" s="195" t="s">
        <v>218</v>
      </c>
      <c r="D148" s="198">
        <f>SUM(D149:D151)</f>
        <v>0</v>
      </c>
    </row>
    <row r="149" spans="2:6" x14ac:dyDescent="0.2">
      <c r="B149" s="197">
        <v>2241</v>
      </c>
      <c r="C149" s="195" t="s">
        <v>219</v>
      </c>
      <c r="D149" s="198">
        <v>0</v>
      </c>
    </row>
    <row r="150" spans="2:6" x14ac:dyDescent="0.2">
      <c r="B150" s="197">
        <v>2242</v>
      </c>
      <c r="C150" s="195" t="s">
        <v>220</v>
      </c>
      <c r="D150" s="198">
        <v>0</v>
      </c>
    </row>
    <row r="151" spans="2:6" x14ac:dyDescent="0.2">
      <c r="B151" s="197">
        <v>2249</v>
      </c>
      <c r="C151" s="195" t="s">
        <v>221</v>
      </c>
      <c r="D151" s="198">
        <v>0</v>
      </c>
    </row>
    <row r="153" spans="2:6" x14ac:dyDescent="0.2">
      <c r="B153" s="201" t="s">
        <v>568</v>
      </c>
      <c r="C153" s="201"/>
      <c r="D153" s="201"/>
      <c r="E153" s="201"/>
      <c r="F153" s="201"/>
    </row>
    <row r="154" spans="2:6" x14ac:dyDescent="0.2">
      <c r="B154" s="202" t="s">
        <v>85</v>
      </c>
      <c r="C154" s="202" t="s">
        <v>82</v>
      </c>
      <c r="D154" s="202" t="s">
        <v>83</v>
      </c>
      <c r="E154" s="203" t="s">
        <v>86</v>
      </c>
      <c r="F154" s="203" t="s">
        <v>126</v>
      </c>
    </row>
    <row r="155" spans="2:6" x14ac:dyDescent="0.2">
      <c r="B155" s="204">
        <v>2170</v>
      </c>
      <c r="C155" s="205" t="s">
        <v>569</v>
      </c>
      <c r="D155" s="206">
        <f>SUM(D156:D158)</f>
        <v>0</v>
      </c>
      <c r="E155" s="205"/>
      <c r="F155" s="205"/>
    </row>
    <row r="156" spans="2:6" x14ac:dyDescent="0.2">
      <c r="B156" s="204">
        <v>2171</v>
      </c>
      <c r="C156" s="205" t="s">
        <v>570</v>
      </c>
      <c r="D156" s="206">
        <v>0</v>
      </c>
      <c r="E156" s="205"/>
      <c r="F156" s="205"/>
    </row>
    <row r="157" spans="2:6" x14ac:dyDescent="0.2">
      <c r="B157" s="204">
        <v>2172</v>
      </c>
      <c r="C157" s="205" t="s">
        <v>571</v>
      </c>
      <c r="D157" s="206">
        <v>0</v>
      </c>
      <c r="E157" s="205"/>
      <c r="F157" s="205"/>
    </row>
    <row r="158" spans="2:6" x14ac:dyDescent="0.2">
      <c r="B158" s="204">
        <v>2179</v>
      </c>
      <c r="C158" s="205" t="s">
        <v>572</v>
      </c>
      <c r="D158" s="206">
        <v>0</v>
      </c>
      <c r="E158" s="205"/>
      <c r="F158" s="205"/>
    </row>
    <row r="159" spans="2:6" x14ac:dyDescent="0.2">
      <c r="B159" s="204">
        <v>2260</v>
      </c>
      <c r="C159" s="205" t="s">
        <v>573</v>
      </c>
      <c r="D159" s="206">
        <f>SUM(D160:D163)</f>
        <v>0</v>
      </c>
      <c r="E159" s="205"/>
      <c r="F159" s="205"/>
    </row>
    <row r="160" spans="2:6" x14ac:dyDescent="0.2">
      <c r="B160" s="204">
        <v>2261</v>
      </c>
      <c r="C160" s="205" t="s">
        <v>574</v>
      </c>
      <c r="D160" s="206">
        <v>0</v>
      </c>
      <c r="E160" s="205"/>
      <c r="F160" s="205"/>
    </row>
    <row r="161" spans="2:6" x14ac:dyDescent="0.2">
      <c r="B161" s="204">
        <v>2262</v>
      </c>
      <c r="C161" s="205" t="s">
        <v>575</v>
      </c>
      <c r="D161" s="206">
        <v>0</v>
      </c>
      <c r="E161" s="205"/>
      <c r="F161" s="205"/>
    </row>
    <row r="162" spans="2:6" x14ac:dyDescent="0.2">
      <c r="B162" s="204">
        <v>2263</v>
      </c>
      <c r="C162" s="205" t="s">
        <v>576</v>
      </c>
      <c r="D162" s="206">
        <v>0</v>
      </c>
      <c r="E162" s="205"/>
      <c r="F162" s="205"/>
    </row>
    <row r="163" spans="2:6" x14ac:dyDescent="0.2">
      <c r="B163" s="204">
        <v>2269</v>
      </c>
      <c r="C163" s="205" t="s">
        <v>577</v>
      </c>
      <c r="D163" s="206">
        <v>0</v>
      </c>
      <c r="E163" s="205"/>
      <c r="F163" s="205"/>
    </row>
    <row r="164" spans="2:6" x14ac:dyDescent="0.2">
      <c r="B164" s="205"/>
      <c r="C164" s="205"/>
      <c r="D164" s="205"/>
      <c r="E164" s="205"/>
      <c r="F164" s="205"/>
    </row>
    <row r="165" spans="2:6" x14ac:dyDescent="0.2">
      <c r="B165" s="201" t="s">
        <v>578</v>
      </c>
      <c r="C165" s="201"/>
      <c r="D165" s="201"/>
      <c r="E165" s="201"/>
      <c r="F165" s="201"/>
    </row>
    <row r="166" spans="2:6" x14ac:dyDescent="0.2">
      <c r="B166" s="202" t="s">
        <v>85</v>
      </c>
      <c r="C166" s="202" t="s">
        <v>82</v>
      </c>
      <c r="D166" s="202" t="s">
        <v>83</v>
      </c>
      <c r="E166" s="203" t="s">
        <v>86</v>
      </c>
      <c r="F166" s="203" t="s">
        <v>126</v>
      </c>
    </row>
    <row r="167" spans="2:6" x14ac:dyDescent="0.2">
      <c r="B167" s="204">
        <v>2190</v>
      </c>
      <c r="C167" s="205" t="s">
        <v>579</v>
      </c>
      <c r="D167" s="206">
        <f>SUM(D168:D170)</f>
        <v>0</v>
      </c>
      <c r="E167" s="205"/>
      <c r="F167" s="205"/>
    </row>
    <row r="168" spans="2:6" x14ac:dyDescent="0.2">
      <c r="B168" s="204">
        <v>2191</v>
      </c>
      <c r="C168" s="205" t="s">
        <v>580</v>
      </c>
      <c r="D168" s="206">
        <v>0</v>
      </c>
      <c r="E168" s="205"/>
      <c r="F168" s="205"/>
    </row>
    <row r="169" spans="2:6" x14ac:dyDescent="0.2">
      <c r="B169" s="204">
        <v>2192</v>
      </c>
      <c r="C169" s="205" t="s">
        <v>581</v>
      </c>
      <c r="D169" s="206">
        <v>0</v>
      </c>
      <c r="E169" s="205"/>
      <c r="F169" s="205"/>
    </row>
    <row r="170" spans="2:6" x14ac:dyDescent="0.2">
      <c r="B170" s="204">
        <v>2199</v>
      </c>
      <c r="C170" s="205" t="s">
        <v>217</v>
      </c>
      <c r="D170" s="206">
        <v>0</v>
      </c>
      <c r="E170" s="205"/>
      <c r="F170" s="205"/>
    </row>
    <row r="171" spans="2:6" x14ac:dyDescent="0.2">
      <c r="B171" s="205"/>
      <c r="C171" s="205"/>
      <c r="D171" s="205"/>
      <c r="E171" s="205"/>
      <c r="F171" s="205"/>
    </row>
    <row r="172" spans="2:6" x14ac:dyDescent="0.2">
      <c r="B172" s="205"/>
      <c r="C172" s="205"/>
      <c r="D172" s="205"/>
      <c r="E172" s="205"/>
      <c r="F172" s="205"/>
    </row>
    <row r="173" spans="2:6" x14ac:dyDescent="0.2">
      <c r="B173" s="205"/>
      <c r="C173" s="205" t="s">
        <v>517</v>
      </c>
      <c r="D173" s="205"/>
      <c r="E173" s="205"/>
      <c r="F173" s="205"/>
    </row>
  </sheetData>
  <sheetProtection formatCells="0" formatColumns="0" formatRows="0" insertColumns="0" insertRows="0" insertHyperlinks="0" deleteColumns="0" deleteRows="0" sort="0" autoFilter="0" pivotTables="0"/>
  <mergeCells count="4">
    <mergeCell ref="B1:G1"/>
    <mergeCell ref="B2:G2"/>
    <mergeCell ref="B3:G3"/>
    <mergeCell ref="B4:G4"/>
  </mergeCells>
  <printOptions horizontalCentered="1"/>
  <pageMargins left="0.39370078740157483" right="0.39370078740157483" top="0.19685039370078741" bottom="0.19685039370078741" header="0.31496062992125984" footer="0.31496062992125984"/>
  <pageSetup scale="60" fitToHeight="0" orientation="landscape" horizontalDpi="4294967294" verticalDpi="4294967294" r:id="rId1"/>
  <ignoredErrors>
    <ignoredError sqref="E1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showGridLines="0" workbookViewId="0">
      <selection activeCell="G37" sqref="G37"/>
    </sheetView>
  </sheetViews>
  <sheetFormatPr baseColWidth="10" defaultColWidth="9.140625" defaultRowHeight="11.25" x14ac:dyDescent="0.2"/>
  <cols>
    <col min="1" max="1" width="9.140625" style="19"/>
    <col min="2" max="2" width="10" style="19" customWidth="1"/>
    <col min="3" max="3" width="32.7109375" style="19" customWidth="1"/>
    <col min="4" max="4" width="22.85546875" style="19" customWidth="1"/>
    <col min="5" max="6" width="16.7109375" style="19" customWidth="1"/>
    <col min="7" max="16384" width="9.140625" style="19"/>
  </cols>
  <sheetData>
    <row r="2" spans="2:6" ht="18.95" customHeight="1" x14ac:dyDescent="0.2">
      <c r="B2" s="164" t="s">
        <v>599</v>
      </c>
      <c r="C2" s="164"/>
      <c r="D2" s="164"/>
      <c r="E2" s="17" t="s">
        <v>497</v>
      </c>
      <c r="F2" s="18">
        <v>2024</v>
      </c>
    </row>
    <row r="3" spans="2:6" ht="18.95" customHeight="1" x14ac:dyDescent="0.2">
      <c r="B3" s="164" t="s">
        <v>503</v>
      </c>
      <c r="C3" s="164"/>
      <c r="D3" s="164"/>
      <c r="E3" s="17" t="s">
        <v>498</v>
      </c>
      <c r="F3" s="18" t="s">
        <v>500</v>
      </c>
    </row>
    <row r="4" spans="2:6" ht="18.95" customHeight="1" x14ac:dyDescent="0.2">
      <c r="B4" s="164" t="s">
        <v>600</v>
      </c>
      <c r="C4" s="164"/>
      <c r="D4" s="164"/>
      <c r="E4" s="17" t="s">
        <v>499</v>
      </c>
      <c r="F4" s="18">
        <v>4</v>
      </c>
    </row>
    <row r="5" spans="2:6" ht="18.95" customHeight="1" x14ac:dyDescent="0.2">
      <c r="B5" s="164" t="s">
        <v>515</v>
      </c>
      <c r="C5" s="164"/>
      <c r="D5" s="164"/>
      <c r="E5" s="17"/>
      <c r="F5" s="18"/>
    </row>
    <row r="6" spans="2:6" x14ac:dyDescent="0.2">
      <c r="B6" s="20" t="s">
        <v>115</v>
      </c>
      <c r="C6" s="21"/>
      <c r="D6" s="21"/>
      <c r="E6" s="21"/>
      <c r="F6" s="21"/>
    </row>
    <row r="8" spans="2:6" x14ac:dyDescent="0.2">
      <c r="B8" s="21" t="s">
        <v>106</v>
      </c>
      <c r="C8" s="21"/>
      <c r="D8" s="21"/>
      <c r="E8" s="21"/>
      <c r="F8" s="21"/>
    </row>
    <row r="9" spans="2:6" x14ac:dyDescent="0.2">
      <c r="B9" s="22" t="s">
        <v>85</v>
      </c>
      <c r="C9" s="22" t="s">
        <v>82</v>
      </c>
      <c r="D9" s="22" t="s">
        <v>83</v>
      </c>
      <c r="E9" s="22" t="s">
        <v>84</v>
      </c>
      <c r="F9" s="22" t="s">
        <v>86</v>
      </c>
    </row>
    <row r="10" spans="2:6" x14ac:dyDescent="0.2">
      <c r="B10" s="23">
        <v>3110</v>
      </c>
      <c r="C10" s="19" t="s">
        <v>252</v>
      </c>
      <c r="D10" s="24">
        <v>171401055.99000001</v>
      </c>
    </row>
    <row r="11" spans="2:6" x14ac:dyDescent="0.2">
      <c r="B11" s="23">
        <v>3120</v>
      </c>
      <c r="C11" s="19" t="s">
        <v>383</v>
      </c>
      <c r="D11" s="24">
        <v>0</v>
      </c>
    </row>
    <row r="12" spans="2:6" x14ac:dyDescent="0.2">
      <c r="B12" s="23">
        <v>3130</v>
      </c>
      <c r="C12" s="19" t="s">
        <v>384</v>
      </c>
      <c r="D12" s="24">
        <v>0</v>
      </c>
    </row>
    <row r="14" spans="2:6" x14ac:dyDescent="0.2">
      <c r="B14" s="21" t="s">
        <v>107</v>
      </c>
      <c r="C14" s="21"/>
      <c r="D14" s="21"/>
      <c r="E14" s="21"/>
      <c r="F14" s="21"/>
    </row>
    <row r="15" spans="2:6" x14ac:dyDescent="0.2">
      <c r="B15" s="22" t="s">
        <v>85</v>
      </c>
      <c r="C15" s="22" t="s">
        <v>82</v>
      </c>
      <c r="D15" s="22" t="s">
        <v>83</v>
      </c>
      <c r="E15" s="22" t="s">
        <v>385</v>
      </c>
      <c r="F15" s="22"/>
    </row>
    <row r="16" spans="2:6" x14ac:dyDescent="0.2">
      <c r="B16" s="23">
        <v>3210</v>
      </c>
      <c r="C16" s="19" t="s">
        <v>386</v>
      </c>
      <c r="D16" s="24">
        <v>-1937384.72</v>
      </c>
    </row>
    <row r="17" spans="2:4" x14ac:dyDescent="0.2">
      <c r="B17" s="23">
        <v>3220</v>
      </c>
      <c r="C17" s="19" t="s">
        <v>387</v>
      </c>
      <c r="D17" s="24">
        <v>-63436810.899999999</v>
      </c>
    </row>
    <row r="18" spans="2:4" x14ac:dyDescent="0.2">
      <c r="B18" s="23">
        <v>3230</v>
      </c>
      <c r="C18" s="19" t="s">
        <v>388</v>
      </c>
      <c r="D18" s="24">
        <f>SUM(D19:D22)</f>
        <v>0</v>
      </c>
    </row>
    <row r="19" spans="2:4" x14ac:dyDescent="0.2">
      <c r="B19" s="23">
        <v>3231</v>
      </c>
      <c r="C19" s="19" t="s">
        <v>389</v>
      </c>
      <c r="D19" s="24">
        <v>0</v>
      </c>
    </row>
    <row r="20" spans="2:4" x14ac:dyDescent="0.2">
      <c r="B20" s="23">
        <v>3232</v>
      </c>
      <c r="C20" s="19" t="s">
        <v>390</v>
      </c>
      <c r="D20" s="24">
        <v>0</v>
      </c>
    </row>
    <row r="21" spans="2:4" x14ac:dyDescent="0.2">
      <c r="B21" s="23">
        <v>3233</v>
      </c>
      <c r="C21" s="19" t="s">
        <v>391</v>
      </c>
      <c r="D21" s="24">
        <v>0</v>
      </c>
    </row>
    <row r="22" spans="2:4" x14ac:dyDescent="0.2">
      <c r="B22" s="23">
        <v>3239</v>
      </c>
      <c r="C22" s="19" t="s">
        <v>392</v>
      </c>
      <c r="D22" s="24">
        <v>0</v>
      </c>
    </row>
    <row r="23" spans="2:4" x14ac:dyDescent="0.2">
      <c r="B23" s="23">
        <v>3240</v>
      </c>
      <c r="C23" s="19" t="s">
        <v>393</v>
      </c>
      <c r="D23" s="24">
        <f>SUM(D24:D26)</f>
        <v>0</v>
      </c>
    </row>
    <row r="24" spans="2:4" x14ac:dyDescent="0.2">
      <c r="B24" s="23">
        <v>3241</v>
      </c>
      <c r="C24" s="19" t="s">
        <v>394</v>
      </c>
      <c r="D24" s="24">
        <v>0</v>
      </c>
    </row>
    <row r="25" spans="2:4" x14ac:dyDescent="0.2">
      <c r="B25" s="23">
        <v>3242</v>
      </c>
      <c r="C25" s="19" t="s">
        <v>395</v>
      </c>
      <c r="D25" s="24">
        <v>0</v>
      </c>
    </row>
    <row r="26" spans="2:4" x14ac:dyDescent="0.2">
      <c r="B26" s="23">
        <v>3243</v>
      </c>
      <c r="C26" s="19" t="s">
        <v>396</v>
      </c>
      <c r="D26" s="24">
        <v>0</v>
      </c>
    </row>
    <row r="27" spans="2:4" x14ac:dyDescent="0.2">
      <c r="B27" s="23">
        <v>3250</v>
      </c>
      <c r="C27" s="19" t="s">
        <v>397</v>
      </c>
      <c r="D27" s="24">
        <f>SUM(D28:D29)</f>
        <v>0</v>
      </c>
    </row>
    <row r="28" spans="2:4" x14ac:dyDescent="0.2">
      <c r="B28" s="23">
        <v>3251</v>
      </c>
      <c r="C28" s="19" t="s">
        <v>398</v>
      </c>
      <c r="D28" s="24">
        <v>0</v>
      </c>
    </row>
    <row r="29" spans="2:4" x14ac:dyDescent="0.2">
      <c r="B29" s="23">
        <v>3252</v>
      </c>
      <c r="C29" s="19" t="s">
        <v>399</v>
      </c>
      <c r="D29" s="24">
        <v>0</v>
      </c>
    </row>
    <row r="31" spans="2:4" x14ac:dyDescent="0.2">
      <c r="C31" s="1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D2"/>
    <mergeCell ref="B3:D3"/>
    <mergeCell ref="B4:D4"/>
    <mergeCell ref="B5:D5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8"/>
  <sheetViews>
    <sheetView showGridLines="0" topLeftCell="A104" zoomScaleNormal="100" workbookViewId="0">
      <selection activeCell="A137" sqref="A137:E148"/>
    </sheetView>
  </sheetViews>
  <sheetFormatPr baseColWidth="10" defaultColWidth="9.140625" defaultRowHeight="11.25" x14ac:dyDescent="0.2"/>
  <cols>
    <col min="1" max="1" width="6.85546875" style="19" customWidth="1"/>
    <col min="2" max="2" width="10" style="19" customWidth="1"/>
    <col min="3" max="3" width="74.85546875" style="19" customWidth="1"/>
    <col min="4" max="4" width="15.28515625" style="19" bestFit="1" customWidth="1"/>
    <col min="5" max="5" width="16.42578125" style="19" bestFit="1" customWidth="1"/>
    <col min="6" max="6" width="10.85546875" style="19" customWidth="1"/>
    <col min="7" max="16384" width="9.140625" style="19"/>
  </cols>
  <sheetData>
    <row r="2" spans="2:6" s="25" customFormat="1" ht="18.95" customHeight="1" x14ac:dyDescent="0.25">
      <c r="B2" s="164" t="s">
        <v>599</v>
      </c>
      <c r="C2" s="164"/>
      <c r="D2" s="164"/>
      <c r="E2" s="17" t="s">
        <v>497</v>
      </c>
      <c r="F2" s="18">
        <v>2024</v>
      </c>
    </row>
    <row r="3" spans="2:6" s="25" customFormat="1" ht="18.95" customHeight="1" x14ac:dyDescent="0.25">
      <c r="B3" s="164" t="s">
        <v>504</v>
      </c>
      <c r="C3" s="164"/>
      <c r="D3" s="164"/>
      <c r="E3" s="17" t="s">
        <v>498</v>
      </c>
      <c r="F3" s="18" t="s">
        <v>500</v>
      </c>
    </row>
    <row r="4" spans="2:6" s="25" customFormat="1" ht="18.95" customHeight="1" x14ac:dyDescent="0.25">
      <c r="B4" s="164" t="s">
        <v>600</v>
      </c>
      <c r="C4" s="164"/>
      <c r="D4" s="164"/>
      <c r="E4" s="17" t="s">
        <v>499</v>
      </c>
      <c r="F4" s="18">
        <v>4</v>
      </c>
    </row>
    <row r="5" spans="2:6" s="25" customFormat="1" ht="18.95" customHeight="1" x14ac:dyDescent="0.25">
      <c r="B5" s="164" t="s">
        <v>515</v>
      </c>
      <c r="C5" s="164"/>
      <c r="D5" s="164"/>
      <c r="E5" s="17"/>
      <c r="F5" s="18"/>
    </row>
    <row r="6" spans="2:6" x14ac:dyDescent="0.2">
      <c r="B6" s="20" t="s">
        <v>115</v>
      </c>
      <c r="C6" s="21"/>
      <c r="D6" s="21"/>
      <c r="E6" s="21"/>
      <c r="F6" s="21"/>
    </row>
    <row r="8" spans="2:6" x14ac:dyDescent="0.2">
      <c r="B8" s="21" t="s">
        <v>588</v>
      </c>
      <c r="C8" s="21"/>
      <c r="D8" s="21"/>
      <c r="E8" s="21"/>
      <c r="F8" s="148"/>
    </row>
    <row r="9" spans="2:6" x14ac:dyDescent="0.2">
      <c r="B9" s="22" t="s">
        <v>85</v>
      </c>
      <c r="C9" s="22" t="s">
        <v>82</v>
      </c>
      <c r="D9" s="79">
        <v>2024</v>
      </c>
      <c r="E9" s="79">
        <v>2023</v>
      </c>
      <c r="F9" s="149"/>
    </row>
    <row r="10" spans="2:6" x14ac:dyDescent="0.2">
      <c r="B10" s="23">
        <v>1111</v>
      </c>
      <c r="C10" s="19" t="s">
        <v>400</v>
      </c>
      <c r="D10" s="24">
        <v>0</v>
      </c>
      <c r="E10" s="24">
        <v>0</v>
      </c>
    </row>
    <row r="11" spans="2:6" x14ac:dyDescent="0.2">
      <c r="B11" s="23">
        <v>1112</v>
      </c>
      <c r="C11" s="19" t="s">
        <v>401</v>
      </c>
      <c r="D11" s="24">
        <v>31922291.690000001</v>
      </c>
      <c r="E11" s="24">
        <v>24795178.690000001</v>
      </c>
    </row>
    <row r="12" spans="2:6" x14ac:dyDescent="0.2">
      <c r="B12" s="23">
        <v>1113</v>
      </c>
      <c r="C12" s="19" t="s">
        <v>402</v>
      </c>
      <c r="D12" s="24">
        <v>0</v>
      </c>
      <c r="E12" s="24">
        <v>0</v>
      </c>
    </row>
    <row r="13" spans="2:6" x14ac:dyDescent="0.2">
      <c r="B13" s="23">
        <v>1114</v>
      </c>
      <c r="C13" s="19" t="s">
        <v>116</v>
      </c>
      <c r="D13" s="24">
        <v>0</v>
      </c>
      <c r="E13" s="24">
        <v>0</v>
      </c>
    </row>
    <row r="14" spans="2:6" x14ac:dyDescent="0.2">
      <c r="B14" s="23">
        <v>1115</v>
      </c>
      <c r="C14" s="19" t="s">
        <v>117</v>
      </c>
      <c r="D14" s="24">
        <v>0</v>
      </c>
      <c r="E14" s="24">
        <v>0</v>
      </c>
    </row>
    <row r="15" spans="2:6" x14ac:dyDescent="0.2">
      <c r="B15" s="23">
        <v>1116</v>
      </c>
      <c r="C15" s="19" t="s">
        <v>403</v>
      </c>
      <c r="D15" s="24">
        <v>0</v>
      </c>
      <c r="E15" s="24">
        <v>0</v>
      </c>
    </row>
    <row r="16" spans="2:6" x14ac:dyDescent="0.2">
      <c r="B16" s="23">
        <v>1119</v>
      </c>
      <c r="C16" s="19" t="s">
        <v>404</v>
      </c>
      <c r="D16" s="24">
        <v>0</v>
      </c>
      <c r="E16" s="24">
        <v>0</v>
      </c>
    </row>
    <row r="17" spans="2:5" x14ac:dyDescent="0.2">
      <c r="B17" s="30">
        <v>1110</v>
      </c>
      <c r="C17" s="31" t="s">
        <v>518</v>
      </c>
      <c r="D17" s="80">
        <f>SUM(D10:D16)</f>
        <v>31922291.690000001</v>
      </c>
      <c r="E17" s="80">
        <f>SUM(E10:E16)</f>
        <v>24795178.690000001</v>
      </c>
    </row>
    <row r="20" spans="2:5" x14ac:dyDescent="0.2">
      <c r="B20" s="21" t="s">
        <v>589</v>
      </c>
      <c r="C20" s="21"/>
      <c r="D20" s="21"/>
      <c r="E20" s="21"/>
    </row>
    <row r="21" spans="2:5" x14ac:dyDescent="0.2">
      <c r="B21" s="22" t="s">
        <v>85</v>
      </c>
      <c r="C21" s="22" t="s">
        <v>82</v>
      </c>
      <c r="D21" s="79">
        <v>2024</v>
      </c>
      <c r="E21" s="79">
        <v>2023</v>
      </c>
    </row>
    <row r="22" spans="2:5" x14ac:dyDescent="0.2">
      <c r="B22" s="30">
        <v>1230</v>
      </c>
      <c r="C22" s="31" t="s">
        <v>148</v>
      </c>
      <c r="D22" s="80">
        <f>SUM(D23:D29)</f>
        <v>0</v>
      </c>
      <c r="E22" s="80">
        <f>SUM(E23:E29)</f>
        <v>0</v>
      </c>
    </row>
    <row r="23" spans="2:5" x14ac:dyDescent="0.2">
      <c r="B23" s="23">
        <v>1231</v>
      </c>
      <c r="C23" s="19" t="s">
        <v>149</v>
      </c>
      <c r="D23" s="24">
        <v>0</v>
      </c>
      <c r="E23" s="24">
        <v>0</v>
      </c>
    </row>
    <row r="24" spans="2:5" x14ac:dyDescent="0.2">
      <c r="B24" s="23">
        <v>1232</v>
      </c>
      <c r="C24" s="19" t="s">
        <v>150</v>
      </c>
      <c r="D24" s="24">
        <v>0</v>
      </c>
      <c r="E24" s="24">
        <v>0</v>
      </c>
    </row>
    <row r="25" spans="2:5" x14ac:dyDescent="0.2">
      <c r="B25" s="23">
        <v>1233</v>
      </c>
      <c r="C25" s="19" t="s">
        <v>151</v>
      </c>
      <c r="D25" s="24">
        <v>0</v>
      </c>
      <c r="E25" s="24">
        <v>0</v>
      </c>
    </row>
    <row r="26" spans="2:5" x14ac:dyDescent="0.2">
      <c r="B26" s="23">
        <v>1234</v>
      </c>
      <c r="C26" s="19" t="s">
        <v>152</v>
      </c>
      <c r="D26" s="24">
        <v>0</v>
      </c>
      <c r="E26" s="24">
        <v>0</v>
      </c>
    </row>
    <row r="27" spans="2:5" x14ac:dyDescent="0.2">
      <c r="B27" s="23">
        <v>1235</v>
      </c>
      <c r="C27" s="19" t="s">
        <v>153</v>
      </c>
      <c r="D27" s="24">
        <v>0</v>
      </c>
      <c r="E27" s="24">
        <v>0</v>
      </c>
    </row>
    <row r="28" spans="2:5" x14ac:dyDescent="0.2">
      <c r="B28" s="23">
        <v>1236</v>
      </c>
      <c r="C28" s="19" t="s">
        <v>154</v>
      </c>
      <c r="D28" s="24">
        <v>0</v>
      </c>
      <c r="E28" s="24">
        <v>0</v>
      </c>
    </row>
    <row r="29" spans="2:5" x14ac:dyDescent="0.2">
      <c r="B29" s="23">
        <v>1239</v>
      </c>
      <c r="C29" s="19" t="s">
        <v>155</v>
      </c>
      <c r="D29" s="24">
        <v>0</v>
      </c>
      <c r="E29" s="24">
        <v>0</v>
      </c>
    </row>
    <row r="30" spans="2:5" x14ac:dyDescent="0.2">
      <c r="B30" s="30">
        <v>1240</v>
      </c>
      <c r="C30" s="31" t="s">
        <v>156</v>
      </c>
      <c r="D30" s="80">
        <f>SUM(D31:D38)</f>
        <v>3146285.2199999997</v>
      </c>
      <c r="E30" s="80">
        <f>SUM(E31:E38)</f>
        <v>3616932.8</v>
      </c>
    </row>
    <row r="31" spans="2:5" x14ac:dyDescent="0.2">
      <c r="B31" s="23">
        <v>1241</v>
      </c>
      <c r="C31" s="19" t="s">
        <v>157</v>
      </c>
      <c r="D31" s="24">
        <v>147540.67000000001</v>
      </c>
      <c r="E31" s="24">
        <v>169708</v>
      </c>
    </row>
    <row r="32" spans="2:5" x14ac:dyDescent="0.2">
      <c r="B32" s="23">
        <v>1242</v>
      </c>
      <c r="C32" s="19" t="s">
        <v>158</v>
      </c>
      <c r="D32" s="24">
        <v>185972</v>
      </c>
      <c r="E32" s="24">
        <v>185499.99</v>
      </c>
    </row>
    <row r="33" spans="2:6" x14ac:dyDescent="0.2">
      <c r="B33" s="23">
        <v>1243</v>
      </c>
      <c r="C33" s="19" t="s">
        <v>159</v>
      </c>
      <c r="D33" s="24">
        <v>2812772.55</v>
      </c>
      <c r="E33" s="24">
        <v>3261724.81</v>
      </c>
    </row>
    <row r="34" spans="2:6" x14ac:dyDescent="0.2">
      <c r="B34" s="23">
        <v>1244</v>
      </c>
      <c r="C34" s="19" t="s">
        <v>160</v>
      </c>
      <c r="D34" s="24">
        <v>0</v>
      </c>
      <c r="E34" s="24">
        <v>0</v>
      </c>
    </row>
    <row r="35" spans="2:6" x14ac:dyDescent="0.2">
      <c r="B35" s="23">
        <v>1245</v>
      </c>
      <c r="C35" s="19" t="s">
        <v>161</v>
      </c>
      <c r="D35" s="24">
        <v>0</v>
      </c>
      <c r="E35" s="24">
        <v>0</v>
      </c>
    </row>
    <row r="36" spans="2:6" x14ac:dyDescent="0.2">
      <c r="B36" s="23">
        <v>1246</v>
      </c>
      <c r="C36" s="19" t="s">
        <v>162</v>
      </c>
      <c r="D36" s="24">
        <v>0</v>
      </c>
      <c r="E36" s="24">
        <v>0</v>
      </c>
    </row>
    <row r="37" spans="2:6" x14ac:dyDescent="0.2">
      <c r="B37" s="23">
        <v>1247</v>
      </c>
      <c r="C37" s="19" t="s">
        <v>163</v>
      </c>
      <c r="D37" s="24">
        <v>0</v>
      </c>
      <c r="E37" s="24">
        <v>0</v>
      </c>
    </row>
    <row r="38" spans="2:6" x14ac:dyDescent="0.2">
      <c r="B38" s="23">
        <v>1248</v>
      </c>
      <c r="C38" s="19" t="s">
        <v>164</v>
      </c>
      <c r="D38" s="24">
        <v>0</v>
      </c>
      <c r="E38" s="24">
        <v>0</v>
      </c>
    </row>
    <row r="39" spans="2:6" x14ac:dyDescent="0.2">
      <c r="B39" s="123">
        <v>1250</v>
      </c>
      <c r="C39" s="124" t="s">
        <v>166</v>
      </c>
      <c r="D39" s="125">
        <f>SUM(D40:D44)</f>
        <v>0</v>
      </c>
      <c r="E39" s="125">
        <f>SUM(E40:E44)</f>
        <v>0</v>
      </c>
    </row>
    <row r="40" spans="2:6" x14ac:dyDescent="0.2">
      <c r="B40" s="126">
        <v>1251</v>
      </c>
      <c r="C40" s="127" t="s">
        <v>167</v>
      </c>
      <c r="D40" s="128">
        <v>0</v>
      </c>
      <c r="E40" s="128">
        <v>0</v>
      </c>
    </row>
    <row r="41" spans="2:6" x14ac:dyDescent="0.2">
      <c r="B41" s="126">
        <v>1252</v>
      </c>
      <c r="C41" s="127" t="s">
        <v>168</v>
      </c>
      <c r="D41" s="128">
        <v>0</v>
      </c>
      <c r="E41" s="128">
        <v>0</v>
      </c>
    </row>
    <row r="42" spans="2:6" x14ac:dyDescent="0.2">
      <c r="B42" s="126">
        <v>1253</v>
      </c>
      <c r="C42" s="127" t="s">
        <v>169</v>
      </c>
      <c r="D42" s="128">
        <v>0</v>
      </c>
      <c r="E42" s="128">
        <v>0</v>
      </c>
    </row>
    <row r="43" spans="2:6" x14ac:dyDescent="0.2">
      <c r="B43" s="126">
        <v>1254</v>
      </c>
      <c r="C43" s="127" t="s">
        <v>170</v>
      </c>
      <c r="D43" s="128">
        <v>0</v>
      </c>
      <c r="E43" s="128">
        <v>0</v>
      </c>
    </row>
    <row r="44" spans="2:6" x14ac:dyDescent="0.2">
      <c r="B44" s="126">
        <v>1259</v>
      </c>
      <c r="C44" s="127" t="s">
        <v>171</v>
      </c>
      <c r="D44" s="128">
        <v>0</v>
      </c>
      <c r="E44" s="128">
        <v>0</v>
      </c>
    </row>
    <row r="45" spans="2:6" x14ac:dyDescent="0.2">
      <c r="C45" s="81" t="s">
        <v>519</v>
      </c>
      <c r="D45" s="80">
        <f>D22+D30+D39</f>
        <v>3146285.2199999997</v>
      </c>
      <c r="E45" s="80">
        <f>E22+E30+E39</f>
        <v>3616932.8</v>
      </c>
    </row>
    <row r="46" spans="2:6" x14ac:dyDescent="0.2">
      <c r="F46" s="147"/>
    </row>
    <row r="47" spans="2:6" x14ac:dyDescent="0.2">
      <c r="B47" s="21" t="s">
        <v>590</v>
      </c>
      <c r="C47" s="21"/>
      <c r="D47" s="21"/>
      <c r="E47" s="21"/>
      <c r="F47" s="148"/>
    </row>
    <row r="48" spans="2:6" x14ac:dyDescent="0.2">
      <c r="B48" s="22" t="s">
        <v>85</v>
      </c>
      <c r="C48" s="22" t="s">
        <v>82</v>
      </c>
      <c r="D48" s="79">
        <v>2024</v>
      </c>
      <c r="E48" s="79">
        <v>2023</v>
      </c>
      <c r="F48" s="149"/>
    </row>
    <row r="49" spans="2:6" x14ac:dyDescent="0.2">
      <c r="B49" s="30">
        <v>3210</v>
      </c>
      <c r="C49" s="31" t="s">
        <v>520</v>
      </c>
      <c r="D49" s="80">
        <v>-1937384.72</v>
      </c>
      <c r="E49" s="80">
        <v>-7072620.0599999996</v>
      </c>
      <c r="F49" s="147"/>
    </row>
    <row r="50" spans="2:6" x14ac:dyDescent="0.2">
      <c r="B50" s="23"/>
      <c r="C50" s="81" t="s">
        <v>509</v>
      </c>
      <c r="D50" s="80">
        <f>D55+D67+D95+D98+D51</f>
        <v>13034254.73</v>
      </c>
      <c r="E50" s="80">
        <f>E55+E67+E95+E98+E51</f>
        <v>15182812.100000001</v>
      </c>
    </row>
    <row r="51" spans="2:6" x14ac:dyDescent="0.2">
      <c r="B51" s="96">
        <v>5100</v>
      </c>
      <c r="C51" s="97" t="s">
        <v>277</v>
      </c>
      <c r="D51" s="98">
        <f>SUM(D54+D52)</f>
        <v>0</v>
      </c>
      <c r="E51" s="98">
        <f>SUM(E54+E52)</f>
        <v>0</v>
      </c>
    </row>
    <row r="52" spans="2:6" x14ac:dyDescent="0.2">
      <c r="B52" s="131">
        <v>5120</v>
      </c>
      <c r="C52" s="144" t="s">
        <v>144</v>
      </c>
      <c r="D52" s="145">
        <f>D53</f>
        <v>0</v>
      </c>
      <c r="E52" s="145">
        <f>E53</f>
        <v>0</v>
      </c>
    </row>
    <row r="53" spans="2:6" x14ac:dyDescent="0.2">
      <c r="B53" s="121">
        <v>5120</v>
      </c>
      <c r="C53" s="146" t="s">
        <v>144</v>
      </c>
      <c r="D53" s="122">
        <v>0</v>
      </c>
      <c r="E53" s="122">
        <v>0</v>
      </c>
    </row>
    <row r="54" spans="2:6" x14ac:dyDescent="0.2">
      <c r="B54" s="99">
        <v>5130</v>
      </c>
      <c r="C54" s="100" t="s">
        <v>539</v>
      </c>
      <c r="D54" s="101">
        <v>0</v>
      </c>
      <c r="E54" s="101">
        <v>0</v>
      </c>
    </row>
    <row r="55" spans="2:6" x14ac:dyDescent="0.2">
      <c r="B55" s="30">
        <v>5400</v>
      </c>
      <c r="C55" s="31" t="s">
        <v>342</v>
      </c>
      <c r="D55" s="80">
        <f>D56+D58+D60+D62+D64</f>
        <v>0</v>
      </c>
      <c r="E55" s="80">
        <f>E56+E58+E60+E62+E64</f>
        <v>0</v>
      </c>
    </row>
    <row r="56" spans="2:6" x14ac:dyDescent="0.2">
      <c r="B56" s="23">
        <v>5410</v>
      </c>
      <c r="C56" s="19" t="s">
        <v>510</v>
      </c>
      <c r="D56" s="24">
        <f>D57</f>
        <v>0</v>
      </c>
      <c r="E56" s="24">
        <f>E57</f>
        <v>0</v>
      </c>
    </row>
    <row r="57" spans="2:6" x14ac:dyDescent="0.2">
      <c r="B57" s="23">
        <v>5411</v>
      </c>
      <c r="C57" s="19" t="s">
        <v>344</v>
      </c>
      <c r="D57" s="24">
        <v>0</v>
      </c>
      <c r="E57" s="24">
        <v>0</v>
      </c>
    </row>
    <row r="58" spans="2:6" x14ac:dyDescent="0.2">
      <c r="B58" s="23">
        <v>5420</v>
      </c>
      <c r="C58" s="19" t="s">
        <v>511</v>
      </c>
      <c r="D58" s="24">
        <f>D59</f>
        <v>0</v>
      </c>
      <c r="E58" s="24">
        <f>E59</f>
        <v>0</v>
      </c>
    </row>
    <row r="59" spans="2:6" x14ac:dyDescent="0.2">
      <c r="B59" s="23">
        <v>5421</v>
      </c>
      <c r="C59" s="19" t="s">
        <v>347</v>
      </c>
      <c r="D59" s="24">
        <v>0</v>
      </c>
      <c r="E59" s="24">
        <v>0</v>
      </c>
    </row>
    <row r="60" spans="2:6" x14ac:dyDescent="0.2">
      <c r="B60" s="23">
        <v>5430</v>
      </c>
      <c r="C60" s="19" t="s">
        <v>512</v>
      </c>
      <c r="D60" s="24">
        <f>D61</f>
        <v>0</v>
      </c>
      <c r="E60" s="24">
        <f>E61</f>
        <v>0</v>
      </c>
    </row>
    <row r="61" spans="2:6" x14ac:dyDescent="0.2">
      <c r="B61" s="23">
        <v>5431</v>
      </c>
      <c r="C61" s="19" t="s">
        <v>350</v>
      </c>
      <c r="D61" s="24">
        <v>0</v>
      </c>
      <c r="E61" s="24">
        <v>0</v>
      </c>
    </row>
    <row r="62" spans="2:6" x14ac:dyDescent="0.2">
      <c r="B62" s="23">
        <v>5440</v>
      </c>
      <c r="C62" s="19" t="s">
        <v>513</v>
      </c>
      <c r="D62" s="24">
        <f>D63</f>
        <v>0</v>
      </c>
      <c r="E62" s="24">
        <f>E63</f>
        <v>0</v>
      </c>
    </row>
    <row r="63" spans="2:6" x14ac:dyDescent="0.2">
      <c r="B63" s="23">
        <v>5441</v>
      </c>
      <c r="C63" s="19" t="s">
        <v>513</v>
      </c>
      <c r="D63" s="24">
        <v>0</v>
      </c>
      <c r="E63" s="24">
        <v>0</v>
      </c>
    </row>
    <row r="64" spans="2:6" x14ac:dyDescent="0.2">
      <c r="B64" s="23">
        <v>5450</v>
      </c>
      <c r="C64" s="19" t="s">
        <v>514</v>
      </c>
      <c r="D64" s="24">
        <f>SUM(D65:D66)</f>
        <v>0</v>
      </c>
      <c r="E64" s="24">
        <f>SUM(E65:E66)</f>
        <v>0</v>
      </c>
    </row>
    <row r="65" spans="2:5" x14ac:dyDescent="0.2">
      <c r="B65" s="23">
        <v>5451</v>
      </c>
      <c r="C65" s="19" t="s">
        <v>354</v>
      </c>
      <c r="D65" s="24">
        <v>0</v>
      </c>
      <c r="E65" s="24">
        <v>0</v>
      </c>
    </row>
    <row r="66" spans="2:5" x14ac:dyDescent="0.2">
      <c r="B66" s="23">
        <v>5452</v>
      </c>
      <c r="C66" s="19" t="s">
        <v>355</v>
      </c>
      <c r="D66" s="24">
        <v>0</v>
      </c>
      <c r="E66" s="24">
        <v>0</v>
      </c>
    </row>
    <row r="67" spans="2:5" x14ac:dyDescent="0.2">
      <c r="B67" s="30">
        <v>5500</v>
      </c>
      <c r="C67" s="31" t="s">
        <v>356</v>
      </c>
      <c r="D67" s="80">
        <f>D68+D77+D80+D86</f>
        <v>12315723.27</v>
      </c>
      <c r="E67" s="80">
        <f>E68+E77+E80+E86</f>
        <v>15182812.100000001</v>
      </c>
    </row>
    <row r="68" spans="2:5" x14ac:dyDescent="0.2">
      <c r="B68" s="23">
        <v>5510</v>
      </c>
      <c r="C68" s="19" t="s">
        <v>357</v>
      </c>
      <c r="D68" s="24">
        <f>SUM(D69:D76)</f>
        <v>12315722.42</v>
      </c>
      <c r="E68" s="24">
        <f>SUM(E69:E76)</f>
        <v>15182812.100000001</v>
      </c>
    </row>
    <row r="69" spans="2:5" x14ac:dyDescent="0.2">
      <c r="B69" s="23">
        <v>5511</v>
      </c>
      <c r="C69" s="19" t="s">
        <v>358</v>
      </c>
      <c r="D69" s="24">
        <v>0</v>
      </c>
      <c r="E69" s="24">
        <v>0</v>
      </c>
    </row>
    <row r="70" spans="2:5" x14ac:dyDescent="0.2">
      <c r="B70" s="23">
        <v>5512</v>
      </c>
      <c r="C70" s="19" t="s">
        <v>359</v>
      </c>
      <c r="D70" s="24">
        <v>0</v>
      </c>
      <c r="E70" s="24">
        <v>0</v>
      </c>
    </row>
    <row r="71" spans="2:5" x14ac:dyDescent="0.2">
      <c r="B71" s="23">
        <v>5513</v>
      </c>
      <c r="C71" s="19" t="s">
        <v>360</v>
      </c>
      <c r="D71" s="24">
        <v>3986664</v>
      </c>
      <c r="E71" s="24">
        <v>3986664</v>
      </c>
    </row>
    <row r="72" spans="2:5" x14ac:dyDescent="0.2">
      <c r="B72" s="23">
        <v>5514</v>
      </c>
      <c r="C72" s="19" t="s">
        <v>361</v>
      </c>
      <c r="D72" s="24">
        <v>0</v>
      </c>
      <c r="E72" s="24">
        <v>0</v>
      </c>
    </row>
    <row r="73" spans="2:5" x14ac:dyDescent="0.2">
      <c r="B73" s="23">
        <v>5515</v>
      </c>
      <c r="C73" s="19" t="s">
        <v>362</v>
      </c>
      <c r="D73" s="24">
        <v>8329058.4199999999</v>
      </c>
      <c r="E73" s="24">
        <v>10426744.720000001</v>
      </c>
    </row>
    <row r="74" spans="2:5" x14ac:dyDescent="0.2">
      <c r="B74" s="23">
        <v>5516</v>
      </c>
      <c r="C74" s="19" t="s">
        <v>363</v>
      </c>
      <c r="D74" s="24">
        <v>0</v>
      </c>
      <c r="E74" s="24">
        <v>0</v>
      </c>
    </row>
    <row r="75" spans="2:5" x14ac:dyDescent="0.2">
      <c r="B75" s="23">
        <v>5517</v>
      </c>
      <c r="C75" s="19" t="s">
        <v>364</v>
      </c>
      <c r="D75" s="24">
        <v>0</v>
      </c>
      <c r="E75" s="24">
        <v>0</v>
      </c>
    </row>
    <row r="76" spans="2:5" x14ac:dyDescent="0.2">
      <c r="B76" s="23">
        <v>5518</v>
      </c>
      <c r="C76" s="19" t="s">
        <v>41</v>
      </c>
      <c r="D76" s="24">
        <v>0</v>
      </c>
      <c r="E76" s="24">
        <v>769403.38</v>
      </c>
    </row>
    <row r="77" spans="2:5" x14ac:dyDescent="0.2">
      <c r="B77" s="23">
        <v>5520</v>
      </c>
      <c r="C77" s="19" t="s">
        <v>40</v>
      </c>
      <c r="D77" s="24">
        <f>SUM(D78:D79)</f>
        <v>0</v>
      </c>
      <c r="E77" s="24">
        <f>SUM(E78:E79)</f>
        <v>0</v>
      </c>
    </row>
    <row r="78" spans="2:5" x14ac:dyDescent="0.2">
      <c r="B78" s="23">
        <v>5521</v>
      </c>
      <c r="C78" s="19" t="s">
        <v>365</v>
      </c>
      <c r="D78" s="24">
        <v>0</v>
      </c>
      <c r="E78" s="24">
        <v>0</v>
      </c>
    </row>
    <row r="79" spans="2:5" x14ac:dyDescent="0.2">
      <c r="B79" s="23">
        <v>5522</v>
      </c>
      <c r="C79" s="19" t="s">
        <v>366</v>
      </c>
      <c r="D79" s="24">
        <v>0</v>
      </c>
      <c r="E79" s="24">
        <v>0</v>
      </c>
    </row>
    <row r="80" spans="2:5" x14ac:dyDescent="0.2">
      <c r="B80" s="23">
        <v>5530</v>
      </c>
      <c r="C80" s="19" t="s">
        <v>367</v>
      </c>
      <c r="D80" s="24">
        <f>SUM(D81:D85)</f>
        <v>0</v>
      </c>
      <c r="E80" s="24">
        <f>SUM(E81:E85)</f>
        <v>0</v>
      </c>
    </row>
    <row r="81" spans="2:5" x14ac:dyDescent="0.2">
      <c r="B81" s="23">
        <v>5531</v>
      </c>
      <c r="C81" s="19" t="s">
        <v>368</v>
      </c>
      <c r="D81" s="24">
        <v>0</v>
      </c>
      <c r="E81" s="24">
        <v>0</v>
      </c>
    </row>
    <row r="82" spans="2:5" x14ac:dyDescent="0.2">
      <c r="B82" s="23">
        <v>5532</v>
      </c>
      <c r="C82" s="19" t="s">
        <v>369</v>
      </c>
      <c r="D82" s="24">
        <v>0</v>
      </c>
      <c r="E82" s="24">
        <v>0</v>
      </c>
    </row>
    <row r="83" spans="2:5" x14ac:dyDescent="0.2">
      <c r="B83" s="23">
        <v>5533</v>
      </c>
      <c r="C83" s="19" t="s">
        <v>370</v>
      </c>
      <c r="D83" s="24">
        <v>0</v>
      </c>
      <c r="E83" s="24">
        <v>0</v>
      </c>
    </row>
    <row r="84" spans="2:5" x14ac:dyDescent="0.2">
      <c r="B84" s="23">
        <v>5534</v>
      </c>
      <c r="C84" s="19" t="s">
        <v>371</v>
      </c>
      <c r="D84" s="24">
        <v>0</v>
      </c>
      <c r="E84" s="24">
        <v>0</v>
      </c>
    </row>
    <row r="85" spans="2:5" x14ac:dyDescent="0.2">
      <c r="B85" s="23">
        <v>5535</v>
      </c>
      <c r="C85" s="19" t="s">
        <v>372</v>
      </c>
      <c r="D85" s="24">
        <v>0</v>
      </c>
      <c r="E85" s="24">
        <v>0</v>
      </c>
    </row>
    <row r="86" spans="2:5" x14ac:dyDescent="0.2">
      <c r="B86" s="23">
        <v>5590</v>
      </c>
      <c r="C86" s="19" t="s">
        <v>373</v>
      </c>
      <c r="D86" s="24">
        <f>SUM(D87:D94)</f>
        <v>0.85</v>
      </c>
      <c r="E86" s="24">
        <f>SUM(E87:E94)</f>
        <v>0</v>
      </c>
    </row>
    <row r="87" spans="2:5" x14ac:dyDescent="0.2">
      <c r="B87" s="23">
        <v>5591</v>
      </c>
      <c r="C87" s="19" t="s">
        <v>374</v>
      </c>
      <c r="D87" s="24">
        <v>0</v>
      </c>
      <c r="E87" s="24">
        <v>0</v>
      </c>
    </row>
    <row r="88" spans="2:5" x14ac:dyDescent="0.2">
      <c r="B88" s="23">
        <v>5592</v>
      </c>
      <c r="C88" s="19" t="s">
        <v>375</v>
      </c>
      <c r="D88" s="24">
        <v>0</v>
      </c>
      <c r="E88" s="24">
        <v>0</v>
      </c>
    </row>
    <row r="89" spans="2:5" x14ac:dyDescent="0.2">
      <c r="B89" s="23">
        <v>5593</v>
      </c>
      <c r="C89" s="19" t="s">
        <v>376</v>
      </c>
      <c r="D89" s="24">
        <v>0</v>
      </c>
      <c r="E89" s="24">
        <v>0</v>
      </c>
    </row>
    <row r="90" spans="2:5" x14ac:dyDescent="0.2">
      <c r="B90" s="23">
        <v>5594</v>
      </c>
      <c r="C90" s="19" t="s">
        <v>377</v>
      </c>
      <c r="D90" s="24">
        <v>0</v>
      </c>
      <c r="E90" s="24">
        <v>0</v>
      </c>
    </row>
    <row r="91" spans="2:5" x14ac:dyDescent="0.2">
      <c r="B91" s="23">
        <v>5595</v>
      </c>
      <c r="C91" s="19" t="s">
        <v>378</v>
      </c>
      <c r="D91" s="24">
        <v>0</v>
      </c>
      <c r="E91" s="24">
        <v>0</v>
      </c>
    </row>
    <row r="92" spans="2:5" x14ac:dyDescent="0.2">
      <c r="B92" s="23">
        <v>5596</v>
      </c>
      <c r="C92" s="19" t="s">
        <v>273</v>
      </c>
      <c r="D92" s="24">
        <v>0</v>
      </c>
      <c r="E92" s="24">
        <v>0</v>
      </c>
    </row>
    <row r="93" spans="2:5" x14ac:dyDescent="0.2">
      <c r="B93" s="23">
        <v>5597</v>
      </c>
      <c r="C93" s="19" t="s">
        <v>379</v>
      </c>
      <c r="D93" s="24">
        <v>0</v>
      </c>
      <c r="E93" s="24">
        <v>0</v>
      </c>
    </row>
    <row r="94" spans="2:5" x14ac:dyDescent="0.2">
      <c r="B94" s="23">
        <v>5599</v>
      </c>
      <c r="C94" s="19" t="s">
        <v>380</v>
      </c>
      <c r="D94" s="24">
        <v>0.85</v>
      </c>
      <c r="E94" s="24">
        <v>0</v>
      </c>
    </row>
    <row r="95" spans="2:5" x14ac:dyDescent="0.2">
      <c r="B95" s="30">
        <v>5600</v>
      </c>
      <c r="C95" s="31" t="s">
        <v>39</v>
      </c>
      <c r="D95" s="80">
        <f>D96</f>
        <v>0</v>
      </c>
      <c r="E95" s="80">
        <f>E96</f>
        <v>0</v>
      </c>
    </row>
    <row r="96" spans="2:5" x14ac:dyDescent="0.2">
      <c r="B96" s="23">
        <v>5610</v>
      </c>
      <c r="C96" s="19" t="s">
        <v>381</v>
      </c>
      <c r="D96" s="24">
        <f>D97</f>
        <v>0</v>
      </c>
      <c r="E96" s="24">
        <f>E97</f>
        <v>0</v>
      </c>
    </row>
    <row r="97" spans="2:5" x14ac:dyDescent="0.2">
      <c r="B97" s="23">
        <v>5611</v>
      </c>
      <c r="C97" s="19" t="s">
        <v>382</v>
      </c>
      <c r="D97" s="24">
        <v>0</v>
      </c>
      <c r="E97" s="24">
        <v>0</v>
      </c>
    </row>
    <row r="98" spans="2:5" x14ac:dyDescent="0.2">
      <c r="B98" s="30">
        <v>2110</v>
      </c>
      <c r="C98" s="84" t="s">
        <v>521</v>
      </c>
      <c r="D98" s="80">
        <f>SUM(D99:D103)</f>
        <v>718531.46</v>
      </c>
      <c r="E98" s="80">
        <f>SUM(E99:E103)</f>
        <v>0</v>
      </c>
    </row>
    <row r="99" spans="2:5" x14ac:dyDescent="0.2">
      <c r="B99" s="23">
        <v>2111</v>
      </c>
      <c r="C99" s="19" t="s">
        <v>522</v>
      </c>
      <c r="D99" s="24">
        <v>0</v>
      </c>
      <c r="E99" s="24">
        <v>0</v>
      </c>
    </row>
    <row r="100" spans="2:5" x14ac:dyDescent="0.2">
      <c r="B100" s="23">
        <v>2112</v>
      </c>
      <c r="C100" s="19" t="s">
        <v>523</v>
      </c>
      <c r="D100" s="24">
        <v>926.46</v>
      </c>
      <c r="E100" s="24">
        <v>0</v>
      </c>
    </row>
    <row r="101" spans="2:5" x14ac:dyDescent="0.2">
      <c r="B101" s="23">
        <v>2112</v>
      </c>
      <c r="C101" s="19" t="s">
        <v>524</v>
      </c>
      <c r="D101" s="24">
        <v>717605</v>
      </c>
      <c r="E101" s="24">
        <v>0</v>
      </c>
    </row>
    <row r="102" spans="2:5" x14ac:dyDescent="0.2">
      <c r="B102" s="23">
        <v>2115</v>
      </c>
      <c r="C102" s="19" t="s">
        <v>525</v>
      </c>
      <c r="D102" s="24">
        <v>0</v>
      </c>
      <c r="E102" s="24">
        <v>0</v>
      </c>
    </row>
    <row r="103" spans="2:5" x14ac:dyDescent="0.2">
      <c r="B103" s="23">
        <v>2114</v>
      </c>
      <c r="C103" s="19" t="s">
        <v>526</v>
      </c>
      <c r="D103" s="24">
        <v>0</v>
      </c>
      <c r="E103" s="24">
        <v>0</v>
      </c>
    </row>
    <row r="104" spans="2:5" x14ac:dyDescent="0.2">
      <c r="B104" s="23"/>
      <c r="C104" s="81" t="s">
        <v>527</v>
      </c>
      <c r="D104" s="80">
        <f>+D105</f>
        <v>3675033.42</v>
      </c>
      <c r="E104" s="80">
        <f>+E105</f>
        <v>4673768.17</v>
      </c>
    </row>
    <row r="105" spans="2:5" x14ac:dyDescent="0.2">
      <c r="B105" s="96">
        <v>3100</v>
      </c>
      <c r="C105" s="102" t="s">
        <v>540</v>
      </c>
      <c r="D105" s="103">
        <f>SUM(D106:D109)</f>
        <v>3675033.42</v>
      </c>
      <c r="E105" s="103">
        <f>SUM(E106:E109)</f>
        <v>4673768.17</v>
      </c>
    </row>
    <row r="106" spans="2:5" x14ac:dyDescent="0.2">
      <c r="B106" s="99"/>
      <c r="C106" s="104" t="s">
        <v>541</v>
      </c>
      <c r="D106" s="105">
        <v>3675033.42</v>
      </c>
      <c r="E106" s="105">
        <v>4673768.17</v>
      </c>
    </row>
    <row r="107" spans="2:5" x14ac:dyDescent="0.2">
      <c r="B107" s="99"/>
      <c r="C107" s="104" t="s">
        <v>542</v>
      </c>
      <c r="D107" s="105">
        <v>0</v>
      </c>
      <c r="E107" s="105">
        <v>0</v>
      </c>
    </row>
    <row r="108" spans="2:5" x14ac:dyDescent="0.2">
      <c r="B108" s="99"/>
      <c r="C108" s="104" t="s">
        <v>543</v>
      </c>
      <c r="D108" s="105">
        <v>0</v>
      </c>
      <c r="E108" s="105">
        <v>0</v>
      </c>
    </row>
    <row r="109" spans="2:5" x14ac:dyDescent="0.2">
      <c r="B109" s="99"/>
      <c r="C109" s="104" t="s">
        <v>544</v>
      </c>
      <c r="D109" s="105">
        <v>0</v>
      </c>
      <c r="E109" s="105">
        <v>0</v>
      </c>
    </row>
    <row r="110" spans="2:5" x14ac:dyDescent="0.2">
      <c r="B110" s="99"/>
      <c r="C110" s="106" t="s">
        <v>545</v>
      </c>
      <c r="D110" s="98">
        <f>+D111</f>
        <v>0</v>
      </c>
      <c r="E110" s="98">
        <f>+E111</f>
        <v>0</v>
      </c>
    </row>
    <row r="111" spans="2:5" x14ac:dyDescent="0.2">
      <c r="B111" s="96">
        <v>1270</v>
      </c>
      <c r="C111" s="97" t="s">
        <v>172</v>
      </c>
      <c r="D111" s="103">
        <f>+D112</f>
        <v>0</v>
      </c>
      <c r="E111" s="103">
        <f>+E112</f>
        <v>0</v>
      </c>
    </row>
    <row r="112" spans="2:5" x14ac:dyDescent="0.2">
      <c r="B112" s="99">
        <v>1273</v>
      </c>
      <c r="C112" s="100" t="s">
        <v>546</v>
      </c>
      <c r="D112" s="105">
        <v>0</v>
      </c>
      <c r="E112" s="105">
        <v>0</v>
      </c>
    </row>
    <row r="113" spans="2:5" x14ac:dyDescent="0.2">
      <c r="B113" s="99"/>
      <c r="C113" s="106" t="s">
        <v>547</v>
      </c>
      <c r="D113" s="98">
        <f>+D114+D136</f>
        <v>3.06</v>
      </c>
      <c r="E113" s="98">
        <f>+E114+E136</f>
        <v>0</v>
      </c>
    </row>
    <row r="114" spans="2:5" x14ac:dyDescent="0.2">
      <c r="B114" s="96">
        <v>4300</v>
      </c>
      <c r="C114" s="102" t="s">
        <v>594</v>
      </c>
      <c r="D114" s="103">
        <f>D128+D115+D118+D124+D126</f>
        <v>3.06</v>
      </c>
      <c r="E114" s="107">
        <f>E128+E115+E118+E124+E126</f>
        <v>0</v>
      </c>
    </row>
    <row r="115" spans="2:5" x14ac:dyDescent="0.2">
      <c r="B115" s="96">
        <v>4310</v>
      </c>
      <c r="C115" s="102" t="s">
        <v>260</v>
      </c>
      <c r="D115" s="103">
        <f>SUM(D116:D117)</f>
        <v>0</v>
      </c>
      <c r="E115" s="103">
        <f>SUM(E116:E117)</f>
        <v>0</v>
      </c>
    </row>
    <row r="116" spans="2:5" x14ac:dyDescent="0.2">
      <c r="B116" s="99">
        <v>4311</v>
      </c>
      <c r="C116" s="104" t="s">
        <v>429</v>
      </c>
      <c r="D116" s="105">
        <v>0</v>
      </c>
      <c r="E116" s="143">
        <v>0</v>
      </c>
    </row>
    <row r="117" spans="2:5" x14ac:dyDescent="0.2">
      <c r="B117" s="99">
        <v>4319</v>
      </c>
      <c r="C117" s="104" t="s">
        <v>261</v>
      </c>
      <c r="D117" s="105">
        <v>0</v>
      </c>
      <c r="E117" s="143">
        <v>0</v>
      </c>
    </row>
    <row r="118" spans="2:5" x14ac:dyDescent="0.2">
      <c r="B118" s="96">
        <v>4320</v>
      </c>
      <c r="C118" s="102" t="s">
        <v>262</v>
      </c>
      <c r="D118" s="103">
        <f>SUM(D119:D123)</f>
        <v>0</v>
      </c>
      <c r="E118" s="103">
        <f>SUM(E119:E123)</f>
        <v>0</v>
      </c>
    </row>
    <row r="119" spans="2:5" x14ac:dyDescent="0.2">
      <c r="B119" s="99">
        <v>4321</v>
      </c>
      <c r="C119" s="104" t="s">
        <v>263</v>
      </c>
      <c r="D119" s="105">
        <v>0</v>
      </c>
      <c r="E119" s="143">
        <v>0</v>
      </c>
    </row>
    <row r="120" spans="2:5" x14ac:dyDescent="0.2">
      <c r="B120" s="99">
        <v>4322</v>
      </c>
      <c r="C120" s="104" t="s">
        <v>264</v>
      </c>
      <c r="D120" s="105">
        <v>0</v>
      </c>
      <c r="E120" s="143">
        <v>0</v>
      </c>
    </row>
    <row r="121" spans="2:5" x14ac:dyDescent="0.2">
      <c r="B121" s="99">
        <v>4323</v>
      </c>
      <c r="C121" s="104" t="s">
        <v>265</v>
      </c>
      <c r="D121" s="105">
        <v>0</v>
      </c>
      <c r="E121" s="143">
        <v>0</v>
      </c>
    </row>
    <row r="122" spans="2:5" x14ac:dyDescent="0.2">
      <c r="B122" s="99">
        <v>4324</v>
      </c>
      <c r="C122" s="104" t="s">
        <v>266</v>
      </c>
      <c r="D122" s="105">
        <v>0</v>
      </c>
      <c r="E122" s="143">
        <v>0</v>
      </c>
    </row>
    <row r="123" spans="2:5" x14ac:dyDescent="0.2">
      <c r="B123" s="99">
        <v>4325</v>
      </c>
      <c r="C123" s="104" t="s">
        <v>267</v>
      </c>
      <c r="D123" s="105">
        <v>0</v>
      </c>
      <c r="E123" s="143">
        <v>0</v>
      </c>
    </row>
    <row r="124" spans="2:5" x14ac:dyDescent="0.2">
      <c r="B124" s="96">
        <v>4330</v>
      </c>
      <c r="C124" s="102" t="s">
        <v>268</v>
      </c>
      <c r="D124" s="103">
        <f>D125</f>
        <v>0</v>
      </c>
      <c r="E124" s="103">
        <f>E125</f>
        <v>0</v>
      </c>
    </row>
    <row r="125" spans="2:5" x14ac:dyDescent="0.2">
      <c r="B125" s="99">
        <v>4331</v>
      </c>
      <c r="C125" s="104" t="s">
        <v>268</v>
      </c>
      <c r="D125" s="105">
        <v>0</v>
      </c>
      <c r="E125" s="143">
        <v>0</v>
      </c>
    </row>
    <row r="126" spans="2:5" x14ac:dyDescent="0.2">
      <c r="B126" s="96">
        <v>4340</v>
      </c>
      <c r="C126" s="102" t="s">
        <v>269</v>
      </c>
      <c r="D126" s="103">
        <f>D127</f>
        <v>0</v>
      </c>
      <c r="E126" s="103">
        <f>E127</f>
        <v>0</v>
      </c>
    </row>
    <row r="127" spans="2:5" x14ac:dyDescent="0.2">
      <c r="B127" s="99">
        <v>4341</v>
      </c>
      <c r="C127" s="104" t="s">
        <v>269</v>
      </c>
      <c r="D127" s="105">
        <v>0</v>
      </c>
      <c r="E127" s="143">
        <v>0</v>
      </c>
    </row>
    <row r="128" spans="2:5" x14ac:dyDescent="0.2">
      <c r="B128" s="131">
        <v>4390</v>
      </c>
      <c r="C128" s="132" t="s">
        <v>270</v>
      </c>
      <c r="D128" s="133">
        <f>SUM(D129:D135)</f>
        <v>3.06</v>
      </c>
      <c r="E128" s="133">
        <f>SUM(E129:E135)</f>
        <v>0</v>
      </c>
    </row>
    <row r="129" spans="2:5" x14ac:dyDescent="0.2">
      <c r="B129" s="77">
        <v>4392</v>
      </c>
      <c r="C129" s="129" t="s">
        <v>271</v>
      </c>
      <c r="D129" s="130">
        <v>0</v>
      </c>
      <c r="E129" s="130">
        <v>0</v>
      </c>
    </row>
    <row r="130" spans="2:5" x14ac:dyDescent="0.2">
      <c r="B130" s="77">
        <v>4393</v>
      </c>
      <c r="C130" s="129" t="s">
        <v>430</v>
      </c>
      <c r="D130" s="130">
        <v>0</v>
      </c>
      <c r="E130" s="130">
        <v>0</v>
      </c>
    </row>
    <row r="131" spans="2:5" x14ac:dyDescent="0.2">
      <c r="B131" s="77">
        <v>4394</v>
      </c>
      <c r="C131" s="129" t="s">
        <v>272</v>
      </c>
      <c r="D131" s="130">
        <v>0</v>
      </c>
      <c r="E131" s="130">
        <v>0</v>
      </c>
    </row>
    <row r="132" spans="2:5" x14ac:dyDescent="0.2">
      <c r="B132" s="77">
        <v>4395</v>
      </c>
      <c r="C132" s="129" t="s">
        <v>273</v>
      </c>
      <c r="D132" s="130">
        <v>0</v>
      </c>
      <c r="E132" s="130">
        <v>0</v>
      </c>
    </row>
    <row r="133" spans="2:5" x14ac:dyDescent="0.2">
      <c r="B133" s="77">
        <v>4396</v>
      </c>
      <c r="C133" s="129" t="s">
        <v>274</v>
      </c>
      <c r="D133" s="130">
        <v>0</v>
      </c>
      <c r="E133" s="130">
        <v>0</v>
      </c>
    </row>
    <row r="134" spans="2:5" x14ac:dyDescent="0.2">
      <c r="B134" s="77">
        <v>4397</v>
      </c>
      <c r="C134" s="129" t="s">
        <v>431</v>
      </c>
      <c r="D134" s="130">
        <v>0</v>
      </c>
      <c r="E134" s="130">
        <v>0</v>
      </c>
    </row>
    <row r="135" spans="2:5" x14ac:dyDescent="0.2">
      <c r="B135" s="99">
        <v>4399</v>
      </c>
      <c r="C135" s="104" t="s">
        <v>270</v>
      </c>
      <c r="D135" s="105">
        <v>3.06</v>
      </c>
      <c r="E135" s="105">
        <v>0</v>
      </c>
    </row>
    <row r="136" spans="2:5" x14ac:dyDescent="0.2">
      <c r="B136" s="30">
        <v>1120</v>
      </c>
      <c r="C136" s="84" t="s">
        <v>528</v>
      </c>
      <c r="D136" s="80">
        <f>SUM(D137:D145)</f>
        <v>0</v>
      </c>
      <c r="E136" s="80">
        <f>SUM(E137:E145)</f>
        <v>0</v>
      </c>
    </row>
    <row r="137" spans="2:5" x14ac:dyDescent="0.2">
      <c r="B137" s="23">
        <v>1124</v>
      </c>
      <c r="C137" s="85" t="s">
        <v>529</v>
      </c>
      <c r="D137" s="86">
        <v>0</v>
      </c>
      <c r="E137" s="24">
        <v>0</v>
      </c>
    </row>
    <row r="138" spans="2:5" x14ac:dyDescent="0.2">
      <c r="B138" s="23">
        <v>1124</v>
      </c>
      <c r="C138" s="85" t="s">
        <v>530</v>
      </c>
      <c r="D138" s="86">
        <v>0</v>
      </c>
      <c r="E138" s="24">
        <v>0</v>
      </c>
    </row>
    <row r="139" spans="2:5" x14ac:dyDescent="0.2">
      <c r="B139" s="23">
        <v>1124</v>
      </c>
      <c r="C139" s="85" t="s">
        <v>531</v>
      </c>
      <c r="D139" s="86">
        <v>0</v>
      </c>
      <c r="E139" s="24">
        <v>0</v>
      </c>
    </row>
    <row r="140" spans="2:5" x14ac:dyDescent="0.2">
      <c r="B140" s="23">
        <v>1124</v>
      </c>
      <c r="C140" s="85" t="s">
        <v>532</v>
      </c>
      <c r="D140" s="86">
        <v>0</v>
      </c>
      <c r="E140" s="24">
        <v>0</v>
      </c>
    </row>
    <row r="141" spans="2:5" x14ac:dyDescent="0.2">
      <c r="B141" s="23">
        <v>1124</v>
      </c>
      <c r="C141" s="85" t="s">
        <v>533</v>
      </c>
      <c r="D141" s="24">
        <v>0</v>
      </c>
      <c r="E141" s="24">
        <v>0</v>
      </c>
    </row>
    <row r="142" spans="2:5" x14ac:dyDescent="0.2">
      <c r="B142" s="23">
        <v>1124</v>
      </c>
      <c r="C142" s="85" t="s">
        <v>534</v>
      </c>
      <c r="D142" s="24">
        <v>0</v>
      </c>
      <c r="E142" s="24">
        <v>0</v>
      </c>
    </row>
    <row r="143" spans="2:5" x14ac:dyDescent="0.2">
      <c r="B143" s="23">
        <v>1122</v>
      </c>
      <c r="C143" s="85" t="s">
        <v>535</v>
      </c>
      <c r="D143" s="24">
        <v>0</v>
      </c>
      <c r="E143" s="24">
        <v>0</v>
      </c>
    </row>
    <row r="144" spans="2:5" x14ac:dyDescent="0.2">
      <c r="B144" s="23">
        <v>1122</v>
      </c>
      <c r="C144" s="85" t="s">
        <v>536</v>
      </c>
      <c r="D144" s="86">
        <v>0</v>
      </c>
      <c r="E144" s="24">
        <v>0</v>
      </c>
    </row>
    <row r="145" spans="2:5" x14ac:dyDescent="0.2">
      <c r="B145" s="23">
        <v>1122</v>
      </c>
      <c r="C145" s="85" t="s">
        <v>537</v>
      </c>
      <c r="D145" s="24">
        <v>0</v>
      </c>
      <c r="E145" s="24">
        <v>0</v>
      </c>
    </row>
    <row r="146" spans="2:5" x14ac:dyDescent="0.2">
      <c r="B146" s="23"/>
      <c r="C146" s="87" t="s">
        <v>538</v>
      </c>
      <c r="D146" s="80">
        <f>D49+D50+D104-D110-D113</f>
        <v>14771900.369999999</v>
      </c>
      <c r="E146" s="80">
        <f>E49+E50+E104-E110-E113</f>
        <v>12783960.210000001</v>
      </c>
    </row>
    <row r="148" spans="2:5" x14ac:dyDescent="0.2">
      <c r="C148" s="1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D2"/>
    <mergeCell ref="B3:D3"/>
    <mergeCell ref="B4:D4"/>
    <mergeCell ref="B5:D5"/>
  </mergeCells>
  <dataValidations xWindow="757" yWindow="695" count="3">
    <dataValidation allowBlank="1" showInputMessage="1" showErrorMessage="1" prompt="Importe final del periodo que corresponde la información financiera trimestral que se presenta." sqref="D48 D9 E65:E66 E56:E63 D21"/>
    <dataValidation allowBlank="1" showInputMessage="1" showErrorMessage="1" prompt="Saldo al 31 de diciembre del año anterior que se presenta" sqref="E9 E48 E21"/>
    <dataValidation allowBlank="1" showInputMessage="1" showErrorMessage="1" prompt="Importe del trimestre anterior" sqref="E64 E55 D50:E50 D55:D66"/>
  </dataValidation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  <ignoredErrors>
    <ignoredError sqref="D17:E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workbookViewId="0">
      <selection sqref="A1:F24"/>
    </sheetView>
  </sheetViews>
  <sheetFormatPr baseColWidth="10" defaultColWidth="11.42578125" defaultRowHeight="11.25" x14ac:dyDescent="0.2"/>
  <cols>
    <col min="1" max="1" width="11.42578125" style="27"/>
    <col min="2" max="2" width="3.28515625" style="27" customWidth="1"/>
    <col min="3" max="3" width="63.140625" style="27" customWidth="1"/>
    <col min="4" max="4" width="17.7109375" style="27" customWidth="1"/>
    <col min="5" max="16384" width="11.42578125" style="27"/>
  </cols>
  <sheetData>
    <row r="2" spans="2:4" s="26" customFormat="1" ht="18" customHeight="1" x14ac:dyDescent="0.25">
      <c r="B2" s="165" t="s">
        <v>599</v>
      </c>
      <c r="C2" s="166"/>
      <c r="D2" s="167"/>
    </row>
    <row r="3" spans="2:4" s="26" customFormat="1" ht="18" customHeight="1" x14ac:dyDescent="0.25">
      <c r="B3" s="168" t="s">
        <v>505</v>
      </c>
      <c r="C3" s="169"/>
      <c r="D3" s="170"/>
    </row>
    <row r="4" spans="2:4" s="26" customFormat="1" ht="18" customHeight="1" x14ac:dyDescent="0.25">
      <c r="B4" s="168" t="s">
        <v>600</v>
      </c>
      <c r="C4" s="169"/>
      <c r="D4" s="170"/>
    </row>
    <row r="5" spans="2:4" s="28" customFormat="1" ht="18" customHeight="1" x14ac:dyDescent="0.2">
      <c r="B5" s="171" t="s">
        <v>506</v>
      </c>
      <c r="C5" s="172"/>
      <c r="D5" s="173"/>
    </row>
    <row r="6" spans="2:4" s="28" customFormat="1" ht="18" customHeight="1" x14ac:dyDescent="0.2">
      <c r="B6" s="174" t="s">
        <v>405</v>
      </c>
      <c r="C6" s="175"/>
      <c r="D6" s="138">
        <v>2024</v>
      </c>
    </row>
    <row r="7" spans="2:4" x14ac:dyDescent="0.2">
      <c r="B7" s="43" t="s">
        <v>434</v>
      </c>
      <c r="C7" s="43"/>
      <c r="D7" s="88">
        <v>85169262.769999996</v>
      </c>
    </row>
    <row r="8" spans="2:4" x14ac:dyDescent="0.2">
      <c r="B8" s="44"/>
      <c r="C8" s="45"/>
      <c r="D8" s="46"/>
    </row>
    <row r="9" spans="2:4" x14ac:dyDescent="0.2">
      <c r="B9" s="53" t="s">
        <v>435</v>
      </c>
      <c r="C9" s="53"/>
      <c r="D9" s="89">
        <f>SUM(D10:D15)</f>
        <v>3.06</v>
      </c>
    </row>
    <row r="10" spans="2:4" x14ac:dyDescent="0.2">
      <c r="B10" s="60" t="s">
        <v>436</v>
      </c>
      <c r="C10" s="59" t="s">
        <v>260</v>
      </c>
      <c r="D10" s="90">
        <v>0</v>
      </c>
    </row>
    <row r="11" spans="2:4" x14ac:dyDescent="0.2">
      <c r="B11" s="47" t="s">
        <v>437</v>
      </c>
      <c r="C11" s="48" t="s">
        <v>446</v>
      </c>
      <c r="D11" s="90">
        <v>0</v>
      </c>
    </row>
    <row r="12" spans="2:4" x14ac:dyDescent="0.2">
      <c r="B12" s="47" t="s">
        <v>438</v>
      </c>
      <c r="C12" s="48" t="s">
        <v>268</v>
      </c>
      <c r="D12" s="90">
        <v>0</v>
      </c>
    </row>
    <row r="13" spans="2:4" x14ac:dyDescent="0.2">
      <c r="B13" s="47" t="s">
        <v>439</v>
      </c>
      <c r="C13" s="48" t="s">
        <v>269</v>
      </c>
      <c r="D13" s="90">
        <v>0</v>
      </c>
    </row>
    <row r="14" spans="2:4" x14ac:dyDescent="0.2">
      <c r="B14" s="47" t="s">
        <v>440</v>
      </c>
      <c r="C14" s="48" t="s">
        <v>270</v>
      </c>
      <c r="D14" s="90">
        <v>0</v>
      </c>
    </row>
    <row r="15" spans="2:4" x14ac:dyDescent="0.2">
      <c r="B15" s="49" t="s">
        <v>441</v>
      </c>
      <c r="C15" s="50" t="s">
        <v>442</v>
      </c>
      <c r="D15" s="90">
        <v>3.06</v>
      </c>
    </row>
    <row r="16" spans="2:4" x14ac:dyDescent="0.2">
      <c r="B16" s="44"/>
      <c r="C16" s="51"/>
      <c r="D16" s="52"/>
    </row>
    <row r="17" spans="2:4" x14ac:dyDescent="0.2">
      <c r="B17" s="53" t="s">
        <v>596</v>
      </c>
      <c r="C17" s="45"/>
      <c r="D17" s="89">
        <f>SUM(D18:D20)</f>
        <v>3675033.42</v>
      </c>
    </row>
    <row r="18" spans="2:4" x14ac:dyDescent="0.2">
      <c r="B18" s="54">
        <v>3.1</v>
      </c>
      <c r="C18" s="48" t="s">
        <v>445</v>
      </c>
      <c r="D18" s="90">
        <v>0</v>
      </c>
    </row>
    <row r="19" spans="2:4" x14ac:dyDescent="0.2">
      <c r="B19" s="55">
        <v>3.2</v>
      </c>
      <c r="C19" s="48" t="s">
        <v>443</v>
      </c>
      <c r="D19" s="90">
        <v>0</v>
      </c>
    </row>
    <row r="20" spans="2:4" x14ac:dyDescent="0.2">
      <c r="B20" s="55">
        <v>3.3</v>
      </c>
      <c r="C20" s="50" t="s">
        <v>444</v>
      </c>
      <c r="D20" s="91">
        <v>3675033.42</v>
      </c>
    </row>
    <row r="21" spans="2:4" x14ac:dyDescent="0.2">
      <c r="B21" s="44"/>
      <c r="C21" s="56"/>
      <c r="D21" s="57"/>
    </row>
    <row r="22" spans="2:4" x14ac:dyDescent="0.2">
      <c r="B22" s="58" t="s">
        <v>548</v>
      </c>
      <c r="C22" s="58"/>
      <c r="D22" s="88">
        <f>D7+D9-D17</f>
        <v>81494232.409999996</v>
      </c>
    </row>
    <row r="24" spans="2:4" x14ac:dyDescent="0.2">
      <c r="C24" s="27" t="s">
        <v>517</v>
      </c>
    </row>
  </sheetData>
  <mergeCells count="5">
    <mergeCell ref="B2:D2"/>
    <mergeCell ref="B3:D3"/>
    <mergeCell ref="B4:D4"/>
    <mergeCell ref="B5:D5"/>
    <mergeCell ref="B6:C6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  <ignoredErrors>
    <ignoredError sqref="B10:B1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3"/>
  <sheetViews>
    <sheetView showGridLines="0" workbookViewId="0">
      <selection activeCell="J29" sqref="J29"/>
    </sheetView>
  </sheetViews>
  <sheetFormatPr baseColWidth="10" defaultColWidth="11.42578125" defaultRowHeight="11.25" x14ac:dyDescent="0.2"/>
  <cols>
    <col min="1" max="1" width="11.42578125" style="27"/>
    <col min="2" max="2" width="3.7109375" style="27" customWidth="1"/>
    <col min="3" max="3" width="66" style="27" customWidth="1"/>
    <col min="4" max="4" width="20.28515625" style="27" customWidth="1"/>
    <col min="5" max="16384" width="11.42578125" style="27"/>
  </cols>
  <sheetData>
    <row r="2" spans="2:4" s="29" customFormat="1" ht="18.95" customHeight="1" x14ac:dyDescent="0.25">
      <c r="B2" s="176" t="s">
        <v>599</v>
      </c>
      <c r="C2" s="177"/>
      <c r="D2" s="178"/>
    </row>
    <row r="3" spans="2:4" s="29" customFormat="1" ht="18.95" customHeight="1" x14ac:dyDescent="0.25">
      <c r="B3" s="179" t="s">
        <v>507</v>
      </c>
      <c r="C3" s="180"/>
      <c r="D3" s="181"/>
    </row>
    <row r="4" spans="2:4" s="29" customFormat="1" ht="18.95" customHeight="1" x14ac:dyDescent="0.25">
      <c r="B4" s="179" t="s">
        <v>600</v>
      </c>
      <c r="C4" s="180"/>
      <c r="D4" s="181"/>
    </row>
    <row r="5" spans="2:4" x14ac:dyDescent="0.2">
      <c r="B5" s="171" t="s">
        <v>506</v>
      </c>
      <c r="C5" s="172"/>
      <c r="D5" s="173"/>
    </row>
    <row r="6" spans="2:4" ht="22.15" customHeight="1" x14ac:dyDescent="0.2">
      <c r="B6" s="182" t="s">
        <v>405</v>
      </c>
      <c r="C6" s="183"/>
      <c r="D6" s="138">
        <v>2024</v>
      </c>
    </row>
    <row r="7" spans="2:4" x14ac:dyDescent="0.2">
      <c r="B7" s="68" t="s">
        <v>447</v>
      </c>
      <c r="C7" s="43"/>
      <c r="D7" s="92">
        <v>74262179.079999998</v>
      </c>
    </row>
    <row r="8" spans="2:4" x14ac:dyDescent="0.2">
      <c r="B8" s="62"/>
      <c r="C8" s="45"/>
      <c r="D8" s="63"/>
    </row>
    <row r="9" spans="2:4" x14ac:dyDescent="0.2">
      <c r="B9" s="53" t="s">
        <v>448</v>
      </c>
      <c r="C9" s="64"/>
      <c r="D9" s="89">
        <f>SUM(D10:D30)</f>
        <v>3146285.2199999997</v>
      </c>
    </row>
    <row r="10" spans="2:4" x14ac:dyDescent="0.2">
      <c r="B10" s="78">
        <v>2.1</v>
      </c>
      <c r="C10" s="69" t="s">
        <v>288</v>
      </c>
      <c r="D10" s="93">
        <v>0</v>
      </c>
    </row>
    <row r="11" spans="2:4" x14ac:dyDescent="0.2">
      <c r="B11" s="78">
        <v>2.2000000000000002</v>
      </c>
      <c r="C11" s="69" t="s">
        <v>285</v>
      </c>
      <c r="D11" s="93">
        <v>0</v>
      </c>
    </row>
    <row r="12" spans="2:4" x14ac:dyDescent="0.2">
      <c r="B12" s="74">
        <v>2.2999999999999998</v>
      </c>
      <c r="C12" s="61" t="s">
        <v>157</v>
      </c>
      <c r="D12" s="93">
        <v>147540.67000000001</v>
      </c>
    </row>
    <row r="13" spans="2:4" x14ac:dyDescent="0.2">
      <c r="B13" s="74">
        <v>2.4</v>
      </c>
      <c r="C13" s="61" t="s">
        <v>158</v>
      </c>
      <c r="D13" s="93">
        <v>185972</v>
      </c>
    </row>
    <row r="14" spans="2:4" x14ac:dyDescent="0.2">
      <c r="B14" s="74">
        <v>2.5</v>
      </c>
      <c r="C14" s="61" t="s">
        <v>159</v>
      </c>
      <c r="D14" s="93">
        <v>2812772.55</v>
      </c>
    </row>
    <row r="15" spans="2:4" x14ac:dyDescent="0.2">
      <c r="B15" s="74">
        <v>2.6</v>
      </c>
      <c r="C15" s="61" t="s">
        <v>160</v>
      </c>
      <c r="D15" s="93">
        <v>0</v>
      </c>
    </row>
    <row r="16" spans="2:4" x14ac:dyDescent="0.2">
      <c r="B16" s="74">
        <v>2.7</v>
      </c>
      <c r="C16" s="61" t="s">
        <v>161</v>
      </c>
      <c r="D16" s="93">
        <v>0</v>
      </c>
    </row>
    <row r="17" spans="2:4" x14ac:dyDescent="0.2">
      <c r="B17" s="74">
        <v>2.8</v>
      </c>
      <c r="C17" s="61" t="s">
        <v>162</v>
      </c>
      <c r="D17" s="93">
        <v>0</v>
      </c>
    </row>
    <row r="18" spans="2:4" x14ac:dyDescent="0.2">
      <c r="B18" s="74">
        <v>2.9</v>
      </c>
      <c r="C18" s="61" t="s">
        <v>164</v>
      </c>
      <c r="D18" s="93">
        <v>0</v>
      </c>
    </row>
    <row r="19" spans="2:4" x14ac:dyDescent="0.2">
      <c r="B19" s="74" t="s">
        <v>449</v>
      </c>
      <c r="C19" s="61" t="s">
        <v>450</v>
      </c>
      <c r="D19" s="93">
        <v>0</v>
      </c>
    </row>
    <row r="20" spans="2:4" x14ac:dyDescent="0.2">
      <c r="B20" s="74" t="s">
        <v>475</v>
      </c>
      <c r="C20" s="61" t="s">
        <v>166</v>
      </c>
      <c r="D20" s="93">
        <v>0</v>
      </c>
    </row>
    <row r="21" spans="2:4" x14ac:dyDescent="0.2">
      <c r="B21" s="74" t="s">
        <v>476</v>
      </c>
      <c r="C21" s="61" t="s">
        <v>451</v>
      </c>
      <c r="D21" s="93">
        <v>0</v>
      </c>
    </row>
    <row r="22" spans="2:4" x14ac:dyDescent="0.2">
      <c r="B22" s="74" t="s">
        <v>477</v>
      </c>
      <c r="C22" s="61" t="s">
        <v>452</v>
      </c>
      <c r="D22" s="93">
        <v>0</v>
      </c>
    </row>
    <row r="23" spans="2:4" x14ac:dyDescent="0.2">
      <c r="B23" s="74" t="s">
        <v>478</v>
      </c>
      <c r="C23" s="61" t="s">
        <v>453</v>
      </c>
      <c r="D23" s="93">
        <v>0</v>
      </c>
    </row>
    <row r="24" spans="2:4" x14ac:dyDescent="0.2">
      <c r="B24" s="74" t="s">
        <v>454</v>
      </c>
      <c r="C24" s="61" t="s">
        <v>455</v>
      </c>
      <c r="D24" s="93">
        <v>0</v>
      </c>
    </row>
    <row r="25" spans="2:4" x14ac:dyDescent="0.2">
      <c r="B25" s="74" t="s">
        <v>456</v>
      </c>
      <c r="C25" s="61" t="s">
        <v>457</v>
      </c>
      <c r="D25" s="93">
        <v>0</v>
      </c>
    </row>
    <row r="26" spans="2:4" x14ac:dyDescent="0.2">
      <c r="B26" s="74" t="s">
        <v>458</v>
      </c>
      <c r="C26" s="61" t="s">
        <v>459</v>
      </c>
      <c r="D26" s="93">
        <v>0</v>
      </c>
    </row>
    <row r="27" spans="2:4" x14ac:dyDescent="0.2">
      <c r="B27" s="74" t="s">
        <v>460</v>
      </c>
      <c r="C27" s="61" t="s">
        <v>461</v>
      </c>
      <c r="D27" s="93">
        <v>0</v>
      </c>
    </row>
    <row r="28" spans="2:4" x14ac:dyDescent="0.2">
      <c r="B28" s="74" t="s">
        <v>462</v>
      </c>
      <c r="C28" s="61" t="s">
        <v>463</v>
      </c>
      <c r="D28" s="93">
        <v>0</v>
      </c>
    </row>
    <row r="29" spans="2:4" x14ac:dyDescent="0.2">
      <c r="B29" s="74" t="s">
        <v>464</v>
      </c>
      <c r="C29" s="61" t="s">
        <v>465</v>
      </c>
      <c r="D29" s="93">
        <v>0</v>
      </c>
    </row>
    <row r="30" spans="2:4" x14ac:dyDescent="0.2">
      <c r="B30" s="74" t="s">
        <v>466</v>
      </c>
      <c r="C30" s="69" t="s">
        <v>467</v>
      </c>
      <c r="D30" s="93">
        <v>0</v>
      </c>
    </row>
    <row r="31" spans="2:4" x14ac:dyDescent="0.2">
      <c r="B31" s="75"/>
      <c r="C31" s="70"/>
      <c r="D31" s="71"/>
    </row>
    <row r="32" spans="2:4" x14ac:dyDescent="0.2">
      <c r="B32" s="72" t="s">
        <v>468</v>
      </c>
      <c r="C32" s="73"/>
      <c r="D32" s="94">
        <f>SUM(D33:D39)</f>
        <v>12315723.27</v>
      </c>
    </row>
    <row r="33" spans="2:4" x14ac:dyDescent="0.2">
      <c r="B33" s="74" t="s">
        <v>469</v>
      </c>
      <c r="C33" s="61" t="s">
        <v>357</v>
      </c>
      <c r="D33" s="93">
        <v>12315722.42</v>
      </c>
    </row>
    <row r="34" spans="2:4" x14ac:dyDescent="0.2">
      <c r="B34" s="74" t="s">
        <v>470</v>
      </c>
      <c r="C34" s="61" t="s">
        <v>40</v>
      </c>
      <c r="D34" s="93">
        <v>0</v>
      </c>
    </row>
    <row r="35" spans="2:4" x14ac:dyDescent="0.2">
      <c r="B35" s="74" t="s">
        <v>471</v>
      </c>
      <c r="C35" s="61" t="s">
        <v>367</v>
      </c>
      <c r="D35" s="93">
        <v>0</v>
      </c>
    </row>
    <row r="36" spans="2:4" x14ac:dyDescent="0.2">
      <c r="B36" s="74" t="s">
        <v>472</v>
      </c>
      <c r="C36" s="61" t="s">
        <v>373</v>
      </c>
      <c r="D36" s="93">
        <v>0.85</v>
      </c>
    </row>
    <row r="37" spans="2:4" x14ac:dyDescent="0.2">
      <c r="B37" s="74" t="s">
        <v>473</v>
      </c>
      <c r="C37" s="61" t="s">
        <v>381</v>
      </c>
      <c r="D37" s="93">
        <v>0</v>
      </c>
    </row>
    <row r="38" spans="2:4" x14ac:dyDescent="0.2">
      <c r="B38" s="74" t="s">
        <v>550</v>
      </c>
      <c r="C38" s="61" t="s">
        <v>597</v>
      </c>
      <c r="D38" s="93">
        <v>0</v>
      </c>
    </row>
    <row r="39" spans="2:4" x14ac:dyDescent="0.2">
      <c r="B39" s="74" t="s">
        <v>551</v>
      </c>
      <c r="C39" s="69" t="s">
        <v>474</v>
      </c>
      <c r="D39" s="95">
        <v>0</v>
      </c>
    </row>
    <row r="40" spans="2:4" x14ac:dyDescent="0.2">
      <c r="B40" s="62"/>
      <c r="C40" s="65"/>
      <c r="D40" s="66"/>
    </row>
    <row r="41" spans="2:4" x14ac:dyDescent="0.2">
      <c r="B41" s="67" t="s">
        <v>549</v>
      </c>
      <c r="C41" s="43"/>
      <c r="D41" s="88">
        <f>D7-D9+D32</f>
        <v>83431617.129999995</v>
      </c>
    </row>
    <row r="43" spans="2:4" x14ac:dyDescent="0.2">
      <c r="C43" s="27" t="s">
        <v>517</v>
      </c>
    </row>
  </sheetData>
  <mergeCells count="5">
    <mergeCell ref="B2:D2"/>
    <mergeCell ref="B3:D3"/>
    <mergeCell ref="B4:D4"/>
    <mergeCell ref="B5:D5"/>
    <mergeCell ref="B6:C6"/>
  </mergeCells>
  <pageMargins left="0.70866141732283472" right="0.70866141732283472" top="0.74803149606299213" bottom="0.74803149606299213" header="0.31496062992125984" footer="0.31496062992125984"/>
  <pageSetup scale="85" orientation="landscape" horizontalDpi="4294967294" verticalDpi="4294967294" r:id="rId1"/>
  <ignoredErrors>
    <ignoredError sqref="B19:B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showGridLines="0" tabSelected="1" topLeftCell="A9" workbookViewId="0">
      <selection sqref="A1:I58"/>
    </sheetView>
  </sheetViews>
  <sheetFormatPr baseColWidth="10" defaultColWidth="9.140625" defaultRowHeight="11.25" x14ac:dyDescent="0.2"/>
  <cols>
    <col min="1" max="1" width="9.140625" style="19"/>
    <col min="2" max="2" width="10" style="23" customWidth="1"/>
    <col min="3" max="3" width="66.7109375" style="19" customWidth="1"/>
    <col min="4" max="4" width="10" style="19" customWidth="1"/>
    <col min="5" max="5" width="11.7109375" style="19" customWidth="1"/>
    <col min="6" max="6" width="16.140625" style="19" customWidth="1"/>
    <col min="7" max="7" width="9.7109375" style="19" customWidth="1"/>
    <col min="8" max="8" width="11.140625" style="19" customWidth="1"/>
    <col min="9" max="9" width="9.7109375" style="19" customWidth="1"/>
    <col min="10" max="10" width="9.85546875" style="19" hidden="1" customWidth="1"/>
    <col min="11" max="11" width="15.7109375" style="19" hidden="1" customWidth="1"/>
    <col min="12" max="16384" width="9.140625" style="19"/>
  </cols>
  <sheetData>
    <row r="1" spans="2:11" ht="18.95" customHeight="1" x14ac:dyDescent="0.2">
      <c r="B1" s="164" t="s">
        <v>599</v>
      </c>
      <c r="C1" s="185"/>
      <c r="D1" s="185"/>
      <c r="E1" s="185"/>
      <c r="F1" s="185"/>
      <c r="G1" s="185"/>
      <c r="H1" s="17" t="s">
        <v>497</v>
      </c>
      <c r="I1" s="18">
        <v>2024</v>
      </c>
    </row>
    <row r="2" spans="2:11" ht="18.95" customHeight="1" x14ac:dyDescent="0.2">
      <c r="B2" s="164" t="s">
        <v>508</v>
      </c>
      <c r="C2" s="185"/>
      <c r="D2" s="185"/>
      <c r="E2" s="185"/>
      <c r="F2" s="185"/>
      <c r="G2" s="185"/>
      <c r="H2" s="17" t="s">
        <v>498</v>
      </c>
      <c r="I2" s="18" t="s">
        <v>500</v>
      </c>
    </row>
    <row r="3" spans="2:11" ht="18.95" customHeight="1" x14ac:dyDescent="0.2">
      <c r="B3" s="186" t="s">
        <v>600</v>
      </c>
      <c r="C3" s="187"/>
      <c r="D3" s="187"/>
      <c r="E3" s="187"/>
      <c r="F3" s="187"/>
      <c r="G3" s="187"/>
      <c r="H3" s="17" t="s">
        <v>499</v>
      </c>
      <c r="I3" s="18">
        <v>4</v>
      </c>
    </row>
    <row r="4" spans="2:11" x14ac:dyDescent="0.2">
      <c r="B4" s="186" t="str">
        <f>'Notas a los Edos Financieros'!B5</f>
        <v>(Cifras en Pesos)</v>
      </c>
      <c r="C4" s="187"/>
      <c r="D4" s="187"/>
      <c r="E4" s="187"/>
      <c r="F4" s="187"/>
      <c r="G4" s="187"/>
      <c r="H4" s="137"/>
      <c r="I4" s="137"/>
    </row>
    <row r="5" spans="2:11" x14ac:dyDescent="0.2">
      <c r="B5" s="20" t="s">
        <v>115</v>
      </c>
      <c r="C5" s="21"/>
      <c r="D5" s="21"/>
      <c r="E5" s="21"/>
      <c r="F5" s="21"/>
      <c r="G5" s="21"/>
      <c r="H5" s="21"/>
      <c r="I5" s="21"/>
    </row>
    <row r="8" spans="2:11" ht="22.5" x14ac:dyDescent="0.2">
      <c r="B8" s="153" t="s">
        <v>85</v>
      </c>
      <c r="C8" s="153" t="s">
        <v>405</v>
      </c>
      <c r="D8" s="207" t="s">
        <v>109</v>
      </c>
      <c r="E8" s="207" t="s">
        <v>406</v>
      </c>
      <c r="F8" s="207" t="s">
        <v>407</v>
      </c>
      <c r="G8" s="207" t="s">
        <v>108</v>
      </c>
      <c r="H8" s="207" t="s">
        <v>78</v>
      </c>
      <c r="I8" s="207" t="s">
        <v>110</v>
      </c>
      <c r="J8" s="154" t="s">
        <v>111</v>
      </c>
      <c r="K8" s="154" t="s">
        <v>112</v>
      </c>
    </row>
    <row r="9" spans="2:11" s="31" customFormat="1" x14ac:dyDescent="0.2">
      <c r="B9" s="30">
        <v>7000</v>
      </c>
      <c r="C9" s="31" t="s">
        <v>79</v>
      </c>
    </row>
    <row r="10" spans="2:11" x14ac:dyDescent="0.2">
      <c r="B10" s="23">
        <v>7110</v>
      </c>
      <c r="C10" s="19" t="s">
        <v>78</v>
      </c>
      <c r="D10" s="24">
        <v>0</v>
      </c>
      <c r="E10" s="24">
        <v>0</v>
      </c>
      <c r="F10" s="24">
        <v>0</v>
      </c>
      <c r="G10" s="24">
        <f>D10+E10+F10</f>
        <v>0</v>
      </c>
    </row>
    <row r="11" spans="2:11" x14ac:dyDescent="0.2">
      <c r="B11" s="23">
        <v>7120</v>
      </c>
      <c r="C11" s="19" t="s">
        <v>77</v>
      </c>
      <c r="D11" s="24">
        <v>0</v>
      </c>
      <c r="E11" s="24">
        <v>0</v>
      </c>
      <c r="F11" s="24">
        <v>0</v>
      </c>
      <c r="G11" s="24">
        <f t="shared" ref="G11:G34" si="0">D11+E11+F11</f>
        <v>0</v>
      </c>
    </row>
    <row r="12" spans="2:11" x14ac:dyDescent="0.2">
      <c r="B12" s="23">
        <v>7130</v>
      </c>
      <c r="C12" s="19" t="s">
        <v>76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2:11" x14ac:dyDescent="0.2">
      <c r="B13" s="23">
        <v>7140</v>
      </c>
      <c r="C13" s="19" t="s">
        <v>75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2:11" x14ac:dyDescent="0.2">
      <c r="B14" s="23">
        <v>7150</v>
      </c>
      <c r="C14" s="19" t="s">
        <v>74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2:11" x14ac:dyDescent="0.2">
      <c r="B15" s="23">
        <v>7160</v>
      </c>
      <c r="C15" s="19" t="s">
        <v>73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2:11" x14ac:dyDescent="0.2">
      <c r="B16" s="23">
        <v>7210</v>
      </c>
      <c r="C16" s="19" t="s">
        <v>72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2:7" x14ac:dyDescent="0.2">
      <c r="B17" s="23">
        <v>7220</v>
      </c>
      <c r="C17" s="19" t="s">
        <v>71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2:7" x14ac:dyDescent="0.2">
      <c r="B18" s="23">
        <v>7230</v>
      </c>
      <c r="C18" s="19" t="s">
        <v>70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2:7" x14ac:dyDescent="0.2">
      <c r="B19" s="23">
        <v>7240</v>
      </c>
      <c r="C19" s="19" t="s">
        <v>69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2:7" x14ac:dyDescent="0.2">
      <c r="B20" s="23">
        <v>7250</v>
      </c>
      <c r="C20" s="19" t="s">
        <v>68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2:7" x14ac:dyDescent="0.2">
      <c r="B21" s="23">
        <v>7260</v>
      </c>
      <c r="C21" s="19" t="s">
        <v>67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2:7" x14ac:dyDescent="0.2">
      <c r="B22" s="23">
        <v>7310</v>
      </c>
      <c r="C22" s="19" t="s">
        <v>66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2:7" x14ac:dyDescent="0.2">
      <c r="B23" s="23">
        <v>7320</v>
      </c>
      <c r="C23" s="19" t="s">
        <v>65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2:7" x14ac:dyDescent="0.2">
      <c r="B24" s="23">
        <v>7330</v>
      </c>
      <c r="C24" s="19" t="s">
        <v>64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2:7" x14ac:dyDescent="0.2">
      <c r="B25" s="23">
        <v>7340</v>
      </c>
      <c r="C25" s="19" t="s">
        <v>63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2:7" x14ac:dyDescent="0.2">
      <c r="B26" s="23">
        <v>7350</v>
      </c>
      <c r="C26" s="19" t="s">
        <v>62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2:7" x14ac:dyDescent="0.2">
      <c r="B27" s="23">
        <v>7360</v>
      </c>
      <c r="C27" s="19" t="s">
        <v>61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2:7" x14ac:dyDescent="0.2">
      <c r="B28" s="23">
        <v>7410</v>
      </c>
      <c r="C28" s="19" t="s">
        <v>60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2:7" x14ac:dyDescent="0.2">
      <c r="B29" s="23">
        <v>7420</v>
      </c>
      <c r="C29" s="19" t="s">
        <v>59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2:7" x14ac:dyDescent="0.2">
      <c r="B30" s="23">
        <v>7510</v>
      </c>
      <c r="C30" s="19" t="s">
        <v>58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2:7" x14ac:dyDescent="0.2">
      <c r="B31" s="23">
        <v>7520</v>
      </c>
      <c r="C31" s="19" t="s">
        <v>57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2:7" x14ac:dyDescent="0.2">
      <c r="B32" s="23">
        <v>7610</v>
      </c>
      <c r="C32" s="19" t="s">
        <v>56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2:7" x14ac:dyDescent="0.2">
      <c r="B33" s="23">
        <v>7620</v>
      </c>
      <c r="C33" s="19" t="s">
        <v>55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2:7" x14ac:dyDescent="0.2">
      <c r="B34" s="23">
        <v>7630</v>
      </c>
      <c r="C34" s="19" t="s">
        <v>54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2:7" x14ac:dyDescent="0.2">
      <c r="B35" s="23">
        <v>7640</v>
      </c>
      <c r="C35" s="19" t="s">
        <v>53</v>
      </c>
      <c r="D35" s="24">
        <v>0</v>
      </c>
      <c r="E35" s="24">
        <v>0</v>
      </c>
      <c r="F35" s="24">
        <v>0</v>
      </c>
      <c r="G35" s="24">
        <f t="shared" ref="G35" si="1">D35+E35+F35</f>
        <v>0</v>
      </c>
    </row>
    <row r="36" spans="2:7" x14ac:dyDescent="0.2">
      <c r="D36" s="24"/>
      <c r="E36" s="24"/>
      <c r="F36" s="24"/>
      <c r="G36" s="24"/>
    </row>
    <row r="37" spans="2:7" s="31" customFormat="1" x14ac:dyDescent="0.2">
      <c r="B37" s="30">
        <v>8000</v>
      </c>
      <c r="C37" s="31" t="s">
        <v>601</v>
      </c>
    </row>
    <row r="38" spans="2:7" x14ac:dyDescent="0.2">
      <c r="D38" s="24"/>
      <c r="E38" s="24"/>
      <c r="F38" s="24"/>
      <c r="G38" s="24"/>
    </row>
    <row r="39" spans="2:7" x14ac:dyDescent="0.2">
      <c r="C39" s="184" t="s">
        <v>552</v>
      </c>
      <c r="D39" s="184"/>
      <c r="E39" s="24"/>
      <c r="F39" s="24"/>
      <c r="G39" s="24"/>
    </row>
    <row r="40" spans="2:7" x14ac:dyDescent="0.2">
      <c r="C40" s="134" t="s">
        <v>405</v>
      </c>
      <c r="D40" s="139">
        <f>I1</f>
        <v>2024</v>
      </c>
      <c r="E40" s="24"/>
      <c r="F40" s="24"/>
      <c r="G40" s="24"/>
    </row>
    <row r="41" spans="2:7" x14ac:dyDescent="0.2">
      <c r="B41" s="23">
        <v>8110</v>
      </c>
      <c r="C41" s="108" t="s">
        <v>52</v>
      </c>
      <c r="D41" s="109">
        <v>0</v>
      </c>
      <c r="E41" s="24"/>
      <c r="F41" s="24"/>
      <c r="G41" s="24"/>
    </row>
    <row r="42" spans="2:7" x14ac:dyDescent="0.2">
      <c r="B42" s="23">
        <v>8120</v>
      </c>
      <c r="C42" s="108" t="s">
        <v>51</v>
      </c>
      <c r="D42" s="109">
        <v>0</v>
      </c>
      <c r="E42" s="24"/>
      <c r="F42" s="24"/>
      <c r="G42" s="24"/>
    </row>
    <row r="43" spans="2:7" x14ac:dyDescent="0.2">
      <c r="B43" s="23">
        <v>8130</v>
      </c>
      <c r="C43" s="108" t="s">
        <v>50</v>
      </c>
      <c r="D43" s="109">
        <v>0</v>
      </c>
      <c r="E43" s="24"/>
      <c r="F43" s="24"/>
      <c r="G43" s="24"/>
    </row>
    <row r="44" spans="2:7" x14ac:dyDescent="0.2">
      <c r="B44" s="23">
        <v>8140</v>
      </c>
      <c r="C44" s="108" t="s">
        <v>49</v>
      </c>
      <c r="D44" s="109">
        <v>0</v>
      </c>
      <c r="E44" s="24"/>
      <c r="F44" s="24"/>
      <c r="G44" s="24"/>
    </row>
    <row r="45" spans="2:7" x14ac:dyDescent="0.2">
      <c r="B45" s="23">
        <v>8150</v>
      </c>
      <c r="C45" s="108" t="s">
        <v>48</v>
      </c>
      <c r="D45" s="109">
        <v>0</v>
      </c>
      <c r="E45" s="24"/>
      <c r="F45" s="24"/>
      <c r="G45" s="24"/>
    </row>
    <row r="46" spans="2:7" x14ac:dyDescent="0.2">
      <c r="C46" s="135"/>
      <c r="D46" s="136"/>
      <c r="E46" s="24"/>
      <c r="F46" s="24"/>
      <c r="G46" s="24"/>
    </row>
    <row r="47" spans="2:7" x14ac:dyDescent="0.2">
      <c r="C47" s="141"/>
      <c r="D47" s="142"/>
      <c r="E47" s="24"/>
      <c r="F47" s="24"/>
      <c r="G47" s="24"/>
    </row>
    <row r="48" spans="2:7" x14ac:dyDescent="0.2">
      <c r="C48" s="184" t="s">
        <v>553</v>
      </c>
      <c r="D48" s="184"/>
    </row>
    <row r="49" spans="2:4" x14ac:dyDescent="0.2">
      <c r="C49" s="140" t="s">
        <v>405</v>
      </c>
      <c r="D49" s="139">
        <f>I1</f>
        <v>2024</v>
      </c>
    </row>
    <row r="50" spans="2:4" x14ac:dyDescent="0.2">
      <c r="B50" s="23">
        <v>8210</v>
      </c>
      <c r="C50" s="108" t="s">
        <v>47</v>
      </c>
      <c r="D50" s="110">
        <v>0</v>
      </c>
    </row>
    <row r="51" spans="2:4" x14ac:dyDescent="0.2">
      <c r="B51" s="23">
        <v>8220</v>
      </c>
      <c r="C51" s="108" t="s">
        <v>46</v>
      </c>
      <c r="D51" s="110">
        <v>0</v>
      </c>
    </row>
    <row r="52" spans="2:4" x14ac:dyDescent="0.2">
      <c r="B52" s="23">
        <v>8230</v>
      </c>
      <c r="C52" s="108" t="s">
        <v>598</v>
      </c>
      <c r="D52" s="110">
        <v>0</v>
      </c>
    </row>
    <row r="53" spans="2:4" x14ac:dyDescent="0.2">
      <c r="B53" s="23">
        <v>8240</v>
      </c>
      <c r="C53" s="108" t="s">
        <v>45</v>
      </c>
      <c r="D53" s="110">
        <v>0</v>
      </c>
    </row>
    <row r="54" spans="2:4" x14ac:dyDescent="0.2">
      <c r="B54" s="23">
        <v>8250</v>
      </c>
      <c r="C54" s="108" t="s">
        <v>44</v>
      </c>
      <c r="D54" s="110">
        <v>0</v>
      </c>
    </row>
    <row r="55" spans="2:4" x14ac:dyDescent="0.2">
      <c r="B55" s="23">
        <v>8260</v>
      </c>
      <c r="C55" s="108" t="s">
        <v>43</v>
      </c>
      <c r="D55" s="110">
        <v>0</v>
      </c>
    </row>
    <row r="56" spans="2:4" x14ac:dyDescent="0.2">
      <c r="B56" s="23">
        <v>8270</v>
      </c>
      <c r="C56" s="108" t="s">
        <v>42</v>
      </c>
      <c r="D56" s="110">
        <v>0</v>
      </c>
    </row>
    <row r="58" spans="2:4" x14ac:dyDescent="0.2">
      <c r="C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48:D48"/>
    <mergeCell ref="B1:G1"/>
    <mergeCell ref="B2:G2"/>
    <mergeCell ref="B3:G3"/>
    <mergeCell ref="C39:D39"/>
    <mergeCell ref="B4:G4"/>
  </mergeCells>
  <pageMargins left="0.70866141732283472" right="0.70866141732283472" top="0.74803149606299213" bottom="0.74803149606299213" header="0.31496062992125984" footer="0.31496062992125984"/>
  <pageSetup scale="75" fitToHeight="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2025-01-29T21:49:14Z</cp:lastPrinted>
  <dcterms:created xsi:type="dcterms:W3CDTF">2012-12-11T20:36:24Z</dcterms:created>
  <dcterms:modified xsi:type="dcterms:W3CDTF">2025-01-30T05:07:11Z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