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-105" yWindow="-105" windowWidth="23265" windowHeight="12465" tabRatio="708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<sst xmlns="http://schemas.openxmlformats.org/spreadsheetml/2006/main" count="863" uniqueCount="607">
  <si>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</si>
  <si>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</si>
  <si>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</si>
  <si>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</si>
  <si>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</si>
  <si>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</si>
  <si>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</si>
  <si>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</si>
  <si>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</si>
  <si>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</si>
  <si>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</si>
  <si>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</si>
  <si>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</si>
  <si>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</si>
  <si>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</si>
  <si>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</si>
  <si>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</si>
  <si>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</si>
  <si>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</si>
  <si>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</si>
  <si>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</si>
  <si>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</si>
  <si>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</si>
  <si>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</si>
  <si>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</si>
  <si>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</si>
  <si>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</si>
  <si>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</si>
  <si>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</si>
  <si>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</si>
  <si>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</si>
  <si>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</si>
  <si>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</si>
  <si>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</si>
  <si>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</si>
  <si>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</si>
  <si>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</si>
  <si>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</si>
  <si>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</si>
  <si>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</si>
  <si>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</si>
  <si>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</si>
  <si>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</si>
  <si>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</si>
  <si>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</si>
  <si>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</si>
  <si>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</si>
  <si>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</si>
  <si>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</si>
  <si>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</si>
  <si>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</si>
  <si>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</si>
  <si>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</si>
  <si>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</si>
  <si>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</si>
  <si>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</si>
  <si>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</si>
  <si>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</si>
  <si>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</si>
  <si>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</si>
  <si>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</si>
  <si>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</si>
  <si>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</si>
  <si>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</si>
  <si>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</si>
  <si>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</si>
  <si>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</si>
  <si>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</si>
  <si>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</si>
  <si>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</si>
  <si>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</si>
  <si>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</si>
  <si>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</si>
  <si>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</si>
  <si>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</si>
  <si>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</si>
  <si>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</si>
  <si>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</si>
  <si>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</si>
  <si>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</si>
  <si>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</si>
  <si>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</si>
  <si>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</si>
  <si>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</si>
  <si>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</si>
  <si>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</si>
  <si>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</si>
  <si>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</si>
  <si>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</si>
  <si>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</si>
  <si>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</si>
  <si>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</si>
  <si>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</si>
  <si>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</si>
  <si>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</si>
  <si>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</si>
  <si>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</si>
  <si>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</si>
  <si>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</si>
  <si>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</si>
  <si>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</si>
  <si>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</si>
  <si>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</si>
  <si>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</si>
  <si>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</si>
  <si>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</si>
  <si>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</si>
  <si>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</si>
  <si>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</si>
  <si>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</si>
  <si>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</si>
  <si>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</si>
  <si>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</si>
  <si>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</si>
  <si>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</si>
  <si>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</si>
  <si>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</si>
  <si>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</si>
  <si>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</si>
  <si>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</si>
  <si>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</si>
  <si>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</si>
  <si>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</si>
  <si>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</si>
  <si>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</si>
  <si>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</si>
  <si>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</si>
  <si>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</si>
  <si>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</si>
  <si>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</si>
  <si>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</si>
  <si>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</si>
  <si>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</si>
  <si>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</si>
  <si>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</si>
  <si>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</si>
  <si>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</si>
  <si>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</si>
  <si>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</si>
  <si>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</si>
  <si>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</si>
  <si>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</si>
  <si>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</si>
  <si>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</si>
  <si>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</si>
  <si>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</si>
  <si>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</si>
  <si>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</si>
  <si>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</si>
  <si>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</si>
  <si>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</si>
  <si>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</si>
  <si>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</si>
  <si>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</si>
  <si>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</si>
  <si>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</si>
  <si>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</si>
  <si>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</si>
  <si>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</si>
  <si>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</si>
  <si>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</si>
  <si>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</si>
  <si>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</si>
  <si>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</si>
  <si>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</si>
  <si>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</si>
  <si>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</si>
  <si>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</si>
  <si>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</si>
  <si>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</si>
  <si>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</si>
  <si>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</si>
  <si>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</si>
  <si>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</si>
  <si>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</si>
  <si>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</si>
  <si>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</si>
  <si>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</si>
  <si>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</si>
  <si>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</si>
  <si>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</si>
  <si>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</si>
  <si>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</si>
  <si>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</si>
  <si>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</si>
  <si>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</si>
  <si>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</si>
  <si>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</si>
  <si>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</si>
  <si>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</si>
  <si>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</si>
  <si>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</si>
  <si>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</si>
  <si>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</si>
  <si>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</si>
  <si>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</si>
  <si>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</si>
  <si>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</si>
  <si>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</si>
  <si>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</si>
  <si>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</si>
  <si>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</si>
  <si>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</si>
  <si>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</si>
  <si>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</si>
  <si>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</si>
  <si>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</si>
  <si>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</si>
  <si>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</si>
  <si>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</si>
  <si>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</si>
  <si>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</si>
  <si>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</si>
  <si>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</si>
  <si>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</si>
  <si>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</si>
  <si>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</si>
  <si>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</si>
  <si>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</si>
  <si>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</si>
  <si>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</si>
  <si>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</si>
  <si>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</si>
  <si>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</si>
  <si>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</si>
  <si>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</si>
  <si>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</si>
  <si>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</si>
  <si>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</si>
  <si>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</si>
  <si>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</si>
  <si>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</si>
  <si>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</si>
  <si>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</si>
  <si>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</si>
  <si>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</si>
  <si>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</si>
  <si>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</si>
  <si>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</si>
  <si>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</si>
  <si>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</si>
  <si>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</si>
  <si>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</si>
  <si>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</si>
  <si>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</si>
  <si>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</si>
  <si>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</si>
  <si>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</si>
  <si>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</si>
  <si>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</si>
  <si>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</si>
  <si>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</si>
  <si>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</si>
  <si>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</si>
  <si>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</si>
  <si>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</si>
  <si>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</si>
  <si>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</si>
  <si>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</si>
  <si>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</si>
  <si>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</si>
  <si>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</si>
  <si>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</si>
  <si>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</si>
  <si>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</si>
  <si>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</si>
  <si>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</si>
  <si>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</si>
  <si>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</si>
  <si>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</si>
  <si>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</si>
  <si>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</si>
  <si>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</si>
  <si>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</si>
  <si>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</si>
  <si>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</si>
  <si>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</si>
  <si>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</si>
  <si>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</si>
  <si>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</si>
  <si>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</si>
  <si>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</si>
  <si>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</si>
  <si>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</si>
  <si>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</si>
  <si>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</si>
  <si>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</si>
  <si>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</si>
  <si>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</si>
  <si>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</si>
  <si>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</si>
  <si>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</si>
  <si>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</si>
  <si>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</si>
  <si>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</si>
  <si>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</si>
  <si>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</si>
  <si>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</si>
  <si>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</si>
  <si>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</si>
  <si>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</si>
  <si>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</si>
  <si>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</si>
  <si>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</si>
  <si>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</si>
  <si>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</si>
  <si>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</si>
  <si>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</si>
  <si>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</si>
  <si>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</si>
  <si>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</si>
  <si>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</si>
  <si>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</si>
  <si>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</si>
  <si>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</si>
  <si>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</si>
  <si>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</si>
  <si>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</si>
  <si>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</si>
  <si>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</si>
  <si>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</si>
  <si>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</si>
  <si>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</si>
  <si>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</si>
  <si>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</si>
  <si>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</si>
  <si>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</si>
  <si>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</si>
  <si>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</si>
  <si>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</si>
  <si>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</si>
  <si>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</si>
  <si>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</si>
  <si>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</si>
  <si>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</si>
  <si>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</si>
  <si>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</si>
  <si>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</si>
  <si>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</si>
  <si>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</si>
  <si>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</si>
  <si>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</si>
  <si>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</si>
  <si>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</si>
  <si>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</si>
  <si>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</si>
  <si>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</si>
  <si>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</si>
  <si>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</si>
  <si>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</si>
  <si>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</si>
  <si>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</si>
  <si>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</si>
  <si>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</si>
  <si>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</si>
  <si>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</si>
  <si>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</si>
  <si>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</si>
  <si>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</si>
  <si>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</si>
  <si>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</si>
  <si>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</si>
  <si>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</si>
  <si>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</si>
  <si>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</si>
  <si>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</si>
  <si>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</si>
  <si>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</si>
  <si>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</si>
  <si>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</si>
  <si>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</si>
  <si>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</si>
  <si>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</si>
  <si>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</si>
  <si>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</si>
  <si>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</si>
  <si>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</si>
  <si>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</si>
  <si>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</si>
  <si>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</si>
  <si>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</si>
  <si>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</si>
  <si>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</si>
  <si>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</si>
  <si>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</si>
  <si>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</si>
  <si>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</si>
  <si>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</si>
  <si>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</si>
  <si>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</si>
  <si>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</si>
  <si>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</si>
  <si>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</si>
  <si>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</si>
  <si>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</si>
  <si>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</si>
  <si>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</si>
  <si>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</si>
  <si>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</si>
  <si>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</si>
  <si>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</si>
  <si>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</si>
  <si>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</si>
  <si>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</si>
  <si>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</si>
  <si>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</si>
  <si>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</si>
  <si>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</si>
  <si>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</si>
  <si>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</si>
  <si>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</si>
  <si>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</si>
  <si>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</si>
  <si>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</si>
  <si>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</si>
  <si>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</si>
  <si>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</si>
  <si>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</si>
  <si>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</si>
  <si>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</si>
  <si>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</si>
  <si>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</si>
  <si>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</si>
  <si>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</si>
  <si>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</si>
  <si>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</si>
  <si>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</si>
  <si>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</si>
  <si>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</si>
  <si>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</si>
  <si>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</si>
  <si>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</si>
  <si>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</si>
  <si>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</si>
  <si>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</si>
  <si>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</si>
  <si>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</si>
  <si>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</si>
  <si>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</si>
  <si>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</si>
  <si>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</si>
  <si>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</si>
  <si>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</si>
  <si>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</si>
  <si>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</si>
  <si>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</si>
  <si>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</si>
  <si>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</si>
  <si>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</si>
  <si>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</si>
  <si>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</si>
  <si>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</si>
  <si>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</si>
  <si>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</si>
  <si>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</si>
  <si>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</si>
  <si>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</si>
  <si>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</si>
  <si>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</si>
  <si>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</si>
  <si>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</si>
  <si>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</si>
  <si>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</si>
  <si>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</si>
  <si>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</si>
  <si>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</si>
  <si>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</si>
  <si>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</si>
  <si>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</si>
  <si>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</si>
  <si>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</si>
  <si>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</si>
  <si>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</si>
  <si>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</si>
  <si>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</si>
  <si>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</si>
  <si>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</si>
  <si>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</si>
  <si>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</si>
  <si>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</si>
  <si>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</si>
  <si>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</si>
  <si>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</si>
  <si>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</si>
  <si>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</si>
  <si>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</si>
  <si>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</si>
  <si>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</si>
  <si>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</si>
  <si>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</si>
  <si>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</si>
  <si>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</si>
  <si>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</si>
  <si>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</si>
  <si>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</si>
  <si>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</si>
  <si>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</si>
  <si>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</si>
  <si>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</si>
  <si>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</si>
  <si>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</si>
  <si>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</si>
  <si>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</si>
  <si>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</si>
  <si>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</si>
  <si>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</si>
  <si>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</si>
  <si>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</si>
  <si>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</si>
  <si>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</si>
  <si>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</si>
  <si>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</si>
  <si>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</si>
  <si>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</si>
  <si>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</si>
  <si>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</si>
  <si>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</si>
  <si>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</si>
  <si>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</si>
  <si>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</si>
  <si>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</si>
  <si>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</si>
  <si>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</si>
  <si>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</si>
  <si>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</si>
  <si>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</si>
  <si>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</si>
  <si>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</si>
  <si>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</si>
  <si>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</si>
  <si>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</si>
  <si>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</si>
  <si>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</si>
  <si>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</si>
  <si>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</si>
  <si>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</si>
  <si>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</si>
  <si>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</si>
  <si>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</si>
  <si>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</si>
  <si>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</si>
  <si>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</si>
  <si>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</si>
  <si>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</si>
  <si>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</si>
  <si>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</si>
  <si>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</si>
  <si>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</si>
  <si>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</si>
  <si>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</si>
  <si>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</si>
  <si>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</si>
  <si>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</si>
  <si>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</si>
  <si>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</si>
  <si>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</si>
  <si>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</si>
  <si>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</si>
  <si>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</si>
  <si>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</si>
  <si>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</si>
  <si>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</si>
  <si>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</si>
  <si>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</si>
  <si>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</si>
  <si>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</si>
  <si>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</si>
  <si>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</si>
  <si>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</si>
  <si>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</si>
  <si>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</si>
  <si>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</si>
  <si>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</si>
  <si>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</si>
  <si>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</si>
  <si>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</si>
  <si>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</si>
  <si>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</si>
  <si>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</si>
  <si>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</si>
  <si>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</si>
  <si>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</si>
  <si>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</si>
  <si>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</si>
  <si>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</si>
  <si>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</si>
  <si>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</si>
  <si>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</si>
  <si>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</si>
  <si>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</si>
  <si>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</si>
  <si>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</si>
  <si>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</si>
  <si>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</si>
  <si>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</si>
  <si>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</si>
  <si>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</si>
  <si>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</si>
  <si>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</si>
  <si>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</si>
  <si>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GUANAJUATENSE PARA PERSONAS CON DISCAPACIDAD</t>
  </si>
  <si>
    <t>Del 1 de Enero 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</si>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</sst>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7" fillId="0" borderId="0" xfId="0" applyFont="1" applyProtection="1">
      <protection locked="0"/>
    </xf>
    <xf numFmtId="0" fontId="18" fillId="0" borderId="0" xfId="0" applyFont="1"/>
    <xf numFmtId="0" fontId="19" fillId="0" borderId="0" xfId="0" applyFont="1"/>
    <xf numFmtId="0" fontId="18" fillId="0" borderId="0" xfId="0" applyFont="1" applyProtection="1">
      <protection locked="0"/>
    </xf>
    <xf numFmtId="0" fontId="18" fillId="0" borderId="0" xfId="0" applyFont="1" applyAlignment="1">
      <alignment vertical="center"/>
    </xf>
    <xf numFmtId="0" fontId="8" fillId="0" borderId="0" xfId="9" applyFont="1" applyFill="1" applyAlignment="1">
      <alignment horizontal="center"/>
    </xf>
    <xf numFmtId="0" fontId="8" fillId="0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G26" sqref="G2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8" t="s">
        <v>600</v>
      </c>
      <c r="B1" s="169"/>
      <c r="C1" s="115" t="s">
        <v>494</v>
      </c>
      <c r="D1" s="116">
        <v>2024</v>
      </c>
    </row>
    <row r="2" spans="1:4" ht="16.350000000000001" customHeight="1" x14ac:dyDescent="0.2">
      <c r="A2" s="170" t="s">
        <v>493</v>
      </c>
      <c r="B2" s="171"/>
      <c r="C2" s="10" t="s">
        <v>495</v>
      </c>
      <c r="D2" s="117" t="s">
        <v>500</v>
      </c>
    </row>
    <row r="3" spans="1:4" ht="16.350000000000001" customHeight="1" x14ac:dyDescent="0.2">
      <c r="A3" s="172" t="s">
        <v>601</v>
      </c>
      <c r="B3" s="173"/>
      <c r="C3" s="10" t="s">
        <v>496</v>
      </c>
      <c r="D3" s="118">
        <v>3</v>
      </c>
    </row>
    <row r="4" spans="1:4" ht="16.350000000000001" customHeight="1" x14ac:dyDescent="0.2">
      <c r="A4" s="174" t="s">
        <v>515</v>
      </c>
      <c r="B4" s="175"/>
      <c r="C4" s="175"/>
      <c r="D4" s="176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6" t="s">
        <v>36</v>
      </c>
      <c r="B35" s="37" t="s">
        <v>31</v>
      </c>
    </row>
    <row r="36" spans="1:5" x14ac:dyDescent="0.2">
      <c r="A36" s="36" t="s">
        <v>37</v>
      </c>
      <c r="B36" s="37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7" t="s">
        <v>28</v>
      </c>
    </row>
    <row r="40" spans="1:5" x14ac:dyDescent="0.2">
      <c r="A40" s="4"/>
      <c r="B40" s="37" t="s">
        <v>516</v>
      </c>
    </row>
    <row r="41" spans="1:5" x14ac:dyDescent="0.2">
      <c r="A41" s="4"/>
      <c r="B41" s="37" t="s">
        <v>554</v>
      </c>
    </row>
    <row r="42" spans="1:5" x14ac:dyDescent="0.2">
      <c r="A42" s="4"/>
      <c r="B42" s="37" t="s">
        <v>555</v>
      </c>
    </row>
    <row r="43" spans="1:5" ht="12" thickBot="1" x14ac:dyDescent="0.25">
      <c r="A43" s="8"/>
      <c r="B43" s="9"/>
    </row>
    <row r="45" spans="1:5" x14ac:dyDescent="0.2">
      <c r="A45" s="1" t="s">
        <v>517</v>
      </c>
    </row>
    <row r="48" spans="1:5" s="161" customFormat="1" x14ac:dyDescent="0.2">
      <c r="A48" s="162" t="s">
        <v>602</v>
      </c>
      <c r="B48" s="163"/>
      <c r="C48" s="164" t="s">
        <v>603</v>
      </c>
      <c r="E48" s="163"/>
    </row>
    <row r="49" spans="1:5" s="161" customFormat="1" x14ac:dyDescent="0.2">
      <c r="A49" s="165" t="s">
        <v>604</v>
      </c>
      <c r="B49" s="163"/>
      <c r="C49" s="164" t="s">
        <v>605</v>
      </c>
      <c r="E49" s="163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66" zoomScaleNormal="100" workbookViewId="0">
      <selection sqref="A1:F215"/>
    </sheetView>
  </sheetViews>
  <sheetFormatPr baseColWidth="10" defaultColWidth="9.140625" defaultRowHeight="11.25" x14ac:dyDescent="0.2"/>
  <cols>
    <col min="1" max="1" width="10" style="14" customWidth="1"/>
    <col min="2" max="2" width="62.85546875" style="14" customWidth="1"/>
    <col min="3" max="4" width="15.5703125" style="14" customWidth="1"/>
    <col min="5" max="5" width="16.5703125" style="14" customWidth="1"/>
    <col min="6" max="16384" width="9.140625" style="14"/>
  </cols>
  <sheetData>
    <row r="1" spans="1:5" s="20" customFormat="1" ht="18.95" customHeight="1" x14ac:dyDescent="0.25">
      <c r="A1" s="171" t="s">
        <v>600</v>
      </c>
      <c r="B1" s="171"/>
      <c r="C1" s="171"/>
      <c r="D1" s="10" t="s">
        <v>497</v>
      </c>
      <c r="E1" s="19">
        <v>2024</v>
      </c>
    </row>
    <row r="2" spans="1:5" s="11" customFormat="1" ht="18.95" customHeight="1" x14ac:dyDescent="0.25">
      <c r="A2" s="171" t="s">
        <v>502</v>
      </c>
      <c r="B2" s="171"/>
      <c r="C2" s="171"/>
      <c r="D2" s="10" t="s">
        <v>498</v>
      </c>
      <c r="E2" s="19" t="s">
        <v>500</v>
      </c>
    </row>
    <row r="3" spans="1:5" s="11" customFormat="1" ht="18.95" customHeight="1" x14ac:dyDescent="0.25">
      <c r="A3" s="171" t="s">
        <v>601</v>
      </c>
      <c r="B3" s="171"/>
      <c r="C3" s="171"/>
      <c r="D3" s="10" t="s">
        <v>499</v>
      </c>
      <c r="E3" s="19">
        <v>3</v>
      </c>
    </row>
    <row r="4" spans="1:5" s="11" customFormat="1" ht="18.95" customHeight="1" x14ac:dyDescent="0.25">
      <c r="A4" s="171" t="s">
        <v>515</v>
      </c>
      <c r="B4" s="171"/>
      <c r="C4" s="171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56870260.990000002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8094426.2300000004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12" customHeight="1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ht="12" customHeight="1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ht="12" customHeight="1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ht="12" customHeight="1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ht="12" customHeight="1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ht="12" customHeight="1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ht="12" customHeight="1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ht="12" customHeight="1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ht="12" customHeight="1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ht="12" customHeight="1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12" customHeight="1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ht="12" customHeight="1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ht="12" customHeight="1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ht="12" customHeight="1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ht="12" customHeight="1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12" customHeight="1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ht="12" customHeight="1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ht="12" customHeight="1" x14ac:dyDescent="0.2">
      <c r="A36" s="120">
        <v>4150</v>
      </c>
      <c r="B36" s="119" t="s">
        <v>412</v>
      </c>
      <c r="C36" s="121">
        <f>SUM(C37:C38)</f>
        <v>0</v>
      </c>
      <c r="D36" s="80"/>
      <c r="E36" s="40"/>
    </row>
    <row r="37" spans="1:5" ht="12" customHeight="1" x14ac:dyDescent="0.2">
      <c r="A37" s="41">
        <v>4151</v>
      </c>
      <c r="B37" s="42" t="s">
        <v>412</v>
      </c>
      <c r="C37" s="45">
        <v>0</v>
      </c>
      <c r="D37" s="80"/>
      <c r="E37" s="40"/>
    </row>
    <row r="38" spans="1:5" ht="12" customHeight="1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ht="12" customHeight="1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ht="12" customHeight="1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ht="12" customHeight="1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ht="12" customHeight="1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ht="12" customHeight="1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ht="12" customHeight="1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12" customHeight="1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ht="12" customHeight="1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ht="12" customHeight="1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ht="12" customHeight="1" x14ac:dyDescent="0.2">
      <c r="A48" s="120">
        <v>4170</v>
      </c>
      <c r="B48" s="119" t="s">
        <v>492</v>
      </c>
      <c r="C48" s="121">
        <f>SUM(C49:C56)</f>
        <v>8094426.2300000004</v>
      </c>
      <c r="D48" s="80"/>
      <c r="E48" s="40"/>
    </row>
    <row r="49" spans="1:5" ht="12" customHeight="1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ht="12" customHeight="1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12" customHeight="1" x14ac:dyDescent="0.2">
      <c r="A51" s="41">
        <v>4173</v>
      </c>
      <c r="B51" s="43" t="s">
        <v>418</v>
      </c>
      <c r="C51" s="45">
        <v>8094426.2300000004</v>
      </c>
      <c r="D51" s="80"/>
      <c r="E51" s="40"/>
    </row>
    <row r="52" spans="1:5" ht="12" customHeight="1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12" customHeight="1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12" customHeight="1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12" customHeight="1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12" customHeight="1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12" customHeight="1" x14ac:dyDescent="0.2">
      <c r="A57" s="120">
        <v>4200</v>
      </c>
      <c r="B57" s="122" t="s">
        <v>424</v>
      </c>
      <c r="C57" s="121">
        <f>+C58+C64</f>
        <v>48743829.5</v>
      </c>
      <c r="D57" s="80"/>
      <c r="E57" s="40"/>
    </row>
    <row r="58" spans="1:5" ht="12" customHeight="1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ht="12" customHeight="1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ht="12" customHeight="1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ht="12" customHeight="1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ht="12" customHeight="1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ht="12" customHeight="1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ht="12" customHeight="1" x14ac:dyDescent="0.2">
      <c r="A64" s="120">
        <v>4220</v>
      </c>
      <c r="B64" s="119" t="s">
        <v>254</v>
      </c>
      <c r="C64" s="121">
        <f>SUM(C65:C68)</f>
        <v>48743829.5</v>
      </c>
      <c r="D64" s="80"/>
      <c r="E64" s="40"/>
    </row>
    <row r="65" spans="1:5" ht="12" customHeight="1" x14ac:dyDescent="0.2">
      <c r="A65" s="41">
        <v>4221</v>
      </c>
      <c r="B65" s="42" t="s">
        <v>255</v>
      </c>
      <c r="C65" s="45">
        <v>48743829.5</v>
      </c>
      <c r="D65" s="80"/>
      <c r="E65" s="40"/>
    </row>
    <row r="66" spans="1:5" ht="12" customHeight="1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ht="12" customHeight="1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ht="12" customHeight="1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ht="12" customHeight="1" x14ac:dyDescent="0.2">
      <c r="A69" s="123">
        <v>4300</v>
      </c>
      <c r="B69" s="119" t="s">
        <v>259</v>
      </c>
      <c r="C69" s="121">
        <f>C70+C73+C79+C81+C83</f>
        <v>32005.26</v>
      </c>
      <c r="D69" s="42"/>
      <c r="E69" s="42"/>
    </row>
    <row r="70" spans="1:5" ht="12" customHeight="1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ht="12" customHeight="1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ht="12" customHeight="1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ht="12" customHeight="1" x14ac:dyDescent="0.2">
      <c r="A73" s="123">
        <v>4320</v>
      </c>
      <c r="B73" s="119" t="s">
        <v>262</v>
      </c>
      <c r="C73" s="121">
        <f>SUM(C74:C78)</f>
        <v>0</v>
      </c>
      <c r="D73" s="42"/>
      <c r="E73" s="42"/>
    </row>
    <row r="74" spans="1:5" ht="12" customHeight="1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ht="12" customHeight="1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ht="12" customHeight="1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ht="12" customHeight="1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ht="12" customHeight="1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ht="12" customHeight="1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ht="12" customHeight="1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ht="12" customHeight="1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ht="12" customHeight="1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ht="12" customHeight="1" x14ac:dyDescent="0.2">
      <c r="A83" s="123">
        <v>4390</v>
      </c>
      <c r="B83" s="119" t="s">
        <v>270</v>
      </c>
      <c r="C83" s="121">
        <f>SUM(C84:C90)</f>
        <v>32005.26</v>
      </c>
      <c r="D83" s="42"/>
      <c r="E83" s="42"/>
    </row>
    <row r="84" spans="1:5" ht="12" customHeight="1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ht="12" customHeight="1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ht="12" customHeight="1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ht="12" customHeight="1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ht="12" customHeight="1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ht="12" customHeight="1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ht="12" customHeight="1" x14ac:dyDescent="0.2">
      <c r="A90" s="44">
        <v>4399</v>
      </c>
      <c r="B90" s="42" t="s">
        <v>270</v>
      </c>
      <c r="C90" s="45">
        <v>32005.26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48404558.920000002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47699840.740000002</v>
      </c>
      <c r="D95" s="124">
        <f>C95/$C$94</f>
        <v>0.98544107836692174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31989645.16</v>
      </c>
      <c r="D96" s="124">
        <f t="shared" ref="D96:D159" si="0">C96/$C$94</f>
        <v>0.66088083175947265</v>
      </c>
      <c r="E96" s="42"/>
    </row>
    <row r="97" spans="1:5" x14ac:dyDescent="0.2">
      <c r="A97" s="44">
        <v>5111</v>
      </c>
      <c r="B97" s="42" t="s">
        <v>279</v>
      </c>
      <c r="C97" s="45">
        <v>7412704.9400000004</v>
      </c>
      <c r="D97" s="46">
        <f t="shared" si="0"/>
        <v>0.15314063603494973</v>
      </c>
      <c r="E97" s="42"/>
    </row>
    <row r="98" spans="1:5" x14ac:dyDescent="0.2">
      <c r="A98" s="44">
        <v>5112</v>
      </c>
      <c r="B98" s="42" t="s">
        <v>280</v>
      </c>
      <c r="C98" s="45">
        <v>4034656.73</v>
      </c>
      <c r="D98" s="46">
        <f t="shared" si="0"/>
        <v>8.335282502353189E-2</v>
      </c>
      <c r="E98" s="42"/>
    </row>
    <row r="99" spans="1:5" x14ac:dyDescent="0.2">
      <c r="A99" s="44">
        <v>5113</v>
      </c>
      <c r="B99" s="42" t="s">
        <v>281</v>
      </c>
      <c r="C99" s="45">
        <v>5093376.8</v>
      </c>
      <c r="D99" s="46">
        <f t="shared" si="0"/>
        <v>0.1052251464251128</v>
      </c>
      <c r="E99" s="42"/>
    </row>
    <row r="100" spans="1:5" x14ac:dyDescent="0.2">
      <c r="A100" s="44">
        <v>5114</v>
      </c>
      <c r="B100" s="42" t="s">
        <v>282</v>
      </c>
      <c r="C100" s="45">
        <v>3313476.58</v>
      </c>
      <c r="D100" s="46">
        <f t="shared" si="0"/>
        <v>6.8453812077418269E-2</v>
      </c>
      <c r="E100" s="42"/>
    </row>
    <row r="101" spans="1:5" x14ac:dyDescent="0.2">
      <c r="A101" s="44">
        <v>5115</v>
      </c>
      <c r="B101" s="42" t="s">
        <v>283</v>
      </c>
      <c r="C101" s="45">
        <v>12065978.310000001</v>
      </c>
      <c r="D101" s="46">
        <f t="shared" si="0"/>
        <v>0.24927359280232028</v>
      </c>
      <c r="E101" s="42"/>
    </row>
    <row r="102" spans="1:5" x14ac:dyDescent="0.2">
      <c r="A102" s="44">
        <v>5116</v>
      </c>
      <c r="B102" s="42" t="s">
        <v>284</v>
      </c>
      <c r="C102" s="45">
        <v>69451.8</v>
      </c>
      <c r="D102" s="46">
        <f t="shared" si="0"/>
        <v>1.4348193961396395E-3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8859523.0200000014</v>
      </c>
      <c r="D103" s="124">
        <f t="shared" si="0"/>
        <v>0.18303075614514869</v>
      </c>
      <c r="E103" s="42"/>
    </row>
    <row r="104" spans="1:5" x14ac:dyDescent="0.2">
      <c r="A104" s="44">
        <v>5121</v>
      </c>
      <c r="B104" s="42" t="s">
        <v>286</v>
      </c>
      <c r="C104" s="45">
        <v>225910.81</v>
      </c>
      <c r="D104" s="46">
        <f t="shared" si="0"/>
        <v>4.6671391092184336E-3</v>
      </c>
      <c r="E104" s="42"/>
    </row>
    <row r="105" spans="1:5" x14ac:dyDescent="0.2">
      <c r="A105" s="44">
        <v>5122</v>
      </c>
      <c r="B105" s="42" t="s">
        <v>287</v>
      </c>
      <c r="C105" s="45">
        <v>349565.82</v>
      </c>
      <c r="D105" s="46">
        <f t="shared" si="0"/>
        <v>7.2217540620035468E-3</v>
      </c>
      <c r="E105" s="42"/>
    </row>
    <row r="106" spans="1:5" x14ac:dyDescent="0.2">
      <c r="A106" s="44">
        <v>5123</v>
      </c>
      <c r="B106" s="42" t="s">
        <v>288</v>
      </c>
      <c r="C106" s="45">
        <v>620861</v>
      </c>
      <c r="D106" s="46">
        <f t="shared" si="0"/>
        <v>1.2826498450819887E-2</v>
      </c>
      <c r="E106" s="42"/>
    </row>
    <row r="107" spans="1:5" x14ac:dyDescent="0.2">
      <c r="A107" s="44">
        <v>5124</v>
      </c>
      <c r="B107" s="42" t="s">
        <v>289</v>
      </c>
      <c r="C107" s="45">
        <v>146175.23000000001</v>
      </c>
      <c r="D107" s="46">
        <f t="shared" si="0"/>
        <v>3.0198649313505615E-3</v>
      </c>
      <c r="E107" s="42"/>
    </row>
    <row r="108" spans="1:5" x14ac:dyDescent="0.2">
      <c r="A108" s="44">
        <v>5125</v>
      </c>
      <c r="B108" s="42" t="s">
        <v>290</v>
      </c>
      <c r="C108" s="45">
        <v>6952459.7000000002</v>
      </c>
      <c r="D108" s="46">
        <f t="shared" si="0"/>
        <v>0.14363233247286866</v>
      </c>
      <c r="E108" s="42"/>
    </row>
    <row r="109" spans="1:5" x14ac:dyDescent="0.2">
      <c r="A109" s="44">
        <v>5126</v>
      </c>
      <c r="B109" s="42" t="s">
        <v>291</v>
      </c>
      <c r="C109" s="45">
        <v>397524.96</v>
      </c>
      <c r="D109" s="46">
        <f t="shared" si="0"/>
        <v>8.2125520585158967E-3</v>
      </c>
      <c r="E109" s="42"/>
    </row>
    <row r="110" spans="1:5" x14ac:dyDescent="0.2">
      <c r="A110" s="44">
        <v>5127</v>
      </c>
      <c r="B110" s="42" t="s">
        <v>292</v>
      </c>
      <c r="C110" s="45">
        <v>115174.09</v>
      </c>
      <c r="D110" s="46">
        <f t="shared" si="0"/>
        <v>2.3794058363459619E-3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51851.41</v>
      </c>
      <c r="D112" s="46">
        <f t="shared" si="0"/>
        <v>1.0712092240257108E-3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6850672.5600000005</v>
      </c>
      <c r="D113" s="124">
        <f t="shared" si="0"/>
        <v>0.14152949046230046</v>
      </c>
      <c r="E113" s="42"/>
    </row>
    <row r="114" spans="1:5" x14ac:dyDescent="0.2">
      <c r="A114" s="44">
        <v>5131</v>
      </c>
      <c r="B114" s="42" t="s">
        <v>296</v>
      </c>
      <c r="C114" s="45">
        <v>943843.79</v>
      </c>
      <c r="D114" s="46">
        <f t="shared" si="0"/>
        <v>1.9499068084886911E-2</v>
      </c>
      <c r="E114" s="42"/>
    </row>
    <row r="115" spans="1:5" x14ac:dyDescent="0.2">
      <c r="A115" s="44">
        <v>5132</v>
      </c>
      <c r="B115" s="42" t="s">
        <v>297</v>
      </c>
      <c r="C115" s="45">
        <v>436729.14</v>
      </c>
      <c r="D115" s="46">
        <f t="shared" si="0"/>
        <v>9.0224794883845202E-3</v>
      </c>
      <c r="E115" s="42"/>
    </row>
    <row r="116" spans="1:5" x14ac:dyDescent="0.2">
      <c r="A116" s="44">
        <v>5133</v>
      </c>
      <c r="B116" s="42" t="s">
        <v>298</v>
      </c>
      <c r="C116" s="45">
        <v>2083547.78</v>
      </c>
      <c r="D116" s="46">
        <f t="shared" si="0"/>
        <v>4.3044453383896258E-2</v>
      </c>
      <c r="E116" s="42"/>
    </row>
    <row r="117" spans="1:5" x14ac:dyDescent="0.2">
      <c r="A117" s="44">
        <v>5134</v>
      </c>
      <c r="B117" s="42" t="s">
        <v>299</v>
      </c>
      <c r="C117" s="45">
        <v>41671.93</v>
      </c>
      <c r="D117" s="46">
        <f t="shared" si="0"/>
        <v>8.6090919801320228E-4</v>
      </c>
      <c r="E117" s="42"/>
    </row>
    <row r="118" spans="1:5" x14ac:dyDescent="0.2">
      <c r="A118" s="44">
        <v>5135</v>
      </c>
      <c r="B118" s="42" t="s">
        <v>300</v>
      </c>
      <c r="C118" s="45">
        <v>1704442.6</v>
      </c>
      <c r="D118" s="46">
        <f t="shared" si="0"/>
        <v>3.5212439448461773E-2</v>
      </c>
      <c r="E118" s="42"/>
    </row>
    <row r="119" spans="1:5" x14ac:dyDescent="0.2">
      <c r="A119" s="44">
        <v>5136</v>
      </c>
      <c r="B119" s="42" t="s">
        <v>301</v>
      </c>
      <c r="C119" s="45">
        <v>512903.51</v>
      </c>
      <c r="D119" s="46">
        <f t="shared" si="0"/>
        <v>1.0596181877159433E-2</v>
      </c>
      <c r="E119" s="42"/>
    </row>
    <row r="120" spans="1:5" x14ac:dyDescent="0.2">
      <c r="A120" s="44">
        <v>5137</v>
      </c>
      <c r="B120" s="42" t="s">
        <v>302</v>
      </c>
      <c r="C120" s="45">
        <v>69456.39</v>
      </c>
      <c r="D120" s="46">
        <f t="shared" si="0"/>
        <v>1.4349142219185001E-3</v>
      </c>
      <c r="E120" s="42"/>
    </row>
    <row r="121" spans="1:5" x14ac:dyDescent="0.2">
      <c r="A121" s="44">
        <v>5138</v>
      </c>
      <c r="B121" s="42" t="s">
        <v>303</v>
      </c>
      <c r="C121" s="45">
        <v>360203.19</v>
      </c>
      <c r="D121" s="46">
        <f t="shared" si="0"/>
        <v>7.4415137341778299E-3</v>
      </c>
      <c r="E121" s="42"/>
    </row>
    <row r="122" spans="1:5" x14ac:dyDescent="0.2">
      <c r="A122" s="44">
        <v>5139</v>
      </c>
      <c r="B122" s="42" t="s">
        <v>304</v>
      </c>
      <c r="C122" s="45">
        <v>697874.23</v>
      </c>
      <c r="D122" s="46">
        <f t="shared" si="0"/>
        <v>1.4417531025402016E-2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704707.68</v>
      </c>
      <c r="D123" s="124">
        <f t="shared" si="0"/>
        <v>1.4558704711361928E-2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704707.68</v>
      </c>
      <c r="D138" s="124">
        <f t="shared" si="0"/>
        <v>1.4558704711361928E-2</v>
      </c>
      <c r="E138" s="42"/>
    </row>
    <row r="139" spans="1:5" x14ac:dyDescent="0.2">
      <c r="A139" s="44">
        <v>5251</v>
      </c>
      <c r="B139" s="42" t="s">
        <v>318</v>
      </c>
      <c r="C139" s="45">
        <v>517209.28</v>
      </c>
      <c r="D139" s="46">
        <f t="shared" si="0"/>
        <v>1.0685135688454694E-2</v>
      </c>
      <c r="E139" s="42"/>
    </row>
    <row r="140" spans="1:5" x14ac:dyDescent="0.2">
      <c r="A140" s="44">
        <v>5252</v>
      </c>
      <c r="B140" s="42" t="s">
        <v>319</v>
      </c>
      <c r="C140" s="45">
        <v>187498.4</v>
      </c>
      <c r="D140" s="46">
        <f t="shared" si="0"/>
        <v>3.8735690229072329E-3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10.5</v>
      </c>
      <c r="D181" s="124">
        <f t="shared" si="1"/>
        <v>2.1692171634811788E-7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10.5</v>
      </c>
      <c r="D200" s="124">
        <f t="shared" si="1"/>
        <v>2.1692171634811788E-7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10.5</v>
      </c>
      <c r="D209" s="46">
        <f t="shared" si="1"/>
        <v>2.1692171634811788E-7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71" zoomScale="80" zoomScaleNormal="80" workbookViewId="0">
      <selection sqref="A1:H174"/>
    </sheetView>
  </sheetViews>
  <sheetFormatPr baseColWidth="10" defaultColWidth="9.140625" defaultRowHeight="11.25" x14ac:dyDescent="0.2"/>
  <cols>
    <col min="1" max="1" width="10" style="14" customWidth="1"/>
    <col min="2" max="2" width="58.28515625" style="14" customWidth="1"/>
    <col min="3" max="3" width="16.42578125" style="14" bestFit="1" customWidth="1"/>
    <col min="4" max="4" width="19.140625" style="14" customWidth="1"/>
    <col min="5" max="5" width="14.7109375" style="14" customWidth="1"/>
    <col min="6" max="6" width="22.5703125" style="14" customWidth="1"/>
    <col min="7" max="8" width="16.5703125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7" t="s">
        <v>600</v>
      </c>
      <c r="B1" s="178"/>
      <c r="C1" s="178"/>
      <c r="D1" s="178"/>
      <c r="E1" s="178"/>
      <c r="F1" s="178"/>
      <c r="G1" s="10" t="s">
        <v>497</v>
      </c>
      <c r="H1" s="19">
        <v>2024</v>
      </c>
    </row>
    <row r="2" spans="1:8" s="11" customFormat="1" ht="18.95" customHeight="1" x14ac:dyDescent="0.25">
      <c r="A2" s="177" t="s">
        <v>501</v>
      </c>
      <c r="B2" s="178"/>
      <c r="C2" s="178"/>
      <c r="D2" s="178"/>
      <c r="E2" s="178"/>
      <c r="F2" s="178"/>
      <c r="G2" s="10" t="s">
        <v>498</v>
      </c>
      <c r="H2" s="19" t="s">
        <v>500</v>
      </c>
    </row>
    <row r="3" spans="1:8" s="11" customFormat="1" ht="18.95" customHeight="1" x14ac:dyDescent="0.25">
      <c r="A3" s="177" t="s">
        <v>601</v>
      </c>
      <c r="B3" s="178"/>
      <c r="C3" s="178"/>
      <c r="D3" s="178"/>
      <c r="E3" s="178"/>
      <c r="F3" s="178"/>
      <c r="G3" s="10" t="s">
        <v>499</v>
      </c>
      <c r="H3" s="19">
        <v>3</v>
      </c>
    </row>
    <row r="4" spans="1:8" s="11" customFormat="1" ht="18.95" customHeight="1" x14ac:dyDescent="0.25">
      <c r="A4" s="177" t="s">
        <v>515</v>
      </c>
      <c r="B4" s="178"/>
      <c r="C4" s="178"/>
      <c r="D4" s="178"/>
      <c r="E4" s="178"/>
      <c r="F4" s="178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-1675741.14</v>
      </c>
      <c r="D15" s="18">
        <v>0</v>
      </c>
      <c r="E15" s="18">
        <v>0</v>
      </c>
      <c r="F15" s="18">
        <v>0</v>
      </c>
      <c r="G15" s="18">
        <v>10071052.01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12744.88</v>
      </c>
      <c r="D20" s="18">
        <v>12744.88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29920</v>
      </c>
      <c r="D21" s="18">
        <v>29920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116328.26</v>
      </c>
      <c r="D27" s="18">
        <v>116328.26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84158786.950000003</v>
      </c>
      <c r="D56" s="18">
        <f>SUM(D57:D63)</f>
        <v>0</v>
      </c>
      <c r="E56" s="18">
        <f>SUM(E57:E63)</f>
        <v>-44320896.039999999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79733279.819999993</v>
      </c>
      <c r="D59" s="18">
        <v>0</v>
      </c>
      <c r="E59" s="18">
        <v>-22160448.02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1014589.18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3410917.95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-22160448.02</v>
      </c>
    </row>
    <row r="64" spans="1:10" x14ac:dyDescent="0.2">
      <c r="A64" s="16">
        <v>1240</v>
      </c>
      <c r="B64" s="14" t="s">
        <v>156</v>
      </c>
      <c r="C64" s="18">
        <f>SUM(C65:C72)</f>
        <v>123025031.59999999</v>
      </c>
      <c r="D64" s="18">
        <f t="shared" ref="D64:E64" si="0">SUM(D65:D72)</f>
        <v>0</v>
      </c>
      <c r="E64" s="18">
        <f t="shared" si="0"/>
        <v>89986645.559999987</v>
      </c>
    </row>
    <row r="65" spans="1:9" x14ac:dyDescent="0.2">
      <c r="A65" s="16">
        <v>1241</v>
      </c>
      <c r="B65" s="14" t="s">
        <v>157</v>
      </c>
      <c r="C65" s="18">
        <v>5250686.18</v>
      </c>
      <c r="D65" s="18">
        <v>0</v>
      </c>
      <c r="E65" s="18">
        <v>4112275.27</v>
      </c>
    </row>
    <row r="66" spans="1:9" x14ac:dyDescent="0.2">
      <c r="A66" s="16">
        <v>1242</v>
      </c>
      <c r="B66" s="14" t="s">
        <v>158</v>
      </c>
      <c r="C66" s="18">
        <v>1944305.03</v>
      </c>
      <c r="D66" s="18">
        <v>0</v>
      </c>
      <c r="E66" s="18">
        <v>1146843.96</v>
      </c>
    </row>
    <row r="67" spans="1:9" x14ac:dyDescent="0.2">
      <c r="A67" s="16">
        <v>1243</v>
      </c>
      <c r="B67" s="14" t="s">
        <v>159</v>
      </c>
      <c r="C67" s="18">
        <v>56784525.850000001</v>
      </c>
      <c r="D67" s="18">
        <v>0</v>
      </c>
      <c r="E67" s="18">
        <v>28392182.079999998</v>
      </c>
    </row>
    <row r="68" spans="1:9" x14ac:dyDescent="0.2">
      <c r="A68" s="16">
        <v>1244</v>
      </c>
      <c r="B68" s="14" t="s">
        <v>160</v>
      </c>
      <c r="C68" s="18">
        <v>58052034.009999998</v>
      </c>
      <c r="D68" s="18">
        <v>0</v>
      </c>
      <c r="E68" s="18">
        <v>55790784.009999998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162</v>
      </c>
      <c r="C70" s="18">
        <v>993480.53</v>
      </c>
      <c r="D70" s="18">
        <v>0</v>
      </c>
      <c r="E70" s="18">
        <v>544560.24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2671.86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2671.86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855977.8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855977.8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7121028.7699999996</v>
      </c>
      <c r="D110" s="18">
        <f>SUM(D111:D119)</f>
        <v>7121028.7699999996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0</v>
      </c>
      <c r="D112" s="18">
        <f t="shared" ref="D112:D119" si="1">C112</f>
        <v>0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0.09</v>
      </c>
      <c r="D117" s="18">
        <f t="shared" si="1"/>
        <v>0.09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7121028.6799999997</v>
      </c>
      <c r="D119" s="18">
        <f t="shared" si="1"/>
        <v>7121028.6799999997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scale="7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90" zoomScaleNormal="90" workbookViewId="0">
      <selection sqref="A1:F32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5703125" style="23" customWidth="1"/>
    <col min="6" max="16384" width="9.140625" style="23"/>
  </cols>
  <sheetData>
    <row r="1" spans="1:5" ht="18.95" customHeight="1" x14ac:dyDescent="0.2">
      <c r="A1" s="179" t="s">
        <v>600</v>
      </c>
      <c r="B1" s="179"/>
      <c r="C1" s="179"/>
      <c r="D1" s="21" t="s">
        <v>497</v>
      </c>
      <c r="E1" s="22">
        <v>2024</v>
      </c>
    </row>
    <row r="2" spans="1:5" ht="18.95" customHeight="1" x14ac:dyDescent="0.2">
      <c r="A2" s="179" t="s">
        <v>503</v>
      </c>
      <c r="B2" s="179"/>
      <c r="C2" s="179"/>
      <c r="D2" s="21" t="s">
        <v>498</v>
      </c>
      <c r="E2" s="22" t="s">
        <v>500</v>
      </c>
    </row>
    <row r="3" spans="1:5" ht="18.95" customHeight="1" x14ac:dyDescent="0.2">
      <c r="A3" s="179" t="s">
        <v>601</v>
      </c>
      <c r="B3" s="179"/>
      <c r="C3" s="179"/>
      <c r="D3" s="21" t="s">
        <v>499</v>
      </c>
      <c r="E3" s="22">
        <v>3</v>
      </c>
    </row>
    <row r="4" spans="1:5" ht="18.95" customHeight="1" x14ac:dyDescent="0.2">
      <c r="A4" s="179" t="s">
        <v>515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171191055.99000001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8465702.0700000003</v>
      </c>
    </row>
    <row r="16" spans="1:5" x14ac:dyDescent="0.2">
      <c r="A16" s="27">
        <v>3220</v>
      </c>
      <c r="B16" s="23" t="s">
        <v>387</v>
      </c>
      <c r="C16" s="28">
        <v>-62883880.560000002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86" zoomScale="80" zoomScaleNormal="80" workbookViewId="0">
      <selection sqref="A1:F147"/>
    </sheetView>
  </sheetViews>
  <sheetFormatPr baseColWidth="10" defaultColWidth="9.140625" defaultRowHeight="11.25" x14ac:dyDescent="0.2"/>
  <cols>
    <col min="1" max="1" width="13.5703125" style="23" customWidth="1"/>
    <col min="2" max="2" width="79" style="23" customWidth="1"/>
    <col min="3" max="3" width="15.425781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9" t="s">
        <v>600</v>
      </c>
      <c r="B1" s="179"/>
      <c r="C1" s="179"/>
      <c r="D1" s="21" t="s">
        <v>497</v>
      </c>
      <c r="E1" s="22">
        <v>2024</v>
      </c>
    </row>
    <row r="2" spans="1:5" s="29" customFormat="1" ht="18.95" customHeight="1" x14ac:dyDescent="0.25">
      <c r="A2" s="179" t="s">
        <v>504</v>
      </c>
      <c r="B2" s="179"/>
      <c r="C2" s="179"/>
      <c r="D2" s="21" t="s">
        <v>498</v>
      </c>
      <c r="E2" s="22" t="s">
        <v>500</v>
      </c>
    </row>
    <row r="3" spans="1:5" s="29" customFormat="1" ht="18.95" customHeight="1" x14ac:dyDescent="0.25">
      <c r="A3" s="179" t="s">
        <v>601</v>
      </c>
      <c r="B3" s="179"/>
      <c r="C3" s="179"/>
      <c r="D3" s="21" t="s">
        <v>499</v>
      </c>
      <c r="E3" s="22">
        <v>3</v>
      </c>
    </row>
    <row r="4" spans="1:5" s="29" customFormat="1" ht="18.95" customHeight="1" x14ac:dyDescent="0.25">
      <c r="A4" s="179" t="s">
        <v>515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29517951.5</v>
      </c>
      <c r="D10" s="28">
        <v>24795178.690000001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29517951.5</v>
      </c>
      <c r="D16" s="84">
        <f>SUM(D9:D15)</f>
        <v>24795178.690000001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1518196.67</v>
      </c>
      <c r="D29" s="84">
        <f>SUM(D30:D37)</f>
        <v>3616932.8</v>
      </c>
    </row>
    <row r="30" spans="1:4" x14ac:dyDescent="0.2">
      <c r="A30" s="27">
        <v>1241</v>
      </c>
      <c r="B30" s="23" t="s">
        <v>157</v>
      </c>
      <c r="C30" s="28">
        <v>147540.67000000001</v>
      </c>
      <c r="D30" s="28">
        <v>169708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185499.99</v>
      </c>
    </row>
    <row r="32" spans="1:4" x14ac:dyDescent="0.2">
      <c r="A32" s="27">
        <v>1243</v>
      </c>
      <c r="B32" s="23" t="s">
        <v>159</v>
      </c>
      <c r="C32" s="28">
        <v>1370656</v>
      </c>
      <c r="D32" s="28">
        <v>3261724.81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1518196.67</v>
      </c>
      <c r="D44" s="84">
        <f>D21+D29+D38</f>
        <v>3616932.8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8465702.0700000003</v>
      </c>
      <c r="D48" s="84">
        <v>-7072620.0599999996</v>
      </c>
      <c r="E48" s="156"/>
    </row>
    <row r="49" spans="1:4" x14ac:dyDescent="0.2">
      <c r="A49" s="27"/>
      <c r="B49" s="85" t="s">
        <v>509</v>
      </c>
      <c r="C49" s="84">
        <f>C54+C66+C94+C97+C50</f>
        <v>10.5</v>
      </c>
      <c r="D49" s="84">
        <f>D54+D66+D94+D97+D50</f>
        <v>15182812.100000001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10.5</v>
      </c>
      <c r="D66" s="84">
        <f>D67+D76+D79+D85</f>
        <v>15182812.100000001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15182812.100000001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3986664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10426744.720000001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769403.38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10.5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10.5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3465033.42</v>
      </c>
      <c r="D103" s="84">
        <f>+D104</f>
        <v>4673768.17</v>
      </c>
    </row>
    <row r="104" spans="1:4" x14ac:dyDescent="0.2">
      <c r="A104" s="100">
        <v>3100</v>
      </c>
      <c r="B104" s="106" t="s">
        <v>540</v>
      </c>
      <c r="C104" s="107">
        <f>SUM(C105:C108)</f>
        <v>3465033.42</v>
      </c>
      <c r="D104" s="107">
        <f>SUM(D105:D108)</f>
        <v>4673768.17</v>
      </c>
    </row>
    <row r="105" spans="1:4" x14ac:dyDescent="0.2">
      <c r="A105" s="103"/>
      <c r="B105" s="108" t="s">
        <v>541</v>
      </c>
      <c r="C105" s="109">
        <v>3465033.42</v>
      </c>
      <c r="D105" s="109">
        <v>4673768.17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-48738.3</v>
      </c>
      <c r="D112" s="102">
        <f>+D113+D135</f>
        <v>0</v>
      </c>
    </row>
    <row r="113" spans="1:4" x14ac:dyDescent="0.2">
      <c r="A113" s="100">
        <v>4300</v>
      </c>
      <c r="B113" s="106" t="s">
        <v>595</v>
      </c>
      <c r="C113" s="107">
        <f>C127+C114+C117+C123+C125</f>
        <v>11.7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11.7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11.7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-48750</v>
      </c>
      <c r="D135" s="84">
        <f>SUM(D136:D144)</f>
        <v>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-48750</v>
      </c>
      <c r="D142" s="28">
        <v>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11979484.290000001</v>
      </c>
      <c r="D145" s="84">
        <f>D48+D49+D103-D109-D112</f>
        <v>12783960.210000001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25" right="0.25" top="0.75" bottom="0.75" header="0.3" footer="0.3"/>
  <pageSetup scale="80" orientation="landscape" horizontalDpi="4294967294" verticalDpi="4294967294" r:id="rId1"/>
  <ignoredErrors>
    <ignoredError sqref="C16:D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E24"/>
    </sheetView>
  </sheetViews>
  <sheetFormatPr baseColWidth="10" defaultColWidth="11.42578125" defaultRowHeight="11.25" x14ac:dyDescent="0.2"/>
  <cols>
    <col min="1" max="1" width="3.42578125" style="31" customWidth="1"/>
    <col min="2" max="2" width="63.140625" style="31" customWidth="1"/>
    <col min="3" max="3" width="17.5703125" style="31" customWidth="1"/>
    <col min="4" max="16384" width="11.42578125" style="31"/>
  </cols>
  <sheetData>
    <row r="1" spans="1:3" s="30" customFormat="1" ht="18" customHeight="1" x14ac:dyDescent="0.25">
      <c r="A1" s="180" t="s">
        <v>600</v>
      </c>
      <c r="B1" s="181"/>
      <c r="C1" s="182"/>
    </row>
    <row r="2" spans="1:3" s="30" customFormat="1" ht="18" customHeight="1" x14ac:dyDescent="0.25">
      <c r="A2" s="183" t="s">
        <v>505</v>
      </c>
      <c r="B2" s="184"/>
      <c r="C2" s="185"/>
    </row>
    <row r="3" spans="1:3" s="30" customFormat="1" ht="18" customHeight="1" x14ac:dyDescent="0.25">
      <c r="A3" s="183" t="s">
        <v>601</v>
      </c>
      <c r="B3" s="184"/>
      <c r="C3" s="185"/>
    </row>
    <row r="4" spans="1:3" s="32" customFormat="1" ht="18" customHeight="1" x14ac:dyDescent="0.2">
      <c r="A4" s="186" t="s">
        <v>506</v>
      </c>
      <c r="B4" s="187"/>
      <c r="C4" s="188"/>
    </row>
    <row r="5" spans="1:3" s="32" customFormat="1" ht="18" customHeight="1" x14ac:dyDescent="0.2">
      <c r="A5" s="189" t="s">
        <v>405</v>
      </c>
      <c r="B5" s="190"/>
      <c r="C5" s="147">
        <v>2024</v>
      </c>
    </row>
    <row r="6" spans="1:3" x14ac:dyDescent="0.2">
      <c r="A6" s="47" t="s">
        <v>434</v>
      </c>
      <c r="B6" s="47"/>
      <c r="C6" s="92">
        <v>60335282.710000001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11.7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11.7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3465033.42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3465033.42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56870260.990000002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F43"/>
    </sheetView>
  </sheetViews>
  <sheetFormatPr baseColWidth="10" defaultColWidth="11.42578125" defaultRowHeight="11.25" x14ac:dyDescent="0.2"/>
  <cols>
    <col min="1" max="1" width="3.5703125" style="31" customWidth="1"/>
    <col min="2" max="2" width="62.140625" style="31" customWidth="1"/>
    <col min="3" max="3" width="17.5703125" style="31" customWidth="1"/>
    <col min="4" max="16384" width="11.42578125" style="31"/>
  </cols>
  <sheetData>
    <row r="1" spans="1:3" s="33" customFormat="1" ht="18.95" customHeight="1" x14ac:dyDescent="0.25">
      <c r="A1" s="191" t="s">
        <v>600</v>
      </c>
      <c r="B1" s="192"/>
      <c r="C1" s="193"/>
    </row>
    <row r="2" spans="1:3" s="33" customFormat="1" ht="18.95" customHeight="1" x14ac:dyDescent="0.25">
      <c r="A2" s="194" t="s">
        <v>507</v>
      </c>
      <c r="B2" s="195"/>
      <c r="C2" s="196"/>
    </row>
    <row r="3" spans="1:3" s="33" customFormat="1" ht="18.95" customHeight="1" x14ac:dyDescent="0.25">
      <c r="A3" s="194" t="s">
        <v>601</v>
      </c>
      <c r="B3" s="195"/>
      <c r="C3" s="196"/>
    </row>
    <row r="4" spans="1:3" x14ac:dyDescent="0.2">
      <c r="A4" s="186" t="s">
        <v>506</v>
      </c>
      <c r="B4" s="187"/>
      <c r="C4" s="188"/>
    </row>
    <row r="5" spans="1:3" ht="22.35" customHeight="1" x14ac:dyDescent="0.2">
      <c r="A5" s="197" t="s">
        <v>405</v>
      </c>
      <c r="B5" s="198"/>
      <c r="C5" s="147">
        <v>2024</v>
      </c>
    </row>
    <row r="6" spans="1:3" x14ac:dyDescent="0.2">
      <c r="A6" s="72" t="s">
        <v>447</v>
      </c>
      <c r="B6" s="47"/>
      <c r="C6" s="96">
        <v>49922745.090000004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1518196.67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147540.67000000001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1370656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10.5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10.5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48404558.920000002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9" workbookViewId="0">
      <selection activeCell="G45" sqref="G45"/>
    </sheetView>
  </sheetViews>
  <sheetFormatPr baseColWidth="10" defaultColWidth="9.140625" defaultRowHeight="11.25" x14ac:dyDescent="0.2"/>
  <cols>
    <col min="1" max="1" width="10" style="23" customWidth="1"/>
    <col min="2" max="2" width="63.140625" style="23" customWidth="1"/>
    <col min="3" max="3" width="15.140625" style="23" customWidth="1"/>
    <col min="4" max="10" width="12.7109375" style="23" customWidth="1"/>
    <col min="11" max="16384" width="9.140625" style="23"/>
  </cols>
  <sheetData>
    <row r="1" spans="1:10" ht="18.95" customHeight="1" x14ac:dyDescent="0.2">
      <c r="A1" s="179" t="s">
        <v>600</v>
      </c>
      <c r="B1" s="200"/>
      <c r="C1" s="200"/>
      <c r="D1" s="200"/>
      <c r="E1" s="200"/>
      <c r="F1" s="200"/>
      <c r="G1" s="21" t="s">
        <v>497</v>
      </c>
      <c r="H1" s="22">
        <v>2024</v>
      </c>
    </row>
    <row r="2" spans="1:10" ht="18.95" customHeight="1" x14ac:dyDescent="0.2">
      <c r="A2" s="179" t="s">
        <v>508</v>
      </c>
      <c r="B2" s="200"/>
      <c r="C2" s="200"/>
      <c r="D2" s="200"/>
      <c r="E2" s="200"/>
      <c r="F2" s="200"/>
      <c r="G2" s="21" t="s">
        <v>498</v>
      </c>
      <c r="H2" s="22" t="s">
        <v>500</v>
      </c>
    </row>
    <row r="3" spans="1:10" ht="18.95" customHeight="1" x14ac:dyDescent="0.2">
      <c r="A3" s="201" t="s">
        <v>601</v>
      </c>
      <c r="B3" s="202"/>
      <c r="C3" s="202"/>
      <c r="D3" s="202"/>
      <c r="E3" s="202"/>
      <c r="F3" s="202"/>
      <c r="G3" s="21" t="s">
        <v>499</v>
      </c>
      <c r="H3" s="22">
        <v>3</v>
      </c>
    </row>
    <row r="4" spans="1:10" x14ac:dyDescent="0.2">
      <c r="A4" s="201" t="str">
        <f>'Notas a los Edos Financieros'!A4</f>
        <v>(Cifras en Pesos)</v>
      </c>
      <c r="B4" s="202"/>
      <c r="C4" s="202"/>
      <c r="D4" s="202"/>
      <c r="E4" s="202"/>
      <c r="F4" s="202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167" customFormat="1" x14ac:dyDescent="0.2">
      <c r="A37" s="166">
        <v>8000</v>
      </c>
      <c r="B37" s="167" t="s">
        <v>606</v>
      </c>
    </row>
    <row r="38" spans="1:6" x14ac:dyDescent="0.2">
      <c r="C38" s="28"/>
      <c r="D38" s="28"/>
      <c r="E38" s="28"/>
      <c r="F38" s="28"/>
    </row>
    <row r="39" spans="1:6" x14ac:dyDescent="0.2">
      <c r="B39" s="199" t="s">
        <v>552</v>
      </c>
      <c r="C39" s="199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74718507.790000007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-32917036.960000001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18533811.879999999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48750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-60384032.710000001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9" t="s">
        <v>553</v>
      </c>
      <c r="C48" s="199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-74718507.790000007</v>
      </c>
    </row>
    <row r="51" spans="1:3" x14ac:dyDescent="0.2">
      <c r="A51" s="23">
        <v>8220</v>
      </c>
      <c r="B51" s="112" t="s">
        <v>46</v>
      </c>
      <c r="C51" s="114">
        <v>38685551.850000001</v>
      </c>
    </row>
    <row r="52" spans="1:3" x14ac:dyDescent="0.2">
      <c r="A52" s="23">
        <v>8230</v>
      </c>
      <c r="B52" s="112" t="s">
        <v>599</v>
      </c>
      <c r="C52" s="114">
        <v>-16253357.6</v>
      </c>
    </row>
    <row r="53" spans="1:3" x14ac:dyDescent="0.2">
      <c r="A53" s="23">
        <v>8240</v>
      </c>
      <c r="B53" s="112" t="s">
        <v>45</v>
      </c>
      <c r="C53" s="114">
        <v>2363568.4500000002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49922745.090000004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2024-10-31T01:31:40Z</cp:lastPrinted>
  <dcterms:created xsi:type="dcterms:W3CDTF">2012-12-11T20:36:24Z</dcterms:created>
  <dcterms:modified xsi:type="dcterms:W3CDTF">2024-10-31T01:36:36Z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