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 tabRatio="821" activeTab="5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6.EAA" sheetId="8" r:id="rId6"/>
    <sheet name="7.EADP" sheetId="9" r:id="rId7"/>
    <sheet name="PT_ESF_ECSF" sheetId="3" state="hidden" r:id="rId8"/>
    <sheet name="8.PC" sheetId="26" r:id="rId9"/>
    <sheet name="9.NOTAS" sheetId="25" r:id="rId10"/>
    <sheet name="10.EAI" sheetId="12" r:id="rId11"/>
    <sheet name="11.CAdmon" sheetId="13" r:id="rId12"/>
    <sheet name="13.COG" sheetId="15" r:id="rId13"/>
    <sheet name="12.CTG" sheetId="14" r:id="rId14"/>
    <sheet name="14.CFG" sheetId="16" r:id="rId15"/>
    <sheet name="15.EN" sheetId="27" r:id="rId16"/>
    <sheet name="16.ID" sheetId="28" r:id="rId17"/>
    <sheet name="17.IPF" sheetId="29" r:id="rId18"/>
    <sheet name="18.CProg" sheetId="19" r:id="rId19"/>
    <sheet name="19.PYPI" sheetId="30" r:id="rId20"/>
    <sheet name="20.IR" sheetId="31" r:id="rId21"/>
    <sheet name="Esq Bur" sheetId="37" r:id="rId22"/>
    <sheet name="Rel Cta Banc" sheetId="35" r:id="rId23"/>
    <sheet name="Ayudas" sheetId="33" r:id="rId24"/>
    <sheet name="Gto Federalizado" sheetId="34" r:id="rId25"/>
    <sheet name="Inmuebles" sheetId="39" r:id="rId26"/>
    <sheet name="Muebles" sheetId="38" r:id="rId27"/>
  </sheets>
  <externalReferences>
    <externalReference r:id="rId28"/>
    <externalReference r:id="rId29"/>
  </externalReferences>
  <definedNames>
    <definedName name="_xlnm.Print_Area" localSheetId="0">'1.ESF'!$B$1:$M$68</definedName>
    <definedName name="_xlnm.Print_Area" localSheetId="10">'10.EAI'!$A$2:$L$61</definedName>
    <definedName name="_xlnm.Print_Area" localSheetId="13">'12.CTG'!$A$3:$L$43</definedName>
    <definedName name="_xlnm.Print_Area" localSheetId="15">'15.EN'!$B$1:$I$41</definedName>
    <definedName name="_xlnm.Print_Area" localSheetId="16">'16.ID'!$B$2:$E$44</definedName>
    <definedName name="_xlnm.Print_Area" localSheetId="17">'17.IPF'!$B$2:$G$45</definedName>
    <definedName name="_xlnm.Print_Area" localSheetId="1">'2.EA'!$B$2:$L$63</definedName>
    <definedName name="_xlnm.Print_Area" localSheetId="20">'20.IR'!$A$2:$Z$49</definedName>
    <definedName name="_xlnm.Print_Area" localSheetId="2">'3.EVHP'!$B$2:$J$47</definedName>
    <definedName name="_xlnm.Print_Area" localSheetId="4">'4.EFE'!$B$2:$R$58</definedName>
    <definedName name="_xlnm.Print_Area" localSheetId="5">'6.EAA'!$B$2:$J$45</definedName>
    <definedName name="_xlnm.Print_Area" localSheetId="6">'7.EADP'!$B$2:$K$52</definedName>
    <definedName name="_xlnm.Print_Area" localSheetId="8">'8.PC'!$B$2:$F$38</definedName>
    <definedName name="_xlnm.Print_Area" localSheetId="9">'9.NOTAS'!$B$3:$G$318</definedName>
  </definedNames>
  <calcPr calcId="152511"/>
</workbook>
</file>

<file path=xl/calcChain.xml><?xml version="1.0" encoding="utf-8"?>
<calcChain xmlns="http://schemas.openxmlformats.org/spreadsheetml/2006/main">
  <c r="M11" i="30" l="1"/>
  <c r="K11" i="30"/>
  <c r="I11" i="30"/>
  <c r="P12" i="30"/>
  <c r="M13" i="30"/>
  <c r="K13" i="30"/>
  <c r="L41" i="19"/>
  <c r="L10" i="19"/>
  <c r="F39" i="40"/>
  <c r="G12" i="19" l="1"/>
  <c r="G17" i="19"/>
  <c r="L17" i="19" s="1"/>
  <c r="C231" i="25"/>
  <c r="D231" i="25"/>
  <c r="E231" i="25"/>
  <c r="C127" i="25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P11" i="30"/>
  <c r="G24" i="19"/>
  <c r="L12" i="19"/>
  <c r="D10" i="15" l="1"/>
  <c r="Q44" i="10"/>
  <c r="P24" i="10" l="1"/>
  <c r="Q24" i="10"/>
  <c r="P35" i="10"/>
  <c r="P27" i="10" s="1"/>
  <c r="P15" i="10"/>
  <c r="H15" i="10"/>
  <c r="H28" i="10"/>
  <c r="K52" i="5"/>
  <c r="K54" i="5"/>
  <c r="F34" i="5"/>
  <c r="J13" i="5"/>
  <c r="J18" i="5"/>
  <c r="E23" i="5"/>
  <c r="E34" i="5" s="1"/>
  <c r="K60" i="1"/>
  <c r="K58" i="1"/>
  <c r="J45" i="1"/>
  <c r="J35" i="1"/>
  <c r="J39" i="1"/>
  <c r="J22" i="1"/>
  <c r="K22" i="1"/>
  <c r="F38" i="1"/>
  <c r="E36" i="1"/>
  <c r="F36" i="1"/>
  <c r="E21" i="1"/>
  <c r="F21" i="1"/>
  <c r="H49" i="10" l="1"/>
  <c r="P44" i="10" s="1"/>
  <c r="J52" i="5"/>
  <c r="J54" i="5"/>
  <c r="E38" i="1"/>
  <c r="J58" i="1"/>
  <c r="J60" i="1" s="1"/>
  <c r="K25" i="30"/>
  <c r="L25" i="30"/>
  <c r="M25" i="30"/>
  <c r="N25" i="30"/>
  <c r="J11" i="30"/>
  <c r="O13" i="30"/>
  <c r="O11" i="30" l="1"/>
  <c r="Q11" i="30"/>
  <c r="F15" i="29"/>
  <c r="E292" i="25" l="1"/>
  <c r="G51" i="12" l="1"/>
  <c r="F51" i="12"/>
  <c r="K18" i="5" l="1"/>
  <c r="I28" i="10" l="1"/>
  <c r="Q13" i="30"/>
  <c r="P13" i="30"/>
  <c r="Q15" i="10" l="1"/>
  <c r="I25" i="30"/>
  <c r="H25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J12" i="30"/>
  <c r="O12" i="30" s="1"/>
  <c r="L11" i="19"/>
  <c r="F23" i="19"/>
  <c r="J11" i="19"/>
  <c r="J10" i="19" s="1"/>
  <c r="K11" i="19"/>
  <c r="D48" i="15"/>
  <c r="F48" i="15"/>
  <c r="H48" i="15"/>
  <c r="J48" i="15"/>
  <c r="K48" i="15"/>
  <c r="Q12" i="30" l="1"/>
  <c r="J25" i="30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O25" i="30" l="1"/>
  <c r="G11" i="19"/>
  <c r="G14" i="19"/>
  <c r="G23" i="19"/>
  <c r="G10" i="19" l="1"/>
  <c r="G41" i="19"/>
  <c r="E38" i="15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E51" i="12"/>
  <c r="I44" i="15" l="1"/>
  <c r="H23" i="13"/>
  <c r="I23" i="13"/>
  <c r="J23" i="13"/>
  <c r="G23" i="13"/>
  <c r="E23" i="13"/>
  <c r="D23" i="13"/>
  <c r="F23" i="13" s="1"/>
  <c r="I51" i="12" l="1"/>
  <c r="H51" i="12"/>
  <c r="K23" i="13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4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73" i="25"/>
  <c r="E301" i="25" s="1"/>
  <c r="E260" i="25"/>
  <c r="E253" i="25"/>
  <c r="E266" i="25" l="1"/>
  <c r="K23" i="19" l="1"/>
  <c r="I23" i="19"/>
  <c r="E23" i="19"/>
  <c r="K14" i="19"/>
  <c r="K10" i="19" s="1"/>
  <c r="I14" i="19"/>
  <c r="E14" i="19"/>
  <c r="F11" i="19"/>
  <c r="F10" i="19" s="1"/>
  <c r="E11" i="19"/>
  <c r="J23" i="16"/>
  <c r="E23" i="16"/>
  <c r="D23" i="16"/>
  <c r="F23" i="16" s="1"/>
  <c r="H44" i="15"/>
  <c r="E44" i="15"/>
  <c r="D38" i="15"/>
  <c r="D44" i="15" s="1"/>
  <c r="I10" i="19" l="1"/>
  <c r="E10" i="19"/>
  <c r="I41" i="19"/>
  <c r="J51" i="12"/>
  <c r="J44" i="15"/>
  <c r="K18" i="14"/>
  <c r="F18" i="14"/>
  <c r="K23" i="16"/>
  <c r="H49" i="16"/>
  <c r="K41" i="19"/>
  <c r="D49" i="16"/>
  <c r="E41" i="19"/>
  <c r="F41" i="19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Q27" i="10" l="1"/>
  <c r="E53" i="3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F44" i="15"/>
  <c r="E212" i="3"/>
  <c r="E190" i="3"/>
  <c r="E207" i="3"/>
  <c r="K44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H25" i="8" l="1"/>
  <c r="I25" i="8" s="1"/>
  <c r="J44" i="9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</calcChain>
</file>

<file path=xl/sharedStrings.xml><?xml version="1.0" encoding="utf-8"?>
<sst xmlns="http://schemas.openxmlformats.org/spreadsheetml/2006/main" count="3056" uniqueCount="1464">
  <si>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</si>
  <si>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</si>
  <si>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</si>
  <si>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</si>
  <si>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</si>
  <si>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</si>
  <si>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</si>
  <si>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</si>
  <si>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</si>
  <si>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</si>
  <si>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</si>
  <si>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</si>
  <si>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</si>
  <si>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</si>
  <si>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</si>
  <si>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</si>
  <si>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</si>
  <si>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</si>
  <si>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</si>
  <si>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</si>
  <si>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</si>
  <si>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</si>
  <si>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</si>
  <si>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</si>
  <si>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</si>
  <si>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</si>
  <si>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</si>
  <si>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</si>
  <si>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</si>
  <si>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</si>
  <si>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</si>
  <si>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</si>
  <si>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</si>
  <si>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</si>
  <si>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</si>
  <si>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</si>
  <si>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</si>
  <si>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</si>
  <si>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</si>
  <si>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</si>
  <si>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</si>
  <si>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</si>
  <si>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</si>
  <si>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</si>
  <si>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</si>
  <si>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</si>
  <si>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</si>
  <si>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</si>
  <si>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</si>
  <si>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</si>
  <si>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</si>
  <si>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</si>
  <si>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</si>
  <si>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</si>
  <si>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</si>
  <si>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</si>
  <si>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</si>
  <si>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</si>
  <si>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</si>
  <si>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</si>
  <si>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</si>
  <si>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</si>
  <si>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</si>
  <si>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</si>
  <si>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</si>
  <si>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</si>
  <si>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</si>
  <si>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</si>
  <si>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</si>
  <si>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</si>
  <si>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</si>
  <si>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</si>
  <si>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</si>
  <si>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</si>
  <si>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</si>
  <si>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</si>
  <si>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</si>
  <si>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</si>
  <si>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</si>
  <si>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</si>
  <si>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</si>
  <si>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</si>
  <si>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</si>
  <si>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</si>
  <si>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</si>
  <si>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</si>
  <si>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</si>
  <si>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</si>
  <si>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</si>
  <si>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</si>
  <si>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</si>
  <si>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</si>
  <si>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</si>
  <si>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</si>
  <si>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</si>
  <si>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</si>
  <si>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</si>
  <si>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</si>
  <si>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</si>
  <si>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</si>
  <si>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</si>
  <si>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</si>
  <si>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</si>
  <si>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</si>
  <si>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</si>
  <si>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</si>
  <si>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</si>
  <si>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</si>
  <si>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</si>
  <si>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</si>
  <si>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</si>
  <si>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</si>
  <si>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</si>
  <si>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</si>
  <si>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</si>
  <si>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</si>
  <si>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</si>
  <si>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</si>
  <si>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</si>
  <si>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</si>
  <si>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</si>
  <si>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</si>
  <si>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</si>
  <si>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</si>
  <si>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</si>
  <si>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</si>
  <si>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</si>
  <si>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</si>
  <si>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</si>
  <si>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</si>
  <si>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</si>
  <si>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</si>
  <si>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</si>
  <si>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</si>
  <si>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</si>
  <si>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</si>
  <si>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</si>
  <si>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</si>
  <si>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</si>
  <si>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</si>
  <si>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</si>
  <si>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</si>
  <si>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</si>
  <si>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</si>
  <si>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</si>
  <si>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</si>
  <si>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</si>
  <si>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</si>
  <si>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</si>
  <si>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</si>
  <si>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</si>
  <si>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</si>
  <si>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</si>
  <si>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</si>
  <si>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</si>
  <si>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</si>
  <si>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</si>
  <si>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</si>
  <si>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</si>
  <si>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</si>
  <si>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</si>
  <si>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</si>
  <si>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</si>
  <si>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</si>
  <si>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</si>
  <si>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</si>
  <si>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</si>
  <si>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</si>
  <si>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</si>
  <si>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</si>
  <si>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</si>
  <si>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</si>
  <si>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</si>
  <si>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</si>
  <si>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</si>
  <si>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</si>
  <si>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</si>
  <si>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</si>
  <si>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</si>
  <si>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</si>
  <si>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</si>
  <si>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</si>
  <si>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</si>
  <si>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</si>
  <si>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</si>
  <si>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</si>
  <si>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</si>
  <si>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</si>
  <si>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</si>
  <si>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</si>
  <si>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</si>
  <si>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</si>
  <si>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</si>
  <si>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</si>
  <si>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</si>
  <si>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</si>
  <si>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</si>
  <si>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</si>
  <si>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</si>
  <si>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</si>
  <si>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</si>
  <si>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</si>
  <si>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</si>
  <si>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</si>
  <si>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</si>
  <si>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</si>
  <si>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</si>
  <si>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</si>
  <si>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</si>
  <si>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</si>
  <si>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</si>
  <si>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</si>
  <si>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</si>
  <si>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</si>
  <si>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</si>
  <si>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</si>
  <si>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</si>
  <si>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</si>
  <si>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</si>
  <si>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</si>
  <si>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</si>
  <si>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</si>
  <si>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</si>
  <si>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</si>
  <si>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</si>
  <si>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</si>
  <si>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</si>
  <si>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</si>
  <si>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</si>
  <si>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</si>
  <si>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</si>
  <si>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</si>
  <si>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</si>
  <si>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</si>
  <si>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</si>
  <si>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</si>
  <si>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</si>
  <si>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</si>
  <si>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</si>
  <si>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</si>
  <si>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</si>
  <si>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</si>
  <si>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</si>
  <si>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</si>
  <si>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</si>
  <si>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</si>
  <si>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</si>
  <si>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</si>
  <si>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</si>
  <si>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</si>
  <si>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</si>
  <si>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</si>
  <si>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</si>
  <si>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</si>
  <si>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</si>
  <si>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</si>
  <si>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</si>
  <si>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</si>
  <si>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</si>
  <si>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</si>
  <si>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</si>
  <si>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</si>
  <si>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</si>
  <si>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</si>
  <si>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</si>
  <si>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</si>
  <si>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</si>
  <si>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</si>
  <si>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</si>
  <si>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</si>
  <si>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</si>
  <si>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</si>
  <si>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</si>
  <si>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</si>
  <si>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</si>
  <si>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</si>
  <si>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</si>
  <si>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</si>
  <si>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</si>
  <si>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</si>
  <si>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</si>
  <si>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</si>
  <si>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</si>
  <si>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</si>
  <si>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</si>
  <si>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</si>
  <si>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</si>
  <si>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</si>
  <si>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</si>
  <si>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</si>
  <si>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</si>
  <si>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</si>
  <si>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</si>
  <si>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</si>
  <si>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</si>
  <si>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</si>
  <si>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</si>
  <si>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</si>
  <si>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</si>
  <si>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</si>
  <si>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</si>
  <si>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</si>
  <si>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</si>
  <si>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</si>
  <si>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</si>
  <si>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</si>
  <si>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</si>
  <si>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</si>
  <si>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</si>
  <si>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</si>
  <si>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</si>
  <si>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</si>
  <si>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</si>
  <si>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</si>
  <si>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</si>
  <si>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</si>
  <si>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</si>
  <si>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</si>
  <si>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</si>
  <si>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</si>
  <si>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</si>
  <si>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</si>
  <si>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</si>
  <si>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</si>
  <si>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</si>
  <si>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</si>
  <si>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</si>
  <si>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</si>
  <si>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</si>
  <si>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</si>
  <si>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</si>
  <si>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</si>
  <si>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</si>
  <si>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</si>
  <si>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</si>
  <si>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</si>
  <si>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</si>
  <si>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</si>
  <si>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</si>
  <si>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</si>
  <si>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</si>
  <si>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</si>
  <si>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</si>
  <si>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</si>
  <si>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</si>
  <si>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</si>
  <si>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</si>
  <si>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</si>
  <si>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</si>
  <si>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</si>
  <si>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</si>
  <si>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</si>
  <si>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</si>
  <si>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</si>
  <si>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</si>
  <si>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</si>
  <si>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</si>
  <si>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</si>
  <si>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</si>
  <si>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</si>
  <si>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</si>
  <si>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</si>
  <si>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</si>
  <si>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</si>
  <si>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</si>
  <si>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</si>
  <si>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</si>
  <si>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</si>
  <si>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</si>
  <si>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</si>
  <si>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</si>
  <si>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</si>
  <si>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</si>
  <si>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</si>
  <si>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</si>
  <si>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</si>
  <si>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</si>
  <si>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</si>
  <si>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</si>
  <si>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</si>
  <si>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</si>
  <si>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</si>
  <si>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</si>
  <si>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</si>
  <si>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</si>
  <si>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</si>
  <si>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</si>
  <si>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</si>
  <si>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</si>
  <si>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</si>
  <si>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</si>
  <si>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</si>
  <si>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</si>
  <si>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</si>
  <si>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</si>
  <si>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</si>
  <si>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</si>
  <si>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</si>
  <si>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</si>
  <si>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</si>
  <si>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</si>
  <si>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</si>
  <si>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</si>
  <si>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</si>
  <si>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</si>
  <si>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</si>
  <si>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</si>
  <si>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</si>
  <si>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</si>
  <si>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</si>
  <si>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</si>
  <si>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</si>
  <si>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</si>
  <si>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</si>
  <si>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</si>
  <si>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</si>
  <si>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</si>
  <si>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</si>
  <si>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</si>
  <si>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</si>
  <si>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</si>
  <si>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</si>
  <si>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</si>
  <si>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</si>
  <si>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</si>
  <si>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</si>
  <si>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</si>
  <si>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</si>
  <si>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</si>
  <si>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</si>
  <si>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</si>
  <si>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</si>
  <si>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</si>
  <si>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</si>
  <si>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</si>
  <si>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</si>
  <si>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</si>
  <si>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</si>
  <si>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</si>
  <si>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</si>
  <si>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</si>
  <si>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</si>
  <si>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</si>
  <si>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</si>
  <si>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</si>
  <si>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</si>
  <si>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</si>
  <si>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</si>
  <si>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</si>
  <si>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</si>
  <si>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</si>
  <si>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</si>
  <si>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</si>
  <si>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</si>
  <si>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</si>
  <si>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</si>
  <si>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</si>
  <si>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</si>
  <si>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</si>
  <si>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</si>
  <si>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</si>
  <si>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</si>
  <si>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</si>
  <si>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</si>
  <si>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</si>
  <si>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</si>
  <si>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</si>
  <si>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</si>
  <si>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</si>
  <si>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</si>
  <si>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</si>
  <si>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</si>
  <si>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</si>
  <si>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</si>
  <si>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</si>
  <si>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</si>
  <si>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</si>
  <si>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</si>
  <si>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</si>
  <si>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</si>
  <si>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</si>
  <si>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</si>
  <si>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</si>
  <si>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</si>
  <si>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</si>
  <si>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</si>
  <si>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</si>
  <si>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</si>
  <si>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</si>
  <si>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</si>
  <si>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</si>
  <si>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</si>
  <si>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</si>
  <si>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</si>
  <si>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</si>
  <si>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</si>
  <si>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</si>
  <si>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</si>
  <si>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</si>
  <si>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</si>
  <si>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</si>
  <si>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</si>
  <si>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</si>
  <si>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</si>
  <si>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</si>
  <si>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</si>
  <si>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</si>
  <si>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</si>
  <si>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</si>
  <si>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</si>
  <si>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</si>
  <si>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</si>
  <si>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</si>
  <si>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</si>
  <si>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</si>
  <si>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</si>
  <si>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</si>
  <si>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</si>
  <si>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</si>
  <si>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</si>
  <si>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</si>
  <si>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</si>
  <si>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</si>
  <si>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</si>
  <si>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</si>
  <si>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</si>
  <si>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</si>
  <si>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</si>
  <si>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</si>
  <si>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</si>
  <si>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</si>
  <si>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</si>
  <si>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</si>
  <si>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</si>
  <si>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</si>
  <si>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</si>
  <si>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</si>
  <si>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</si>
  <si>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</si>
  <si>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</si>
  <si>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</si>
  <si>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</si>
  <si>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</si>
  <si>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</si>
  <si>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</si>
  <si>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</si>
  <si>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</si>
  <si>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</si>
  <si>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</si>
  <si>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</si>
  <si>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</si>
  <si>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</si>
  <si>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</si>
  <si>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</si>
  <si>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</si>
  <si>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</si>
  <si>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</si>
  <si>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</si>
  <si>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</si>
  <si>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</si>
  <si>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</si>
  <si>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</si>
  <si>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</si>
  <si>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</si>
  <si>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</si>
  <si>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</si>
  <si>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</si>
  <si>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</si>
  <si>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</si>
  <si>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</si>
  <si>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</si>
  <si>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</si>
  <si>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</si>
  <si>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</si>
  <si>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</si>
  <si>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</si>
  <si>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</si>
  <si>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</si>
  <si>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</si>
  <si>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</si>
  <si>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</si>
  <si>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</si>
  <si>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</si>
  <si>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</si>
  <si>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</si>
  <si>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</si>
  <si>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</si>
  <si>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</si>
  <si>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</si>
  <si>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</si>
  <si>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</si>
  <si>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</si>
  <si>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</si>
  <si>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</si>
  <si>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</si>
  <si>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</si>
  <si>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</si>
  <si>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</si>
  <si>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</si>
  <si>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</si>
  <si>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</si>
  <si>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</si>
  <si>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</si>
  <si>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</si>
  <si>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</si>
  <si>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</si>
  <si>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</si>
  <si>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</si>
  <si>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</si>
  <si>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</si>
  <si>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</si>
  <si>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</si>
  <si>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</si>
  <si>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</si>
  <si>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</si>
  <si>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</si>
  <si>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</si>
  <si>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</si>
  <si>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</si>
  <si>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</si>
  <si>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</si>
  <si>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</si>
  <si>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</si>
  <si>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</si>
  <si>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</si>
  <si>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</si>
  <si>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</si>
  <si>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</si>
  <si>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</si>
  <si>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</si>
  <si>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</si>
  <si>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</si>
  <si>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</si>
  <si>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</si>
  <si>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</si>
  <si>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</si>
  <si>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</si>
  <si>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</si>
  <si>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</si>
  <si>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</si>
  <si>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</si>
  <si>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</si>
  <si>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</si>
  <si>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</si>
  <si>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</si>
  <si>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</si>
  <si>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</si>
  <si>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</si>
  <si>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</si>
  <si>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</si>
  <si>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</si>
  <si>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</si>
  <si>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</si>
  <si>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</si>
  <si>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</si>
  <si>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</si>
  <si>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</si>
  <si>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</si>
  <si>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</si>
  <si>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</si>
  <si>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</si>
  <si>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</si>
  <si>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</si>
  <si>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</si>
  <si>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</si>
  <si>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</si>
  <si>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</si>
  <si>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</si>
  <si>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</si>
  <si>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</si>
  <si>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</si>
  <si>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</si>
  <si>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</si>
  <si>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</si>
  <si>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</si>
  <si>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</si>
  <si>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</si>
  <si>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</si>
  <si>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</si>
  <si>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</si>
  <si>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</si>
  <si>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</si>
  <si>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</si>
  <si>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</si>
  <si>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</si>
  <si>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</si>
  <si>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</si>
  <si>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</si>
  <si>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</si>
  <si>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</si>
  <si>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</si>
  <si>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</si>
  <si>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</si>
  <si>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</si>
  <si>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</si>
  <si>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</si>
  <si>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</si>
  <si>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</si>
  <si>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</si>
  <si>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</si>
  <si>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</si>
  <si>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</si>
  <si>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</si>
  <si>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</si>
  <si>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</si>
  <si>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>Del 1 de enero al 31 de marzo de 2018 y 2017</t>
  </si>
  <si>
    <t>Del 1 de enero al 31 de marzo   2018 y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</si>
  <si>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</si>
  <si>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</si>
  <si>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</si>
  <si>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</si>
  <si>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</si>
  <si>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</si>
  <si>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</si>
  <si>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</si>
  <si>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</si>
  <si>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</si>
  <si>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</si>
  <si>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</si>
  <si>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</si>
  <si>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</si>
  <si>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</si>
  <si>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</si>
  <si>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</si>
  <si>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</si>
  <si>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</si>
  <si>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</si>
  <si>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</si>
  <si>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</si>
  <si>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</si>
  <si>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</si>
  <si>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</si>
  <si>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</si>
  <si>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</si>
  <si>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</si>
  <si>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</si>
  <si>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</si>
  <si>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</si>
  <si>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</si>
  <si>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</si>
  <si>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</si>
  <si>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</si>
  <si>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</si>
  <si>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</si>
  <si>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</si>
  <si>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</si>
  <si>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</si>
  <si>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</si>
  <si>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</si>
  <si>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</si>
  <si>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</si>
  <si>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</si>
  <si>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</si>
  <si>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</si>
  <si>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</si>
  <si>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</si>
  <si>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</si>
  <si>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</si>
  <si>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</si>
  <si>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</si>
  <si>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</si>
  <si>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</si>
  <si>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</si>
  <si>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</si>
  <si>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</si>
  <si>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</si>
  <si>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</si>
  <si>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</si>
  <si>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</si>
  <si>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</si>
  <si>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</si>
  <si>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</si>
  <si>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</si>
  <si>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</si>
  <si>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</si>
  <si>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</si>
  <si>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</si>
  <si>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</si>
  <si>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</si>
  <si>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</si>
  <si>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</si>
  <si>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</si>
  <si>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</si>
  <si>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</si>
  <si>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</si>
  <si>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</si>
  <si>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</si>
  <si>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</si>
  <si>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</si>
  <si>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</si>
  <si>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</si>
  <si>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</si>
  <si>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</si>
  <si>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</si>
  <si>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</si>
  <si>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</si>
  <si>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</si>
  <si>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</si>
  <si>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</si>
  <si>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</si>
  <si>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</si>
  <si>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</si>
  <si>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</si>
  <si>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</si>
  <si>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</si>
  <si>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</si>
  <si>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</si>
  <si>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</si>
  <si>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</si>
  <si>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</si>
  <si>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</si>
  <si>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</si>
  <si>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</si>
  <si>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</si>
  <si>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</si>
  <si>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</si>
  <si>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</si>
  <si>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</si>
  <si>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</si>
  <si>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</si>
  <si>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</si>
  <si>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</si>
  <si>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</si>
  <si>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</si>
  <si>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</si>
  <si>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</si>
  <si>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</si>
  <si>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</si>
  <si>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</si>
  <si>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</si>
  <si>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</si>
  <si>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</si>
  <si>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</si>
  <si>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</si>
  <si>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</si>
  <si>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</si>
  <si>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</si>
  <si>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</si>
  <si>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</si>
  <si>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</si>
  <si>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</si>
  <si>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</si>
  <si>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</si>
  <si>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</si>
  <si>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</si>
  <si>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</si>
  <si>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</si>
  <si>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</si>
  <si>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</si>
  <si>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</si>
  <si>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</si>
  <si>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</si>
  <si>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</si>
  <si>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</si>
  <si>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</si>
  <si>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</si>
  <si>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</si>
  <si>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</si>
  <si>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</si>
  <si>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</si>
  <si>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</si>
  <si>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</si>
  <si>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</si>
  <si>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</si>
  <si>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</si>
  <si>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</si>
  <si>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</si>
  <si>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</si>
  <si>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</si>
  <si>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</si>
  <si>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</si>
  <si>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</si>
  <si>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</si>
  <si>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</si>
  <si>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</si>
  <si>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</si>
  <si>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</si>
  <si>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</si>
  <si>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</si>
  <si>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</si>
  <si>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</si>
  <si>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</si>
  <si>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</si>
  <si>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</si>
  <si>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</si>
  <si>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</si>
  <si>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</si>
  <si>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</si>
  <si>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</si>
  <si>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</si>
  <si>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</si>
  <si>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</si>
  <si>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</si>
  <si>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</si>
  <si>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</si>
  <si>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</si>
  <si>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</si>
  <si>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</si>
  <si>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</si>
  <si>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</si>
  <si>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</si>
  <si>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</si>
  <si>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</si>
  <si>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</si>
  <si>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</si>
  <si>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</si>
  <si>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</si>
  <si>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</si>
  <si>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</si>
  <si>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</si>
  <si>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</si>
  <si>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</si>
  <si>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</si>
  <si>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</si>
  <si>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</si>
  <si>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</si>
  <si>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</si>
  <si>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</si>
  <si>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</si>
  <si>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</si>
  <si>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</si>
  <si>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</si>
  <si>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</si>
  <si>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</si>
  <si>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</si>
  <si>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</si>
  <si>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</si>
  <si>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</si>
  <si>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</si>
  <si>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</si>
  <si>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</si>
  <si>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</si>
  <si>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</si>
  <si>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</si>
  <si>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</si>
  <si>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</si>
  <si>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</si>
  <si>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</si>
  <si>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</si>
  <si>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</si>
  <si>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</si>
  <si>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</si>
  <si>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</si>
  <si>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</si>
  <si>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</si>
  <si>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</si>
  <si>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</si>
  <si>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</si>
  <si>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</si>
  <si>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</si>
  <si>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</si>
  <si>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</si>
  <si>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</si>
  <si>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</si>
  <si>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</si>
  <si>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</si>
  <si>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</si>
  <si>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</si>
  <si>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</si>
  <si>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</si>
  <si>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</si>
  <si>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</si>
  <si>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</si>
  <si>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</si>
  <si>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</si>
  <si>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</si>
  <si>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</si>
  <si>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</si>
  <si>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</si>
  <si>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</si>
  <si>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</si>
  <si>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</si>
  <si>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</si>
  <si>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</si>
  <si>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</si>
  <si>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</si>
  <si>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</si>
  <si>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</si>
  <si>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</si>
  <si>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</si>
  <si>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</si>
  <si>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</si>
  <si>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</si>
  <si>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</si>
  <si>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</si>
  <si>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</si>
  <si>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</si>
  <si>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</si>
  <si>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</si>
  <si>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</si>
  <si>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</si>
  <si>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</si>
  <si>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</si>
  <si>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</si>
  <si>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</si>
  <si>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</si>
  <si>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</si>
  <si>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</si>
  <si>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</si>
  <si>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</si>
  <si>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</si>
  <si>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</si>
  <si>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</si>
  <si>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</si>
  <si>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</si>
  <si>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</si>
  <si>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</si>
  <si>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</si>
  <si>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</si>
  <si>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</si>
  <si>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</si>
  <si>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</si>
  <si>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</si>
  <si>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</si>
  <si>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</si>
  <si>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</si>
  <si>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</si>
  <si>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</si>
  <si>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</si>
  <si>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</si>
  <si>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</si>
  <si>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</si>
  <si>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</si>
  <si>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</si>
  <si>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</si>
  <si>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</si>
  <si>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</si>
  <si>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</si>
  <si>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</si>
  <si>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</si>
  <si>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</si>
  <si>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</si>
  <si>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</si>
  <si>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</si>
  <si>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</si>
  <si>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</si>
  <si>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</si>
  <si>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</si>
  <si>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</si>
  <si>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</si>
  <si>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</si>
  <si>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</si>
  <si>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</si>
  <si>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</si>
  <si>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</si>
  <si>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</si>
  <si>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</si>
  <si>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</si>
  <si>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</si>
  <si>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</si>
  <si>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</si>
  <si>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</si>
  <si>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</si>
  <si>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</si>
  <si>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</si>
  <si>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</si>
  <si>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</si>
  <si>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</si>
  <si>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</si>
  <si>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</si>
  <si>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</si>
  <si>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</si>
  <si>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</si>
  <si>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</si>
  <si>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</si>
  <si>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</si>
  <si>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</si>
  <si>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</si>
  <si>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</si>
  <si>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</si>
  <si>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</si>
  <si>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</si>
  <si>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</si>
  <si>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</si>
  <si>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</si>
  <si>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</si>
  <si>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</si>
  <si>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</si>
  <si>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</si>
  <si>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</si>
  <si>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</si>
  <si>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</si>
  <si>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</si>
  <si>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</si>
  <si>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</si>
  <si>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</si>
  <si>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</si>
  <si>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</si>
  <si>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</si>
  <si>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</si>
  <si>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</si>
  <si>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</si>
  <si>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</si>
  <si>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</si>
  <si>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</si>
  <si>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</si>
  <si>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</si>
  <si>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</si>
  <si>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</si>
  <si>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</si>
  <si>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</si>
  <si>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</si>
  <si>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</si>
  <si>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</si>
  <si>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</si>
  <si>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</si>
  <si>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</si>
  <si>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</si>
  <si>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</si>
  <si>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</si>
  <si>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</si>
  <si>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</si>
  <si>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</si>
  <si>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</si>
  <si>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</si>
  <si>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</si>
  <si>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</si>
  <si>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</si>
  <si>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</si>
  <si>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</si>
  <si>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</si>
  <si>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</si>
  <si>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</si>
  <si>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</si>
  <si>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</si>
  <si>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</si>
  <si>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</si>
  <si>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</si>
  <si>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</si>
  <si>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</si>
  <si>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</si>
  <si>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</si>
  <si>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</si>
  <si>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</si>
  <si>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</si>
  <si>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</si>
  <si>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</si>
  <si>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</si>
  <si>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</si>
  <si>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</si>
  <si>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</si>
  <si>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</si>
  <si>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</si>
  <si>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</si>
  <si>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</si>
  <si>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</si>
  <si>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</si>
  <si>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</si>
  <si>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</si>
  <si>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</si>
  <si>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</si>
  <si>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</si>
  <si>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</si>
  <si>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</si>
  <si>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</si>
  <si>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</si>
  <si>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</si>
  <si>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</si>
  <si>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</si>
  <si>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</si>
  <si>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</si>
  <si>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</si>
  <si>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</si>
  <si>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</si>
  <si>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</si>
  <si>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</si>
  <si>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</si>
  <si>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</si>
  <si>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</si>
  <si>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</si>
  <si>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</si>
  <si>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</si>
  <si>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</si>
  <si>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</si>
  <si>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</si>
  <si>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</si>
  <si>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</si>
  <si>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</si>
  <si>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</si>
  <si>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</si>
  <si>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</si>
  <si>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</si>
  <si>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</si>
  <si>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</si>
  <si>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</si>
  <si>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</si>
  <si>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</si>
  <si>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</si>
  <si>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</si>
  <si>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</si>
  <si>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</si>
  <si>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</si>
  <si>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</si>
  <si>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</si>
  <si>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</si>
  <si>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</si>
  <si>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</si>
  <si>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</si>
  <si>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</si>
  <si>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</si>
  <si>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</si>
  <si>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</si>
  <si>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</si>
  <si>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</si>
  <si>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</si>
  <si>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</si>
  <si>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</si>
  <si>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</si>
  <si>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</si>
  <si>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</si>
  <si>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</si>
  <si>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</si>
  <si>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</si>
  <si>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</si>
  <si>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</si>
  <si>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</si>
  <si>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</si>
  <si>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</si>
  <si>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</si>
  <si>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</si>
  <si>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</si>
  <si>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</si>
  <si>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</si>
  <si>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</si>
  <si>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</si>
  <si>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</si>
  <si>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</si>
  <si>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</si>
  <si>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</si>
  <si>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</si>
  <si>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</si>
  <si>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</si>
  <si>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</si>
  <si>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</si>
  <si>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</si>
  <si>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</si>
  <si>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</si>
  <si>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</si>
  <si>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 de 2018 y 2017</t>
  </si>
  <si>
    <t>Del 1 de enero  al 30 de junio   de 2018 y 2017</t>
  </si>
  <si>
    <t>Del 1 de enero  al 30 de junio  de 2018 y 2017</t>
  </si>
  <si>
    <t>Del 1 de enero al 30 de junio de 2018 y 2017</t>
  </si>
  <si>
    <t>ESTADO DE VARIACIÓN EN LA HACIENDA PÚBLICA
Del 1 de Enero al 30 de Junio de 2018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</si>
  <si>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</si>
  <si>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</si>
  <si>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</si>
  <si>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</si>
  <si>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</si>
  <si>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</si>
  <si>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</si>
  <si>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</si>
  <si>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</si>
  <si>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</si>
  <si>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</si>
  <si>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</si>
  <si>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Del 1 de enero al 30 de junio 2018 y 2017</t>
  </si>
  <si>
    <t>Del 01 de enero  al 30 de junio  2018-2017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</si>
  <si>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</si>
  <si>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</si>
  <si>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</si>
  <si>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</si>
  <si>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</si>
  <si>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</si>
  <si>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</si>
  <si>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</si>
  <si>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</si>
  <si>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</si>
  <si>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</si>
  <si>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</si>
  <si>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</si>
  <si>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</si>
  <si>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</si>
  <si>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</si>
  <si>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</si>
  <si>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</si>
  <si>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Correspondiente del 1 de enero  al 30 de junio al  de 2018</t>
  </si>
  <si>
    <t>Correspondiente del 1 de enero al 30 de junio  2018</t>
  </si>
  <si>
    <t>Del 1 de enero  al 30 de junio 2018 -2017</t>
  </si>
  <si>
    <t>Del 1 de enero  al 30 de junio de 2018 y 2017</t>
  </si>
  <si>
    <t>Del 1 de enero al 30 junio de 2018 y 2017</t>
  </si>
  <si>
    <t>Del 1 de enero  al 30 junio de 2018 y 2017</t>
  </si>
  <si>
    <t>Del 1 enero al 30 junio de 2018 y 2017</t>
  </si>
  <si>
    <t>Al 30 de junio  del 2018</t>
  </si>
  <si>
    <t>INSTITUTO ESTATAL DE ATENCION AL MIGRANTE GUANAJUATENSE Y SUS FAMILIAS 
EJERCICIO Y DESTINO DE GASTO FEDERALIZADO Y REINTEGROS
DEL 1 DE ENERO AL AL 30 DE JUNIO  DEL 2018</t>
  </si>
  <si>
    <t>Del 1 enero al 30 junio  2018 y 2017</t>
  </si>
  <si>
    <t>Del 1 de Enero al 30 de junio 2018 y 2017</t>
  </si>
  <si>
    <t>AYUDAS SOCIALES A INSTITUCIONES CULTURALES SIN FIN</t>
  </si>
  <si>
    <t>INSTITUTO ESTATAL DE ATENCION AL MIGRANTE GUANAJUATENSE Y SUS FAMILIAS 
MONTOS PAGADOS POR AYUDAS Y SUBSIDIOS
TRIMESTRE SEGUNDO DEL 2018</t>
  </si>
  <si>
    <t>ROGELIO CARDENAS HERNANDEZ</t>
  </si>
  <si>
    <t>MA JESUS GARCIA RAMIREZ</t>
  </si>
  <si>
    <t>ANTONIO CARRILLO LEDESMA</t>
  </si>
  <si>
    <t>MA IRIS CARELI CHAVEZ MARTINEZ</t>
  </si>
  <si>
    <t>MARTHA TERESA LUNA CABALLERO</t>
  </si>
  <si>
    <t>JANOACELI YOLANDA RANGEL RIVAS</t>
  </si>
  <si>
    <t>ANA ISABEL PATIÑO RODRIGUEZ</t>
  </si>
  <si>
    <t>JANNET ISABEL ALVAREZ LANDEROS</t>
  </si>
  <si>
    <t>ALBERTO BARRON</t>
  </si>
  <si>
    <t>SALVEMOS AL RIO LAJA AC</t>
  </si>
  <si>
    <t>Salomón CARMONA AYALA</t>
  </si>
  <si>
    <t>MIGRANTEX INTERNACIONAL SA DE CV</t>
  </si>
  <si>
    <t xml:space="preserve">FELISA MENDOZA RODRIGUEZ  </t>
  </si>
  <si>
    <t>VICTOR MANUEL ESPINOSA ESPINOSA</t>
  </si>
  <si>
    <t>JORGE LUIS GARCIA ESPINOZA</t>
  </si>
  <si>
    <t>LILIA LARA CRUZ</t>
  </si>
  <si>
    <t>ANDRES GARCIA PEREA</t>
  </si>
  <si>
    <t>ELIDIA CARMONA AGUILERA</t>
  </si>
  <si>
    <t>FERNANDO VEGA PATIÑO</t>
  </si>
  <si>
    <t>EFRAIN RAMIREZ GARCIA</t>
  </si>
  <si>
    <t>ZENAIDA MEZA ARREDONDO</t>
  </si>
  <si>
    <t>JOSE LUIS CRUZ VELOZ</t>
  </si>
  <si>
    <t>APOLINAR MARTINEZ GUERRA</t>
  </si>
  <si>
    <t>ARMANDO OLVERA ARRIAGA</t>
  </si>
  <si>
    <t>EDUARDO SERRANO MARTINEZ</t>
  </si>
  <si>
    <t>GUSTAVO LUCIO CAMPOS</t>
  </si>
  <si>
    <t>HUMBERTO GOMEZ CALDERON</t>
  </si>
  <si>
    <t>GILBERTO OCTAVIO RAMIREZ VAZQUEZ</t>
  </si>
  <si>
    <t>J FELIX OLVERA OLALDE</t>
  </si>
  <si>
    <t>ARMANDO PEÑA</t>
  </si>
  <si>
    <t>ALFONSO CARMONA</t>
  </si>
  <si>
    <t>ANGEL PACHECO</t>
  </si>
  <si>
    <t>GUSTAVO GERMAN HERNANDEZ</t>
  </si>
  <si>
    <t>JOSE D HERNANDEZ</t>
  </si>
  <si>
    <t>LUIS MARTINEZ</t>
  </si>
  <si>
    <t>NANCY G Pérez</t>
  </si>
  <si>
    <t>JOSE ANTONIO GASCA</t>
  </si>
  <si>
    <t>JUSTO ROJO</t>
  </si>
  <si>
    <t>RAFAEL G GONZALEZ</t>
  </si>
  <si>
    <t>JOSE LUIS SOLORZANO</t>
  </si>
  <si>
    <t>ALEJANDRO HERNANDEZ</t>
  </si>
  <si>
    <t>JAVIER L GONZALEZ</t>
  </si>
  <si>
    <t>ROSA MARIA ZAVALA</t>
  </si>
  <si>
    <t>DELFINO ARIAS</t>
  </si>
  <si>
    <t>PATRICIA RUIZ</t>
  </si>
  <si>
    <t>LETICIA LOZANO</t>
  </si>
  <si>
    <t>CASA CLUB YURIRIA</t>
  </si>
  <si>
    <t>JORGE NAVARRETE</t>
  </si>
  <si>
    <t>ANTONIO RAMIREZ</t>
  </si>
  <si>
    <t>MARIA J LULE</t>
  </si>
  <si>
    <t>ADRIANA GUAPO</t>
  </si>
  <si>
    <t>SP TRES POLIMEROS Y COMPRESORAS</t>
  </si>
  <si>
    <t>ACCION COMUNITARIA DEL BAJIO AC</t>
  </si>
  <si>
    <t>JOSE LUIS VEGA DELGADO</t>
  </si>
  <si>
    <t>BLANCA ESTHER MONJARAZ ESQUIVEL</t>
  </si>
  <si>
    <t>ANTONIO CONTRERAS AGUILERA</t>
  </si>
  <si>
    <t>MARCO ANTONIO MARTINEZ HERRERA</t>
  </si>
  <si>
    <t>PEDRO AGUILAR PATLAN</t>
  </si>
  <si>
    <t>CARLOS EDUARDO SEGURA OLIVARES</t>
  </si>
  <si>
    <t>J GONZALO HERNANDEZ LESSO</t>
  </si>
  <si>
    <t>ROSAURA ROCHA MORALES</t>
  </si>
  <si>
    <t>ASUZENA PEREZ GONZALEZ</t>
  </si>
  <si>
    <t>RAUL GARCIA CORTES</t>
  </si>
  <si>
    <t>MANUEL VAZQUEZ NEGRETE</t>
  </si>
  <si>
    <t>OMAR ROBERTO ZAPATA FLORES</t>
  </si>
  <si>
    <t>JUAN JOSE RODRIGUEZ ARREGUIN</t>
  </si>
  <si>
    <t>ARMANDO PATIÑO PATIÑO</t>
  </si>
  <si>
    <t>EDUARDO ARREGUIN PEREZ</t>
  </si>
  <si>
    <t>LEONEL GONZALEZ PEREZ</t>
  </si>
  <si>
    <t>JOSE LUIS ROJAS CANELO</t>
  </si>
  <si>
    <t>ARACELI CARDENAS RAMOS</t>
  </si>
  <si>
    <t>HUGO CARDENAS LARA</t>
  </si>
  <si>
    <t>JUAN ARMANDO CARDOSO CHAVEZ</t>
  </si>
  <si>
    <t>JOSE ALEJANDRO VILLAFAÑA GARCIA</t>
  </si>
  <si>
    <t>ELIZABETH Rodríguez GONZALEZ</t>
  </si>
  <si>
    <t>ALFREDO ANDRADE FLORES</t>
  </si>
  <si>
    <t>J REYES CANELO SALINAS</t>
  </si>
  <si>
    <t>JUAN FRANCISCO HERNANDEZ LARA</t>
  </si>
  <si>
    <t>ANAHI DE LOS ANGELES FONSECA</t>
  </si>
  <si>
    <t>LUZ DEL CARMEN GONZALEZ CAMACHO</t>
  </si>
  <si>
    <t>MA LOURDES GOMEZ FUENTES</t>
  </si>
  <si>
    <t>JOSE DE JESUS CASTRO VAZQUEZ</t>
  </si>
  <si>
    <t xml:space="preserve">MARIA DE LOS ANGELES GUEVARA </t>
  </si>
  <si>
    <t xml:space="preserve">JAIME OLAF CID RODRIGUEZ  </t>
  </si>
  <si>
    <t>MARTIN SEGURA LEON</t>
  </si>
  <si>
    <t>HUGO SANCHEZ PICENO</t>
  </si>
  <si>
    <t>CYNTHIA LUCIA CARTAGENA TOVAR</t>
  </si>
  <si>
    <t>JOSE DE JESUS MONTENEGRO FRANCO</t>
  </si>
  <si>
    <t xml:space="preserve">JOEL LOPEZ  VAZQUEZ  </t>
  </si>
  <si>
    <t>MARIO ARMANDO CORDERO ESPINOSA</t>
  </si>
  <si>
    <t>POMPEYO SANCHEZ</t>
  </si>
  <si>
    <t>MARIA ESPINOZA Pérez</t>
  </si>
  <si>
    <t>MARIA GUADALUPE MENA COLUNGA</t>
  </si>
  <si>
    <t>ELEAZAR NUÑEZ GARCIA</t>
  </si>
  <si>
    <t>ANTONIA GRANA RODRIGUEZ</t>
  </si>
  <si>
    <t>ISIDRA CERRITO CERRITO</t>
  </si>
  <si>
    <t>SAGRARIO ARRIAGA ROMERO</t>
  </si>
  <si>
    <t>JOSE LUIS ALVAREZ RAYA</t>
  </si>
  <si>
    <t>ALEJANDRO MEDRANO RAMIREZ</t>
  </si>
  <si>
    <t>ROSAURA MOYA RODRIGUEZ</t>
  </si>
  <si>
    <t>JESUS GONZALEZ</t>
  </si>
  <si>
    <t>MARIBEL CALDERON GUZMAN</t>
  </si>
  <si>
    <t>FERNANDO AGUILAR FERRER</t>
  </si>
  <si>
    <t xml:space="preserve">MARTHA MAGDALENA GARCIA </t>
  </si>
  <si>
    <t>LEANDRO GARCIA MARTINEZ</t>
  </si>
  <si>
    <t>MARCOS ALEJANDRO JUAREZ</t>
  </si>
  <si>
    <t>HUGO GARCIA VACA</t>
  </si>
  <si>
    <t>JORGE LUIS ANGUIANO CAMARGO</t>
  </si>
  <si>
    <t>JOSE LEANDRO GARCIA VACA</t>
  </si>
  <si>
    <t>MARTHA VACA</t>
  </si>
  <si>
    <t>ANTONIO HERRERA MARTINEZ</t>
  </si>
  <si>
    <t>LEONOR CAROLINA GARCIA VACA</t>
  </si>
  <si>
    <t>SOFIA VEGA ROJAS</t>
  </si>
  <si>
    <t>ROSAURA SERRANO RAMOS</t>
  </si>
  <si>
    <t>ALEJANDRO NUÑEZ NEGRETE</t>
  </si>
  <si>
    <t>AURELIO GUERRERO SALAZAR</t>
  </si>
  <si>
    <t>J ENRIQUE CABRERA HERNANDEZ</t>
  </si>
  <si>
    <t>JOSE TERESO FIGUEROA MEDINA</t>
  </si>
  <si>
    <t>JOSE LUIS QUIROZ Rodríguez</t>
  </si>
  <si>
    <t>JOSE MIGUEL MURILLO CERVANTES</t>
  </si>
  <si>
    <t>JUSTINO BARCENAS BUENO</t>
  </si>
  <si>
    <t>CELIA VERENICE SOTO CRUZ</t>
  </si>
  <si>
    <t>VICTOR FELIPE VARGAS CRUZ</t>
  </si>
  <si>
    <t>VICTOR HUGO SOLANO JIMENEZ</t>
  </si>
  <si>
    <t>JOSE WILFRIDO HERNANDEZ Gómez</t>
  </si>
  <si>
    <t>DIANA BEATRIZ RIVERA HERNANDEZ</t>
  </si>
  <si>
    <t>VICTOR PATRICIO ROCHA MOSQUEDA</t>
  </si>
  <si>
    <t>JUAN GABRIEL RIZO RIZO</t>
  </si>
  <si>
    <t>RODOLFO MARTINEZ MONTERO</t>
  </si>
  <si>
    <t>EUGENIO CANTOR BARRON</t>
  </si>
  <si>
    <t>RAFAEL ALBERTO ZAVALA DELGADILLO</t>
  </si>
  <si>
    <t>CANDELARIA MORALES CHAVEZ</t>
  </si>
  <si>
    <t>J MIGUEL ROCHA DIOSDADO</t>
  </si>
  <si>
    <t>SERGIO MONTOYA JIMENEZ</t>
  </si>
  <si>
    <t>RAFAEL MARTINEZ JIMENEZ</t>
  </si>
  <si>
    <t>MARIO JIMENEZ PEREZ</t>
  </si>
  <si>
    <t>JUAN MARTIN GUERRERO RODRIGUEZ</t>
  </si>
  <si>
    <t>LORENA JAZMIN JASSO LOPEZ</t>
  </si>
  <si>
    <t>MOISES RIVERA VANEGAS</t>
  </si>
  <si>
    <t>MARGARITA PINEDA RAMIREZ</t>
  </si>
  <si>
    <t>JOSE CRUZ NAVARRO GOMEZ</t>
  </si>
  <si>
    <t>RAFAEL CERVANTES MEDINA</t>
  </si>
  <si>
    <t>JOSE ÁLVARO HERNANDEZ GALVAN</t>
  </si>
  <si>
    <t>MANUEL MORALES GALLEGOS</t>
  </si>
  <si>
    <t>FRANCISCO ARREDONDO RODRIGUEZ</t>
  </si>
  <si>
    <t>JUAN FRANCISCO HERNANDEZ LIRA</t>
  </si>
  <si>
    <t>ROBERTO PATIÑO HERNANDEZ</t>
  </si>
  <si>
    <t>MARTIN MORENO DELGADO</t>
  </si>
  <si>
    <t>JESUS GARCIA QUEVEDO</t>
  </si>
  <si>
    <t>SALOMON CARDENAS  GARCIA</t>
  </si>
  <si>
    <t>ISMAEL RIVERA PEREZ</t>
  </si>
  <si>
    <t>JOSE LUIS LOPEZ GARCIA</t>
  </si>
  <si>
    <t>MA DE LOURDES MENA BUSTOS</t>
  </si>
  <si>
    <t>LEONARDO COLORADO COLORADO</t>
  </si>
  <si>
    <t>HERIBERTO GARCIA VARGAS</t>
  </si>
  <si>
    <t>JOSE LUIS YAÑEZ ESCALANTE</t>
  </si>
  <si>
    <t>NICOLAS AVILA BALDERAS</t>
  </si>
  <si>
    <t>J GUADALUPE DURAN TORRES</t>
  </si>
  <si>
    <t>INSTITUTO CELAYENSE SC</t>
  </si>
  <si>
    <t>MARTIN DE JESUS NEGRETE NARVAEZ</t>
  </si>
  <si>
    <t>GERARDO AGUIÑAGA CARDONA</t>
  </si>
  <si>
    <t>LUZ MARIA QUIROZ VILLA</t>
  </si>
  <si>
    <t>ALICIA MENDEZ</t>
  </si>
  <si>
    <t>RAMON SOLANO ANGUIANO</t>
  </si>
  <si>
    <t>MARIA ALICIA CHAVEZ LOPEZ</t>
  </si>
  <si>
    <t>JOSE FLAVIO RODRIGUEZ RODRIGUEZ</t>
  </si>
  <si>
    <t>JUAN DIEGO LOPEZ JUAREZ</t>
  </si>
  <si>
    <t>MARINA TRUJILLO IBARRA</t>
  </si>
  <si>
    <t>JORGE LUIS GAYTAN AGUILERA</t>
  </si>
  <si>
    <t>JUAN CARLOS CRUZ RIOS</t>
  </si>
  <si>
    <t>HORTENCIA TORRES BALLEZA</t>
  </si>
  <si>
    <t>PABLO RAMIREZ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</si>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</sst>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</cellStyleXfs>
  <cellXfs count="132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3" fontId="12" fillId="0" borderId="0" xfId="0" applyNumberFormat="1" applyFont="1"/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17" fillId="4" borderId="0" xfId="3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horizontal="right" vertical="top"/>
    </xf>
    <xf numFmtId="0" fontId="3" fillId="4" borderId="0" xfId="0" applyFont="1" applyFill="1" applyBorder="1" applyAlignment="1">
      <alignment wrapText="1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19" fillId="4" borderId="18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43" fontId="3" fillId="4" borderId="37" xfId="2" applyFont="1" applyFill="1" applyBorder="1"/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37" fillId="4" borderId="48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0" fontId="12" fillId="0" borderId="18" xfId="0" applyFont="1" applyBorder="1"/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43" fontId="20" fillId="4" borderId="18" xfId="0" applyNumberFormat="1" applyFont="1" applyFill="1" applyBorder="1" applyAlignment="1">
      <alignment horizontal="right" vertical="center" wrapText="1"/>
    </xf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37" fillId="4" borderId="4" xfId="0" applyFont="1" applyFill="1" applyBorder="1" applyAlignment="1">
      <alignment vertical="center" wrapText="1"/>
    </xf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56" xfId="2" applyNumberFormat="1" applyFont="1" applyFill="1" applyBorder="1" applyAlignment="1">
      <alignment horizontal="right" vertical="center" wrapText="1"/>
    </xf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20" fillId="0" borderId="19" xfId="2" applyNumberFormat="1" applyFont="1" applyFill="1" applyBorder="1" applyAlignment="1">
      <alignment horizontal="right" wrapText="1"/>
    </xf>
    <xf numFmtId="3" fontId="20" fillId="0" borderId="16" xfId="2" applyNumberFormat="1" applyFont="1" applyFill="1" applyBorder="1" applyAlignment="1">
      <alignment horizontal="right" wrapText="1"/>
    </xf>
    <xf numFmtId="3" fontId="20" fillId="0" borderId="58" xfId="2" applyNumberFormat="1" applyFont="1" applyFill="1" applyBorder="1" applyAlignment="1">
      <alignment horizontal="right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38" fillId="4" borderId="16" xfId="2" applyNumberFormat="1" applyFont="1" applyFill="1" applyBorder="1" applyAlignment="1">
      <alignment vertical="center" wrapText="1"/>
    </xf>
    <xf numFmtId="172" fontId="19" fillId="4" borderId="17" xfId="2" applyNumberFormat="1" applyFont="1" applyFill="1" applyBorder="1" applyAlignment="1">
      <alignment horizontal="right" vertical="center" wrapText="1"/>
    </xf>
    <xf numFmtId="172" fontId="20" fillId="0" borderId="18" xfId="0" applyNumberFormat="1" applyFont="1" applyBorder="1"/>
    <xf numFmtId="172" fontId="19" fillId="4" borderId="18" xfId="2" applyNumberFormat="1" applyFont="1" applyFill="1" applyBorder="1" applyAlignment="1">
      <alignment horizontal="right" vertical="center" wrapText="1"/>
    </xf>
    <xf numFmtId="172" fontId="19" fillId="0" borderId="18" xfId="0" applyNumberFormat="1" applyFont="1" applyBorder="1"/>
    <xf numFmtId="172" fontId="20" fillId="0" borderId="19" xfId="0" applyNumberFormat="1" applyFont="1" applyBorder="1"/>
    <xf numFmtId="172" fontId="19" fillId="4" borderId="19" xfId="2" applyNumberFormat="1" applyFont="1" applyFill="1" applyBorder="1" applyAlignment="1">
      <alignment vertical="center" wrapText="1"/>
    </xf>
    <xf numFmtId="172" fontId="19" fillId="4" borderId="16" xfId="2" applyNumberFormat="1" applyFont="1" applyFill="1" applyBorder="1" applyAlignment="1">
      <alignment vertical="center" wrapText="1"/>
    </xf>
    <xf numFmtId="172" fontId="19" fillId="4" borderId="58" xfId="2" applyNumberFormat="1" applyFont="1" applyFill="1" applyBorder="1" applyAlignment="1">
      <alignment vertical="center" wrapText="1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172" fontId="19" fillId="4" borderId="10" xfId="2" applyNumberFormat="1" applyFont="1" applyFill="1" applyBorder="1" applyAlignment="1">
      <alignment vertical="center" wrapText="1"/>
    </xf>
    <xf numFmtId="172" fontId="19" fillId="4" borderId="51" xfId="2" applyNumberFormat="1" applyFont="1" applyFill="1" applyBorder="1" applyAlignment="1">
      <alignment horizontal="right" vertical="center" wrapText="1"/>
    </xf>
    <xf numFmtId="172" fontId="19" fillId="4" borderId="37" xfId="2" applyNumberFormat="1" applyFont="1" applyFill="1" applyBorder="1" applyAlignment="1">
      <alignment horizontal="right" vertical="center" wrapText="1"/>
    </xf>
    <xf numFmtId="172" fontId="20" fillId="0" borderId="37" xfId="0" applyNumberFormat="1" applyFont="1" applyBorder="1"/>
    <xf numFmtId="172" fontId="20" fillId="0" borderId="49" xfId="0" applyNumberFormat="1" applyFont="1" applyBorder="1"/>
    <xf numFmtId="4" fontId="8" fillId="0" borderId="0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3" fontId="8" fillId="0" borderId="0" xfId="2" applyFont="1" applyBorder="1" applyProtection="1">
      <protection locked="0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4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4" fontId="9" fillId="10" borderId="5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2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17" fillId="4" borderId="14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3" fillId="4" borderId="0" xfId="3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4" borderId="37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left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17" fillId="7" borderId="36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right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right"/>
    </xf>
    <xf numFmtId="0" fontId="20" fillId="4" borderId="10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20" fillId="4" borderId="58" xfId="0" applyFont="1" applyFill="1" applyBorder="1" applyAlignment="1">
      <alignment horizontal="center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7" fillId="7" borderId="10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46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3" xfId="25"/>
    <cellStyle name="Millares 2 3 2" xfId="37"/>
    <cellStyle name="Millares 2 3 3" xfId="42"/>
    <cellStyle name="Millares 2 4" xfId="23"/>
    <cellStyle name="Millares 2 5" xfId="35"/>
    <cellStyle name="Millares 2 6" xfId="40"/>
    <cellStyle name="Millares 3" xfId="26"/>
    <cellStyle name="Millares 3 2" xfId="38"/>
    <cellStyle name="Millares 3 3" xfId="43"/>
    <cellStyle name="Moneda 2" xfId="10"/>
    <cellStyle name="Moneda 2 2" xfId="27"/>
    <cellStyle name="Moneda 2 3" xfId="39"/>
    <cellStyle name="Moneda 2 4" xfId="44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129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134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139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144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305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163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239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%20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ECSF"/>
    </sheetNames>
    <sheetDataSet>
      <sheetData sheetId="0">
        <row r="13">
          <cell r="F13">
            <v>31558985.52</v>
          </cell>
          <cell r="K13">
            <v>12234157.57</v>
          </cell>
        </row>
        <row r="15">
          <cell r="F15">
            <v>31601480</v>
          </cell>
          <cell r="J15">
            <v>0</v>
          </cell>
          <cell r="K15">
            <v>12234157.57</v>
          </cell>
        </row>
        <row r="17">
          <cell r="F17">
            <v>29682532</v>
          </cell>
          <cell r="K17">
            <v>12234157.57</v>
          </cell>
        </row>
        <row r="18">
          <cell r="F18">
            <v>1918948</v>
          </cell>
        </row>
        <row r="24">
          <cell r="J24">
            <v>0</v>
          </cell>
          <cell r="K24">
            <v>0</v>
          </cell>
        </row>
        <row r="26">
          <cell r="J26">
            <v>0</v>
          </cell>
          <cell r="K26">
            <v>0</v>
          </cell>
        </row>
        <row r="33">
          <cell r="E33">
            <v>42494.48</v>
          </cell>
        </row>
        <row r="35">
          <cell r="J35">
            <v>43793141.100000001</v>
          </cell>
        </row>
        <row r="37">
          <cell r="J37">
            <v>1099695</v>
          </cell>
          <cell r="K37">
            <v>0</v>
          </cell>
        </row>
        <row r="39">
          <cell r="J39">
            <v>1099695</v>
          </cell>
          <cell r="K39">
            <v>0</v>
          </cell>
        </row>
        <row r="43">
          <cell r="J43">
            <v>42693446.100000001</v>
          </cell>
        </row>
        <row r="45">
          <cell r="J45">
            <v>43886484</v>
          </cell>
        </row>
        <row r="46">
          <cell r="K46">
            <v>1193037.8999999999</v>
          </cell>
        </row>
        <row r="61">
          <cell r="D61" t="str">
            <v>Susana Guerra Vallejo</v>
          </cell>
          <cell r="H61" t="str">
            <v>Martha Leticia García Hernández</v>
          </cell>
        </row>
        <row r="62">
          <cell r="D62" t="str">
            <v>Directora General del IEAM</v>
          </cell>
          <cell r="H62" t="str">
            <v>Coordinadora 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8" sqref="E38"/>
    </sheetView>
  </sheetViews>
  <sheetFormatPr baseColWidth="10" defaultRowHeight="12"/>
  <cols>
    <col min="1" max="1" width="1.28515625" style="55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42"/>
      <c r="C2" s="484"/>
      <c r="D2" s="997" t="s">
        <v>0</v>
      </c>
      <c r="E2" s="997"/>
      <c r="F2" s="997"/>
      <c r="G2" s="997"/>
      <c r="H2" s="997"/>
      <c r="I2" s="997"/>
      <c r="J2" s="997"/>
      <c r="K2" s="484"/>
      <c r="L2" s="611"/>
    </row>
    <row r="3" spans="2:13" ht="12.75">
      <c r="B3" s="994" t="s">
        <v>1238</v>
      </c>
      <c r="C3" s="995"/>
      <c r="D3" s="995"/>
      <c r="E3" s="995"/>
      <c r="F3" s="995"/>
      <c r="G3" s="995"/>
      <c r="H3" s="995"/>
      <c r="I3" s="995"/>
      <c r="J3" s="995"/>
      <c r="K3" s="995"/>
      <c r="L3" s="996"/>
    </row>
    <row r="4" spans="2:13" ht="12.75">
      <c r="B4" s="445"/>
      <c r="C4" s="113"/>
      <c r="D4" s="998" t="s">
        <v>1</v>
      </c>
      <c r="E4" s="998"/>
      <c r="F4" s="998"/>
      <c r="G4" s="998"/>
      <c r="H4" s="998"/>
      <c r="I4" s="998"/>
      <c r="J4" s="998"/>
      <c r="K4" s="113"/>
      <c r="L4" s="472"/>
    </row>
    <row r="5" spans="2:13" ht="12.75">
      <c r="B5" s="473"/>
      <c r="C5" s="439"/>
      <c r="D5" s="115"/>
      <c r="E5" s="439" t="s">
        <v>4</v>
      </c>
      <c r="F5" s="993" t="s">
        <v>508</v>
      </c>
      <c r="G5" s="993"/>
      <c r="H5" s="993"/>
      <c r="I5" s="993"/>
      <c r="J5" s="993"/>
      <c r="K5" s="115"/>
      <c r="L5" s="449"/>
    </row>
    <row r="6" spans="2:13" ht="12.75">
      <c r="B6" s="474"/>
      <c r="C6" s="116"/>
      <c r="D6" s="116"/>
      <c r="E6" s="116"/>
      <c r="F6" s="116"/>
      <c r="G6" s="117"/>
      <c r="H6" s="116"/>
      <c r="I6" s="116"/>
      <c r="J6" s="116"/>
      <c r="K6" s="116"/>
      <c r="L6" s="449"/>
    </row>
    <row r="7" spans="2:13" s="31" customFormat="1" ht="12.75">
      <c r="B7" s="976"/>
      <c r="C7" s="978" t="s">
        <v>76</v>
      </c>
      <c r="D7" s="978"/>
      <c r="E7" s="118" t="s">
        <v>5</v>
      </c>
      <c r="F7" s="118"/>
      <c r="G7" s="980"/>
      <c r="H7" s="978" t="s">
        <v>76</v>
      </c>
      <c r="I7" s="978"/>
      <c r="J7" s="118" t="s">
        <v>5</v>
      </c>
      <c r="K7" s="119"/>
      <c r="L7" s="475"/>
      <c r="M7" s="30"/>
    </row>
    <row r="8" spans="2:13" s="31" customFormat="1" ht="12.75">
      <c r="B8" s="977"/>
      <c r="C8" s="979"/>
      <c r="D8" s="979"/>
      <c r="E8" s="120">
        <v>2018</v>
      </c>
      <c r="F8" s="120">
        <v>2017</v>
      </c>
      <c r="G8" s="981"/>
      <c r="H8" s="979"/>
      <c r="I8" s="979"/>
      <c r="J8" s="120">
        <v>2018</v>
      </c>
      <c r="K8" s="121">
        <v>2017</v>
      </c>
      <c r="L8" s="476"/>
      <c r="M8" s="30"/>
    </row>
    <row r="9" spans="2:13" ht="12.75">
      <c r="B9" s="477"/>
      <c r="C9" s="983" t="s">
        <v>6</v>
      </c>
      <c r="D9" s="983"/>
      <c r="E9" s="122"/>
      <c r="F9" s="87"/>
      <c r="G9" s="123"/>
      <c r="H9" s="983" t="s">
        <v>7</v>
      </c>
      <c r="I9" s="983"/>
      <c r="J9" s="107"/>
      <c r="K9" s="124"/>
      <c r="L9" s="449"/>
    </row>
    <row r="10" spans="2:13" ht="12.75">
      <c r="B10" s="477"/>
      <c r="C10" s="423"/>
      <c r="D10" s="107"/>
      <c r="E10" s="83"/>
      <c r="F10" s="83"/>
      <c r="G10" s="123"/>
      <c r="H10" s="423"/>
      <c r="I10" s="107"/>
      <c r="J10" s="85"/>
      <c r="K10" s="125"/>
      <c r="L10" s="449"/>
    </row>
    <row r="11" spans="2:13" ht="12.75">
      <c r="B11" s="477"/>
      <c r="C11" s="984" t="s">
        <v>8</v>
      </c>
      <c r="D11" s="984"/>
      <c r="E11" s="83"/>
      <c r="F11" s="83"/>
      <c r="G11" s="123"/>
      <c r="H11" s="984" t="s">
        <v>9</v>
      </c>
      <c r="I11" s="984"/>
      <c r="J11" s="83"/>
      <c r="K11" s="126"/>
      <c r="L11" s="449"/>
    </row>
    <row r="12" spans="2:13" ht="12.75">
      <c r="B12" s="477"/>
      <c r="C12" s="425"/>
      <c r="D12" s="90"/>
      <c r="E12" s="83"/>
      <c r="F12" s="83"/>
      <c r="G12" s="123"/>
      <c r="H12" s="425"/>
      <c r="I12" s="90"/>
      <c r="J12" s="83"/>
      <c r="K12" s="126"/>
      <c r="L12" s="449"/>
    </row>
    <row r="13" spans="2:13" ht="12.75">
      <c r="B13" s="477"/>
      <c r="C13" s="982" t="s">
        <v>10</v>
      </c>
      <c r="D13" s="982"/>
      <c r="E13" s="841">
        <v>44026843</v>
      </c>
      <c r="F13" s="89">
        <v>14344310.720000001</v>
      </c>
      <c r="G13" s="123"/>
      <c r="H13" s="982" t="s">
        <v>11</v>
      </c>
      <c r="I13" s="982"/>
      <c r="J13" s="89">
        <v>810999</v>
      </c>
      <c r="K13" s="89">
        <v>13045153.460000001</v>
      </c>
      <c r="L13" s="449"/>
    </row>
    <row r="14" spans="2:13" ht="12.75">
      <c r="B14" s="477"/>
      <c r="C14" s="982" t="s">
        <v>12</v>
      </c>
      <c r="D14" s="982"/>
      <c r="E14" s="841">
        <v>637300.18999999994</v>
      </c>
      <c r="F14" s="89">
        <v>-1281648.3</v>
      </c>
      <c r="G14" s="123"/>
      <c r="H14" s="982" t="s">
        <v>13</v>
      </c>
      <c r="I14" s="982"/>
      <c r="K14" s="89">
        <v>0</v>
      </c>
      <c r="L14" s="449"/>
    </row>
    <row r="15" spans="2:13" ht="12.75">
      <c r="B15" s="477"/>
      <c r="C15" s="982" t="s">
        <v>14</v>
      </c>
      <c r="D15" s="982"/>
      <c r="F15" s="89">
        <v>0</v>
      </c>
      <c r="G15" s="123"/>
      <c r="H15" s="982" t="s">
        <v>15</v>
      </c>
      <c r="I15" s="982"/>
      <c r="K15" s="89">
        <v>0</v>
      </c>
      <c r="L15" s="449"/>
    </row>
    <row r="16" spans="2:13" ht="12.75">
      <c r="B16" s="477"/>
      <c r="C16" s="982" t="s">
        <v>16</v>
      </c>
      <c r="D16" s="982"/>
      <c r="F16" s="89">
        <v>0</v>
      </c>
      <c r="G16" s="123"/>
      <c r="H16" s="982" t="s">
        <v>17</v>
      </c>
      <c r="I16" s="982"/>
      <c r="K16" s="89">
        <v>0</v>
      </c>
      <c r="L16" s="449"/>
    </row>
    <row r="17" spans="2:12" ht="12.75">
      <c r="B17" s="477"/>
      <c r="C17" s="982" t="s">
        <v>18</v>
      </c>
      <c r="D17" s="982"/>
      <c r="F17" s="89">
        <v>0</v>
      </c>
      <c r="G17" s="123"/>
      <c r="H17" s="982" t="s">
        <v>19</v>
      </c>
      <c r="I17" s="982"/>
      <c r="K17" s="89">
        <v>0</v>
      </c>
      <c r="L17" s="449"/>
    </row>
    <row r="18" spans="2:12" ht="12.75">
      <c r="B18" s="477"/>
      <c r="C18" s="982" t="s">
        <v>20</v>
      </c>
      <c r="D18" s="982"/>
      <c r="F18" s="89">
        <v>0</v>
      </c>
      <c r="G18" s="123"/>
      <c r="H18" s="985" t="s">
        <v>21</v>
      </c>
      <c r="I18" s="985"/>
      <c r="K18" s="89">
        <v>0</v>
      </c>
      <c r="L18" s="449"/>
    </row>
    <row r="19" spans="2:12" ht="12.75">
      <c r="B19" s="477"/>
      <c r="C19" s="982" t="s">
        <v>22</v>
      </c>
      <c r="D19" s="982"/>
      <c r="F19" s="89">
        <v>0</v>
      </c>
      <c r="G19" s="123"/>
      <c r="H19" s="982" t="s">
        <v>23</v>
      </c>
      <c r="I19" s="982"/>
      <c r="K19" s="89">
        <v>0</v>
      </c>
      <c r="L19" s="449"/>
    </row>
    <row r="20" spans="2:12" ht="12.75">
      <c r="B20" s="477"/>
      <c r="C20" s="127"/>
      <c r="D20" s="422"/>
      <c r="F20" s="128"/>
      <c r="G20" s="123"/>
      <c r="H20" s="982" t="s">
        <v>24</v>
      </c>
      <c r="I20" s="982"/>
      <c r="K20" s="89"/>
      <c r="L20" s="449"/>
    </row>
    <row r="21" spans="2:12" ht="12.75">
      <c r="B21" s="478"/>
      <c r="C21" s="984" t="s">
        <v>25</v>
      </c>
      <c r="D21" s="984"/>
      <c r="E21" s="129">
        <f>SUM(E13:E19)</f>
        <v>44664143.189999998</v>
      </c>
      <c r="F21" s="129">
        <f>SUM(F13:F19)</f>
        <v>13062662.42</v>
      </c>
      <c r="G21" s="130"/>
      <c r="H21" s="423"/>
      <c r="I21" s="107"/>
      <c r="K21" s="93"/>
      <c r="L21" s="449"/>
    </row>
    <row r="22" spans="2:12" ht="12.75">
      <c r="B22" s="478"/>
      <c r="C22" s="423"/>
      <c r="D22" s="424"/>
      <c r="F22" s="93"/>
      <c r="G22" s="130"/>
      <c r="H22" s="984" t="s">
        <v>26</v>
      </c>
      <c r="I22" s="984"/>
      <c r="J22" s="842">
        <f>SUM(J13:J21)</f>
        <v>810999</v>
      </c>
      <c r="K22" s="129">
        <f>SUM(K13:K20)</f>
        <v>13045153.460000001</v>
      </c>
      <c r="L22" s="449"/>
    </row>
    <row r="23" spans="2:12" ht="12.75">
      <c r="B23" s="477"/>
      <c r="C23" s="127"/>
      <c r="D23" s="127"/>
      <c r="F23" s="128"/>
      <c r="G23" s="123"/>
      <c r="H23" s="131"/>
      <c r="I23" s="422"/>
      <c r="K23" s="128"/>
      <c r="L23" s="449"/>
    </row>
    <row r="24" spans="2:12" ht="12.75">
      <c r="B24" s="477"/>
      <c r="C24" s="984" t="s">
        <v>27</v>
      </c>
      <c r="D24" s="984"/>
      <c r="F24" s="83"/>
      <c r="G24" s="123"/>
      <c r="H24" s="984" t="s">
        <v>28</v>
      </c>
      <c r="I24" s="984"/>
      <c r="K24" s="83"/>
      <c r="L24" s="449"/>
    </row>
    <row r="25" spans="2:12" ht="12.75">
      <c r="B25" s="477"/>
      <c r="C25" s="127"/>
      <c r="D25" s="127"/>
      <c r="F25" s="128"/>
      <c r="G25" s="123"/>
      <c r="H25" s="127"/>
      <c r="I25" s="422"/>
      <c r="K25" s="128"/>
      <c r="L25" s="449"/>
    </row>
    <row r="26" spans="2:12" ht="12.75">
      <c r="B26" s="477"/>
      <c r="C26" s="982" t="s">
        <v>29</v>
      </c>
      <c r="D26" s="982"/>
      <c r="F26" s="89">
        <v>0</v>
      </c>
      <c r="G26" s="123"/>
      <c r="H26" s="982" t="s">
        <v>30</v>
      </c>
      <c r="I26" s="982"/>
      <c r="K26" s="89">
        <v>0</v>
      </c>
      <c r="L26" s="449"/>
    </row>
    <row r="27" spans="2:12" ht="12.75">
      <c r="B27" s="477"/>
      <c r="C27" s="982" t="s">
        <v>31</v>
      </c>
      <c r="D27" s="982"/>
      <c r="F27" s="89">
        <v>0</v>
      </c>
      <c r="G27" s="123"/>
      <c r="H27" s="982" t="s">
        <v>32</v>
      </c>
      <c r="I27" s="982"/>
      <c r="K27" s="89">
        <v>0</v>
      </c>
      <c r="L27" s="449"/>
    </row>
    <row r="28" spans="2:12" ht="12.75">
      <c r="B28" s="477"/>
      <c r="C28" s="982" t="s">
        <v>33</v>
      </c>
      <c r="D28" s="982"/>
      <c r="E28" s="841">
        <v>10915400</v>
      </c>
      <c r="F28" s="89">
        <v>10915400</v>
      </c>
      <c r="G28" s="123"/>
      <c r="H28" s="982" t="s">
        <v>34</v>
      </c>
      <c r="I28" s="982"/>
      <c r="K28" s="89">
        <v>0</v>
      </c>
      <c r="L28" s="449"/>
    </row>
    <row r="29" spans="2:12" ht="12.75">
      <c r="B29" s="477"/>
      <c r="C29" s="982" t="s">
        <v>35</v>
      </c>
      <c r="D29" s="982"/>
      <c r="E29" s="841">
        <v>3240609</v>
      </c>
      <c r="F29" s="89">
        <v>3240608.8</v>
      </c>
      <c r="G29" s="123"/>
      <c r="H29" s="982" t="s">
        <v>36</v>
      </c>
      <c r="I29" s="982"/>
      <c r="K29" s="89">
        <v>0</v>
      </c>
      <c r="L29" s="449"/>
    </row>
    <row r="30" spans="2:12" ht="12.75">
      <c r="B30" s="477"/>
      <c r="C30" s="982" t="s">
        <v>37</v>
      </c>
      <c r="D30" s="982"/>
      <c r="E30" s="841"/>
      <c r="F30" s="89">
        <v>0</v>
      </c>
      <c r="G30" s="123"/>
      <c r="H30" s="985" t="s">
        <v>38</v>
      </c>
      <c r="I30" s="985"/>
      <c r="K30" s="89">
        <v>0</v>
      </c>
      <c r="L30" s="449"/>
    </row>
    <row r="31" spans="2:12" ht="12.75">
      <c r="B31" s="477"/>
      <c r="C31" s="982" t="s">
        <v>39</v>
      </c>
      <c r="D31" s="982"/>
      <c r="E31" s="841">
        <v>-2996718.36</v>
      </c>
      <c r="F31" s="89">
        <v>-2996718.36</v>
      </c>
      <c r="G31" s="123"/>
      <c r="H31" s="982" t="s">
        <v>40</v>
      </c>
      <c r="I31" s="982"/>
      <c r="K31" s="89">
        <v>0</v>
      </c>
      <c r="L31" s="449"/>
    </row>
    <row r="32" spans="2:12" ht="12.75">
      <c r="B32" s="477"/>
      <c r="C32" s="982" t="s">
        <v>41</v>
      </c>
      <c r="D32" s="982"/>
      <c r="E32" s="841">
        <v>2481</v>
      </c>
      <c r="F32" s="89">
        <v>44975.85</v>
      </c>
      <c r="G32" s="123"/>
      <c r="H32" s="127"/>
      <c r="I32" s="422"/>
      <c r="K32" s="128"/>
      <c r="L32" s="449"/>
    </row>
    <row r="33" spans="2:12" ht="12.75">
      <c r="B33" s="477"/>
      <c r="C33" s="982" t="s">
        <v>42</v>
      </c>
      <c r="D33" s="982"/>
      <c r="F33" s="89">
        <v>0</v>
      </c>
      <c r="G33" s="123"/>
      <c r="H33" s="984" t="s">
        <v>43</v>
      </c>
      <c r="I33" s="984"/>
      <c r="K33" s="129">
        <f>SUM(K26:K31)</f>
        <v>0</v>
      </c>
      <c r="L33" s="449"/>
    </row>
    <row r="34" spans="2:12" ht="12.75">
      <c r="B34" s="477"/>
      <c r="C34" s="982" t="s">
        <v>44</v>
      </c>
      <c r="D34" s="982"/>
      <c r="F34" s="89">
        <v>0</v>
      </c>
      <c r="G34" s="123"/>
      <c r="H34" s="423"/>
      <c r="I34" s="424"/>
      <c r="K34" s="93"/>
      <c r="L34" s="449"/>
    </row>
    <row r="35" spans="2:12" ht="12.75">
      <c r="B35" s="477"/>
      <c r="C35" s="127"/>
      <c r="D35" s="422"/>
      <c r="F35" s="128"/>
      <c r="G35" s="123"/>
      <c r="H35" s="984" t="s">
        <v>190</v>
      </c>
      <c r="I35" s="984"/>
      <c r="J35" s="842">
        <f>J22+J33</f>
        <v>810999</v>
      </c>
      <c r="K35" s="129">
        <f>K22+K33</f>
        <v>13045153.460000001</v>
      </c>
      <c r="L35" s="449"/>
    </row>
    <row r="36" spans="2:12" ht="12.75">
      <c r="B36" s="478"/>
      <c r="C36" s="984" t="s">
        <v>46</v>
      </c>
      <c r="D36" s="984"/>
      <c r="E36" s="129">
        <f>SUM(E26:E34)</f>
        <v>11161771.640000001</v>
      </c>
      <c r="F36" s="129">
        <f>SUM(F26:F34)</f>
        <v>11204266.290000001</v>
      </c>
      <c r="G36" s="130"/>
      <c r="H36" s="423"/>
      <c r="I36" s="132"/>
      <c r="K36" s="93"/>
      <c r="L36" s="449"/>
    </row>
    <row r="37" spans="2:12" ht="12.75">
      <c r="B37" s="477"/>
      <c r="C37" s="127"/>
      <c r="D37" s="423"/>
      <c r="F37" s="128"/>
      <c r="G37" s="123"/>
      <c r="H37" s="983" t="s">
        <v>47</v>
      </c>
      <c r="I37" s="983"/>
      <c r="K37" s="128"/>
      <c r="L37" s="449"/>
    </row>
    <row r="38" spans="2:12" ht="12.75">
      <c r="B38" s="477"/>
      <c r="C38" s="984" t="s">
        <v>191</v>
      </c>
      <c r="D38" s="984"/>
      <c r="E38" s="129">
        <f>+E21+E36</f>
        <v>55825914.829999998</v>
      </c>
      <c r="F38" s="129">
        <f>F21+F36</f>
        <v>24266928.710000001</v>
      </c>
      <c r="G38" s="123"/>
      <c r="H38" s="423"/>
      <c r="I38" s="132"/>
      <c r="K38" s="128"/>
      <c r="L38" s="449"/>
    </row>
    <row r="39" spans="2:12" ht="12.75">
      <c r="B39" s="477"/>
      <c r="C39" s="127"/>
      <c r="D39" s="127"/>
      <c r="E39" s="128"/>
      <c r="F39" s="128"/>
      <c r="G39" s="123"/>
      <c r="H39" s="984" t="s">
        <v>49</v>
      </c>
      <c r="I39" s="984"/>
      <c r="J39" s="129">
        <f>SUM(J41:J43)</f>
        <v>15261109</v>
      </c>
      <c r="K39" s="129">
        <f>SUM(K41:K43)</f>
        <v>14161414.189999999</v>
      </c>
      <c r="L39" s="449"/>
    </row>
    <row r="40" spans="2:12" ht="12.75">
      <c r="B40" s="477"/>
      <c r="C40" s="127"/>
      <c r="D40" s="127"/>
      <c r="E40" s="128"/>
      <c r="F40" s="128"/>
      <c r="G40" s="123"/>
      <c r="H40" s="127"/>
      <c r="I40" s="87"/>
      <c r="K40" s="128"/>
      <c r="L40" s="449"/>
    </row>
    <row r="41" spans="2:12" ht="12.75">
      <c r="B41" s="477"/>
      <c r="C41" s="127"/>
      <c r="D41" s="127"/>
      <c r="E41" s="128"/>
      <c r="F41" s="128"/>
      <c r="G41" s="123"/>
      <c r="H41" s="982" t="s">
        <v>50</v>
      </c>
      <c r="I41" s="982"/>
      <c r="J41" s="89">
        <v>15261109</v>
      </c>
      <c r="K41" s="89">
        <v>14161414.189999999</v>
      </c>
      <c r="L41" s="449"/>
    </row>
    <row r="42" spans="2:12" ht="12.75">
      <c r="B42" s="477"/>
      <c r="C42" s="127"/>
      <c r="D42" s="986"/>
      <c r="E42" s="986"/>
      <c r="F42" s="128"/>
      <c r="G42" s="123"/>
      <c r="H42" s="982" t="s">
        <v>51</v>
      </c>
      <c r="I42" s="982"/>
      <c r="J42" s="89"/>
      <c r="K42" s="89">
        <v>0</v>
      </c>
      <c r="L42" s="449"/>
    </row>
    <row r="43" spans="2:12" ht="12.75">
      <c r="B43" s="477"/>
      <c r="C43" s="127"/>
      <c r="D43" s="986"/>
      <c r="E43" s="986"/>
      <c r="F43" s="128"/>
      <c r="G43" s="123"/>
      <c r="H43" s="982" t="s">
        <v>52</v>
      </c>
      <c r="I43" s="982"/>
      <c r="J43" s="89"/>
      <c r="K43" s="89">
        <v>0</v>
      </c>
      <c r="L43" s="449"/>
    </row>
    <row r="44" spans="2:12" ht="12.75">
      <c r="B44" s="477"/>
      <c r="C44" s="127"/>
      <c r="D44" s="986"/>
      <c r="E44" s="986"/>
      <c r="F44" s="128"/>
      <c r="G44" s="123"/>
      <c r="H44" s="127"/>
      <c r="I44" s="87"/>
      <c r="J44" s="89"/>
      <c r="K44" s="128"/>
      <c r="L44" s="449"/>
    </row>
    <row r="45" spans="2:12" ht="12.75">
      <c r="B45" s="477"/>
      <c r="C45" s="127"/>
      <c r="D45" s="986"/>
      <c r="E45" s="986"/>
      <c r="F45" s="128"/>
      <c r="G45" s="123"/>
      <c r="H45" s="984" t="s">
        <v>53</v>
      </c>
      <c r="I45" s="984"/>
      <c r="J45" s="843">
        <f>SUM(J47:J51)</f>
        <v>39753806.840000004</v>
      </c>
      <c r="K45" s="129">
        <f>SUM(K47:K51)</f>
        <v>-2939638.94</v>
      </c>
      <c r="L45" s="449"/>
    </row>
    <row r="46" spans="2:12" ht="12.75">
      <c r="B46" s="477"/>
      <c r="C46" s="127"/>
      <c r="D46" s="986"/>
      <c r="E46" s="986"/>
      <c r="F46" s="128"/>
      <c r="G46" s="123"/>
      <c r="H46" s="423"/>
      <c r="I46" s="87"/>
      <c r="J46" s="89"/>
      <c r="K46" s="133"/>
      <c r="L46" s="449"/>
    </row>
    <row r="47" spans="2:12" ht="12.75">
      <c r="B47" s="477"/>
      <c r="C47" s="127"/>
      <c r="D47" s="986"/>
      <c r="E47" s="986"/>
      <c r="F47" s="128"/>
      <c r="G47" s="123"/>
      <c r="H47" s="982" t="s">
        <v>54</v>
      </c>
      <c r="I47" s="982"/>
      <c r="J47" s="89">
        <v>42693446</v>
      </c>
      <c r="K47" s="89">
        <v>-1193037.8999999999</v>
      </c>
      <c r="L47" s="449"/>
    </row>
    <row r="48" spans="2:12" ht="12.75">
      <c r="B48" s="477"/>
      <c r="C48" s="127"/>
      <c r="D48" s="986"/>
      <c r="E48" s="986"/>
      <c r="F48" s="128"/>
      <c r="G48" s="123"/>
      <c r="H48" s="982" t="s">
        <v>55</v>
      </c>
      <c r="I48" s="982"/>
      <c r="J48" s="89">
        <v>-2941543.16</v>
      </c>
      <c r="K48" s="89">
        <v>-1748505.26</v>
      </c>
      <c r="L48" s="449"/>
    </row>
    <row r="49" spans="2:12" ht="12.75">
      <c r="B49" s="477"/>
      <c r="C49" s="127"/>
      <c r="D49" s="986"/>
      <c r="E49" s="986"/>
      <c r="F49" s="128"/>
      <c r="G49" s="123"/>
      <c r="H49" s="982" t="s">
        <v>56</v>
      </c>
      <c r="I49" s="982"/>
      <c r="J49" s="89">
        <v>0</v>
      </c>
      <c r="K49" s="89">
        <v>0</v>
      </c>
      <c r="L49" s="449"/>
    </row>
    <row r="50" spans="2:12" ht="12.75">
      <c r="B50" s="477"/>
      <c r="C50" s="127"/>
      <c r="D50" s="127"/>
      <c r="E50" s="128"/>
      <c r="F50" s="128"/>
      <c r="G50" s="123"/>
      <c r="H50" s="982" t="s">
        <v>57</v>
      </c>
      <c r="I50" s="982"/>
      <c r="J50" s="89">
        <v>0</v>
      </c>
      <c r="K50" s="89">
        <v>0</v>
      </c>
      <c r="L50" s="449"/>
    </row>
    <row r="51" spans="2:12" ht="12.75">
      <c r="B51" s="477"/>
      <c r="C51" s="127"/>
      <c r="D51" s="127"/>
      <c r="E51" s="128"/>
      <c r="F51" s="128"/>
      <c r="G51" s="123"/>
      <c r="H51" s="982" t="s">
        <v>58</v>
      </c>
      <c r="I51" s="982"/>
      <c r="J51" s="89">
        <v>1904</v>
      </c>
      <c r="K51" s="89">
        <v>1904.22</v>
      </c>
      <c r="L51" s="449"/>
    </row>
    <row r="52" spans="2:12" ht="12.75">
      <c r="B52" s="477"/>
      <c r="C52" s="127"/>
      <c r="D52" s="127"/>
      <c r="E52" s="128"/>
      <c r="F52" s="128"/>
      <c r="G52" s="123"/>
      <c r="H52" s="127"/>
      <c r="I52" s="87"/>
      <c r="K52" s="128"/>
      <c r="L52" s="449"/>
    </row>
    <row r="53" spans="2:12" ht="12.75">
      <c r="B53" s="477"/>
      <c r="C53" s="127"/>
      <c r="D53" s="127"/>
      <c r="E53" s="128"/>
      <c r="F53" s="128"/>
      <c r="G53" s="123"/>
      <c r="H53" s="984" t="s">
        <v>59</v>
      </c>
      <c r="I53" s="984"/>
      <c r="K53" s="129">
        <f>SUM(K55:K56)</f>
        <v>0</v>
      </c>
      <c r="L53" s="449"/>
    </row>
    <row r="54" spans="2:12" ht="12.75">
      <c r="B54" s="477"/>
      <c r="C54" s="127"/>
      <c r="D54" s="127"/>
      <c r="E54" s="128"/>
      <c r="F54" s="128"/>
      <c r="G54" s="123"/>
      <c r="H54" s="127"/>
      <c r="I54" s="87"/>
      <c r="K54" s="128"/>
      <c r="L54" s="449"/>
    </row>
    <row r="55" spans="2:12" ht="12.75">
      <c r="B55" s="477"/>
      <c r="C55" s="127"/>
      <c r="D55" s="127"/>
      <c r="E55" s="128"/>
      <c r="F55" s="128"/>
      <c r="G55" s="123"/>
      <c r="H55" s="982" t="s">
        <v>60</v>
      </c>
      <c r="I55" s="982"/>
      <c r="K55" s="89">
        <v>0</v>
      </c>
      <c r="L55" s="449"/>
    </row>
    <row r="56" spans="2:12" ht="12.75">
      <c r="B56" s="477"/>
      <c r="C56" s="127"/>
      <c r="D56" s="127"/>
      <c r="E56" s="128"/>
      <c r="F56" s="128"/>
      <c r="G56" s="123"/>
      <c r="H56" s="982" t="s">
        <v>61</v>
      </c>
      <c r="I56" s="982"/>
      <c r="K56" s="89">
        <v>0</v>
      </c>
      <c r="L56" s="449"/>
    </row>
    <row r="57" spans="2:12" ht="12.75">
      <c r="B57" s="477"/>
      <c r="C57" s="127"/>
      <c r="D57" s="127"/>
      <c r="E57" s="128"/>
      <c r="F57" s="128"/>
      <c r="G57" s="123"/>
      <c r="H57" s="127"/>
      <c r="I57" s="426"/>
      <c r="K57" s="128"/>
      <c r="L57" s="449"/>
    </row>
    <row r="58" spans="2:12" ht="12.75">
      <c r="B58" s="477"/>
      <c r="C58" s="127"/>
      <c r="D58" s="127"/>
      <c r="E58" s="128"/>
      <c r="F58" s="128"/>
      <c r="G58" s="123"/>
      <c r="H58" s="984" t="s">
        <v>62</v>
      </c>
      <c r="I58" s="984"/>
      <c r="J58" s="129">
        <f>+J39+J45</f>
        <v>55014915.840000004</v>
      </c>
      <c r="K58" s="129">
        <f>K39+K45+K53</f>
        <v>11221775.25</v>
      </c>
      <c r="L58" s="449"/>
    </row>
    <row r="59" spans="2:12" ht="12.75">
      <c r="B59" s="477"/>
      <c r="C59" s="127"/>
      <c r="D59" s="127"/>
      <c r="E59" s="128"/>
      <c r="F59" s="128"/>
      <c r="G59" s="123"/>
      <c r="H59" s="127"/>
      <c r="I59" s="87"/>
      <c r="K59" s="128"/>
      <c r="L59" s="449"/>
    </row>
    <row r="60" spans="2:12" ht="12.75">
      <c r="B60" s="477"/>
      <c r="C60" s="127"/>
      <c r="D60" s="127"/>
      <c r="E60" s="128"/>
      <c r="F60" s="128"/>
      <c r="G60" s="123"/>
      <c r="H60" s="984" t="s">
        <v>192</v>
      </c>
      <c r="I60" s="984"/>
      <c r="J60" s="129">
        <f>+J35+J58</f>
        <v>55825914.840000004</v>
      </c>
      <c r="K60" s="129">
        <f>+K35+K58</f>
        <v>24266928.710000001</v>
      </c>
      <c r="L60" s="449"/>
    </row>
    <row r="61" spans="2:12" ht="12.75">
      <c r="B61" s="479"/>
      <c r="C61" s="134"/>
      <c r="D61" s="134"/>
      <c r="E61" s="134"/>
      <c r="F61" s="134"/>
      <c r="G61" s="135"/>
      <c r="H61" s="134"/>
      <c r="I61" s="134"/>
      <c r="J61" s="134"/>
      <c r="K61" s="136"/>
      <c r="L61" s="463"/>
    </row>
    <row r="62" spans="2:12" ht="12.75">
      <c r="B62" s="480"/>
      <c r="C62" s="137"/>
      <c r="D62" s="138"/>
      <c r="E62" s="139"/>
      <c r="F62" s="139"/>
      <c r="G62" s="140"/>
      <c r="H62" s="141"/>
      <c r="I62" s="138"/>
      <c r="J62" s="139"/>
      <c r="K62" s="142"/>
      <c r="L62" s="449"/>
    </row>
    <row r="63" spans="2:12" ht="12.75">
      <c r="B63" s="460"/>
      <c r="C63" s="992" t="s">
        <v>77</v>
      </c>
      <c r="D63" s="992"/>
      <c r="E63" s="992"/>
      <c r="F63" s="992"/>
      <c r="G63" s="992"/>
      <c r="H63" s="992"/>
      <c r="I63" s="992"/>
      <c r="J63" s="992"/>
      <c r="K63" s="992"/>
      <c r="L63" s="449"/>
    </row>
    <row r="64" spans="2:12" ht="12.75">
      <c r="B64" s="460"/>
      <c r="C64" s="87"/>
      <c r="D64" s="102"/>
      <c r="E64" s="103"/>
      <c r="F64" s="103"/>
      <c r="G64" s="123"/>
      <c r="H64" s="104"/>
      <c r="I64" s="102"/>
      <c r="J64" s="103"/>
      <c r="K64" s="103"/>
      <c r="L64" s="449"/>
    </row>
    <row r="65" spans="2:12" ht="12.75">
      <c r="B65" s="460"/>
      <c r="C65" s="87"/>
      <c r="D65" s="991"/>
      <c r="E65" s="991"/>
      <c r="F65" s="103"/>
      <c r="G65" s="123"/>
      <c r="H65" s="990"/>
      <c r="I65" s="990"/>
      <c r="J65" s="103"/>
      <c r="K65" s="103"/>
      <c r="L65" s="449"/>
    </row>
    <row r="66" spans="2:12" ht="12.75">
      <c r="B66" s="460"/>
      <c r="C66" s="106"/>
      <c r="D66" s="988" t="s">
        <v>446</v>
      </c>
      <c r="E66" s="989"/>
      <c r="F66" s="103"/>
      <c r="G66" s="103"/>
      <c r="H66" s="988" t="s">
        <v>447</v>
      </c>
      <c r="I66" s="989"/>
      <c r="J66" s="107"/>
      <c r="K66" s="103"/>
      <c r="L66" s="449"/>
    </row>
    <row r="67" spans="2:12" ht="12.75">
      <c r="B67" s="460"/>
      <c r="C67" s="108"/>
      <c r="D67" s="987" t="s">
        <v>576</v>
      </c>
      <c r="E67" s="987"/>
      <c r="F67" s="109"/>
      <c r="G67" s="109"/>
      <c r="H67" s="987" t="s">
        <v>448</v>
      </c>
      <c r="I67" s="987"/>
      <c r="J67" s="107"/>
      <c r="K67" s="103"/>
      <c r="L67" s="449"/>
    </row>
    <row r="68" spans="2:12" ht="13.5" thickBot="1">
      <c r="B68" s="465"/>
      <c r="C68" s="481"/>
      <c r="D68" s="466"/>
      <c r="E68" s="466"/>
      <c r="F68" s="466"/>
      <c r="G68" s="482"/>
      <c r="H68" s="466"/>
      <c r="I68" s="466"/>
      <c r="J68" s="466"/>
      <c r="K68" s="466"/>
      <c r="L68" s="469"/>
    </row>
    <row r="69" spans="2:12" ht="12.75">
      <c r="B69" s="76"/>
      <c r="C69" s="84"/>
      <c r="D69" s="76"/>
      <c r="E69" s="76"/>
      <c r="F69" s="76"/>
      <c r="G69" s="123"/>
      <c r="H69" s="76"/>
      <c r="I69" s="76"/>
      <c r="J69" s="76"/>
      <c r="K69" s="76"/>
      <c r="L69" s="73"/>
    </row>
    <row r="70" spans="2:12" ht="12.75">
      <c r="B70" s="76"/>
      <c r="C70" s="84"/>
      <c r="D70" s="76"/>
      <c r="E70" s="76"/>
      <c r="F70" s="76"/>
      <c r="G70" s="123"/>
      <c r="H70" s="76"/>
      <c r="I70" s="76"/>
      <c r="J70" s="76"/>
      <c r="K70" s="76"/>
      <c r="L70" s="73"/>
    </row>
    <row r="71" spans="2:12" ht="12.75">
      <c r="B71" s="76"/>
      <c r="C71" s="84"/>
      <c r="D71" s="76"/>
      <c r="E71" s="76"/>
      <c r="F71" s="76"/>
      <c r="G71" s="123"/>
      <c r="H71" s="76"/>
      <c r="I71" s="76"/>
      <c r="J71" s="76"/>
      <c r="K71" s="76"/>
      <c r="L71" s="73"/>
    </row>
    <row r="72" spans="2:12" ht="12.75">
      <c r="B72" s="76"/>
      <c r="C72" s="84"/>
      <c r="D72" s="76"/>
      <c r="E72" s="76"/>
      <c r="F72" s="76"/>
      <c r="G72" s="123"/>
      <c r="H72" s="76"/>
      <c r="I72" s="76"/>
      <c r="J72" s="76"/>
      <c r="K72" s="76"/>
      <c r="L72" s="73"/>
    </row>
    <row r="73" spans="2:12" ht="12.75">
      <c r="B73" s="76"/>
      <c r="C73" s="84"/>
      <c r="D73" s="76"/>
      <c r="E73" s="76"/>
      <c r="F73" s="76"/>
      <c r="G73" s="123"/>
      <c r="H73" s="76"/>
      <c r="I73" s="76"/>
      <c r="J73" s="76"/>
      <c r="K73" s="76"/>
      <c r="L73" s="73"/>
    </row>
    <row r="74" spans="2:12" ht="12.75">
      <c r="B74" s="76"/>
      <c r="C74" s="84"/>
      <c r="D74" s="76"/>
      <c r="E74" s="76"/>
      <c r="F74" s="76"/>
      <c r="G74" s="123"/>
      <c r="H74" s="76"/>
      <c r="I74" s="76"/>
      <c r="J74" s="76"/>
      <c r="K74" s="76"/>
      <c r="L74" s="73"/>
    </row>
    <row r="75" spans="2:12" ht="12.75">
      <c r="B75" s="76"/>
      <c r="C75" s="84"/>
      <c r="D75" s="76"/>
      <c r="E75" s="76"/>
      <c r="F75" s="76"/>
      <c r="G75" s="123"/>
      <c r="H75" s="76"/>
      <c r="I75" s="76"/>
      <c r="J75" s="76"/>
      <c r="K75" s="76"/>
      <c r="L75" s="73"/>
    </row>
    <row r="76" spans="2:12" ht="12.75">
      <c r="B76" s="76"/>
      <c r="C76" s="84"/>
      <c r="D76" s="76"/>
      <c r="E76" s="76"/>
      <c r="F76" s="76"/>
      <c r="G76" s="123"/>
      <c r="H76" s="76"/>
      <c r="I76" s="76"/>
      <c r="J76" s="76"/>
      <c r="K76" s="76"/>
      <c r="L76" s="73"/>
    </row>
  </sheetData>
  <sheetProtection formatCells="0" selectLockedCells="1"/>
  <mergeCells count="74"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23"/>
  <sheetViews>
    <sheetView showGridLines="0" topLeftCell="A4" workbookViewId="0">
      <selection activeCell="J45" sqref="J45"/>
    </sheetView>
  </sheetViews>
  <sheetFormatPr baseColWidth="10" defaultRowHeight="11.25"/>
  <cols>
    <col min="1" max="1" width="3.140625" style="49" customWidth="1"/>
    <col min="2" max="2" width="55.140625" style="49" bestFit="1" customWidth="1"/>
    <col min="3" max="3" width="16.42578125" style="49" bestFit="1" customWidth="1"/>
    <col min="4" max="4" width="18.42578125" style="63" customWidth="1"/>
    <col min="5" max="5" width="19.140625" style="49" customWidth="1"/>
    <col min="6" max="6" width="17.140625" style="49" customWidth="1"/>
    <col min="7" max="7" width="14.85546875" style="49" bestFit="1" customWidth="1"/>
    <col min="8" max="16384" width="11.42578125" style="49"/>
  </cols>
  <sheetData>
    <row r="1" spans="2:7" ht="12" thickBot="1"/>
    <row r="2" spans="2:7">
      <c r="B2" s="1123"/>
      <c r="C2" s="1124"/>
      <c r="D2" s="1124"/>
      <c r="E2" s="1124"/>
      <c r="F2" s="1124"/>
      <c r="G2" s="629"/>
    </row>
    <row r="3" spans="2:7" ht="12.75">
      <c r="B3" s="1127" t="s">
        <v>411</v>
      </c>
      <c r="C3" s="1128"/>
      <c r="D3" s="1128"/>
      <c r="E3" s="1128"/>
      <c r="F3" s="1128"/>
      <c r="G3" s="1129"/>
    </row>
    <row r="4" spans="2:7" ht="12.75">
      <c r="B4" s="1127" t="s">
        <v>1256</v>
      </c>
      <c r="C4" s="1128"/>
      <c r="D4" s="1128"/>
      <c r="E4" s="1128"/>
      <c r="F4" s="1128"/>
      <c r="G4" s="1129"/>
    </row>
    <row r="5" spans="2:7" ht="12.75">
      <c r="B5" s="612"/>
      <c r="C5" s="613"/>
      <c r="D5" s="231"/>
      <c r="E5" s="232"/>
      <c r="F5" s="232"/>
      <c r="G5" s="449"/>
    </row>
    <row r="6" spans="2:7" ht="12.75">
      <c r="B6" s="732" t="s">
        <v>4</v>
      </c>
      <c r="C6" s="1098" t="s">
        <v>509</v>
      </c>
      <c r="D6" s="1098"/>
      <c r="E6" s="1098"/>
      <c r="F6" s="1098"/>
      <c r="G6" s="1099"/>
    </row>
    <row r="7" spans="2:7" ht="12.75">
      <c r="B7" s="1125" t="s">
        <v>412</v>
      </c>
      <c r="C7" s="1126"/>
      <c r="D7" s="1126"/>
      <c r="E7" s="1126"/>
      <c r="F7" s="1126"/>
      <c r="G7" s="449"/>
    </row>
    <row r="8" spans="2:7" ht="6.75" customHeight="1">
      <c r="B8" s="614"/>
      <c r="C8" s="148"/>
      <c r="D8" s="233"/>
      <c r="E8" s="729"/>
      <c r="F8" s="102"/>
      <c r="G8" s="449"/>
    </row>
    <row r="9" spans="2:7" ht="12.75">
      <c r="B9" s="615" t="s">
        <v>406</v>
      </c>
      <c r="C9" s="616"/>
      <c r="D9" s="231"/>
      <c r="E9" s="232"/>
      <c r="F9" s="232"/>
      <c r="G9" s="449"/>
    </row>
    <row r="10" spans="2:7" ht="6" customHeight="1">
      <c r="B10" s="617"/>
      <c r="C10" s="613"/>
      <c r="D10" s="231"/>
      <c r="E10" s="232"/>
      <c r="F10" s="232"/>
      <c r="G10" s="449"/>
    </row>
    <row r="11" spans="2:7" ht="12.75">
      <c r="B11" s="615" t="s">
        <v>376</v>
      </c>
      <c r="C11" s="613"/>
      <c r="D11" s="231"/>
      <c r="E11" s="232"/>
      <c r="F11" s="232"/>
      <c r="G11" s="449"/>
    </row>
    <row r="12" spans="2:7" ht="6.75" customHeight="1">
      <c r="B12" s="728"/>
      <c r="C12" s="613"/>
      <c r="D12" s="235"/>
      <c r="E12" s="729"/>
      <c r="F12" s="729"/>
      <c r="G12" s="449"/>
    </row>
    <row r="13" spans="2:7" ht="12.75">
      <c r="B13" s="618" t="s">
        <v>377</v>
      </c>
      <c r="C13" s="729"/>
      <c r="D13" s="235"/>
      <c r="E13" s="729"/>
      <c r="F13" s="729"/>
      <c r="G13" s="449"/>
    </row>
    <row r="14" spans="2:7" ht="8.25" customHeight="1">
      <c r="B14" s="619"/>
      <c r="C14" s="729"/>
      <c r="D14" s="235"/>
      <c r="E14" s="729"/>
      <c r="F14" s="729"/>
      <c r="G14" s="449"/>
    </row>
    <row r="15" spans="2:7" ht="12.75">
      <c r="B15" s="620" t="s">
        <v>379</v>
      </c>
      <c r="C15" s="237" t="s">
        <v>312</v>
      </c>
      <c r="D15" s="238" t="s">
        <v>380</v>
      </c>
      <c r="E15" s="237" t="s">
        <v>381</v>
      </c>
      <c r="F15" s="729"/>
      <c r="G15" s="449"/>
    </row>
    <row r="16" spans="2:7" ht="12.75">
      <c r="B16" s="621"/>
      <c r="C16" s="239"/>
      <c r="D16" s="240"/>
      <c r="E16" s="239">
        <v>0</v>
      </c>
      <c r="F16" s="729"/>
      <c r="G16" s="449"/>
    </row>
    <row r="17" spans="2:7" ht="12.75">
      <c r="B17" s="622"/>
      <c r="C17" s="241"/>
      <c r="D17" s="242"/>
      <c r="E17" s="241">
        <v>0</v>
      </c>
      <c r="F17" s="729"/>
      <c r="G17" s="449"/>
    </row>
    <row r="18" spans="2:7" ht="12.75">
      <c r="B18" s="622"/>
      <c r="C18" s="241"/>
      <c r="D18" s="242"/>
      <c r="E18" s="241">
        <v>0</v>
      </c>
      <c r="F18" s="729"/>
      <c r="G18" s="449"/>
    </row>
    <row r="19" spans="2:7" ht="12.75">
      <c r="B19" s="622"/>
      <c r="C19" s="241"/>
      <c r="D19" s="242"/>
      <c r="E19" s="241">
        <v>0</v>
      </c>
      <c r="F19" s="729"/>
      <c r="G19" s="449"/>
    </row>
    <row r="20" spans="2:7" ht="12.75">
      <c r="B20" s="623"/>
      <c r="C20" s="243"/>
      <c r="D20" s="244"/>
      <c r="E20" s="243">
        <v>0</v>
      </c>
      <c r="F20" s="729"/>
      <c r="G20" s="449"/>
    </row>
    <row r="21" spans="2:7" ht="12.75">
      <c r="B21" s="619"/>
      <c r="C21" s="729"/>
      <c r="D21" s="235"/>
      <c r="E21" s="729"/>
      <c r="F21" s="729"/>
      <c r="G21" s="449"/>
    </row>
    <row r="22" spans="2:7" ht="12.75">
      <c r="B22" s="618" t="s">
        <v>382</v>
      </c>
      <c r="C22" s="245"/>
      <c r="D22" s="235"/>
      <c r="E22" s="729"/>
      <c r="F22" s="729"/>
      <c r="G22" s="449"/>
    </row>
    <row r="23" spans="2:7" ht="12.75">
      <c r="B23" s="728"/>
      <c r="C23" s="729"/>
      <c r="D23" s="235"/>
      <c r="E23" s="729"/>
      <c r="F23" s="729"/>
      <c r="G23" s="449"/>
    </row>
    <row r="24" spans="2:7" ht="12.75">
      <c r="B24" s="620" t="s">
        <v>383</v>
      </c>
      <c r="C24" s="237" t="s">
        <v>312</v>
      </c>
      <c r="D24" s="237">
        <v>2013</v>
      </c>
      <c r="E24" s="237" t="s">
        <v>636</v>
      </c>
      <c r="F24" s="729"/>
      <c r="G24" s="449"/>
    </row>
    <row r="25" spans="2:7" ht="12.75">
      <c r="B25" s="624" t="s">
        <v>592</v>
      </c>
      <c r="C25" s="273">
        <v>-1405206.94</v>
      </c>
      <c r="D25" s="273">
        <v>-1405206.94</v>
      </c>
      <c r="E25" s="272"/>
      <c r="F25" s="729"/>
      <c r="G25" s="449"/>
    </row>
    <row r="26" spans="2:7" ht="12.75">
      <c r="B26" s="625" t="s">
        <v>593</v>
      </c>
      <c r="C26" s="779">
        <v>-1405206.94</v>
      </c>
      <c r="D26" s="779">
        <v>-1405206.94</v>
      </c>
      <c r="E26" s="246"/>
      <c r="F26" s="729"/>
      <c r="G26" s="449"/>
    </row>
    <row r="27" spans="2:7" ht="12.75">
      <c r="B27" s="625" t="s">
        <v>594</v>
      </c>
      <c r="C27" s="60">
        <v>1405206.94</v>
      </c>
      <c r="D27" s="60">
        <v>1405206.94</v>
      </c>
      <c r="E27" s="248"/>
      <c r="F27" s="729"/>
      <c r="G27" s="449"/>
    </row>
    <row r="28" spans="2:7" ht="12.75">
      <c r="B28" s="728"/>
      <c r="C28" s="729"/>
      <c r="D28" s="235"/>
      <c r="E28" s="729"/>
      <c r="F28" s="729"/>
      <c r="G28" s="449"/>
    </row>
    <row r="29" spans="2:7" ht="12.75">
      <c r="B29" s="620" t="s">
        <v>417</v>
      </c>
      <c r="C29" s="237" t="s">
        <v>312</v>
      </c>
      <c r="D29" s="238" t="s">
        <v>397</v>
      </c>
      <c r="E29" s="237" t="s">
        <v>398</v>
      </c>
      <c r="F29" s="237" t="s">
        <v>399</v>
      </c>
      <c r="G29" s="449"/>
    </row>
    <row r="30" spans="2:7" ht="12.75">
      <c r="B30" s="622"/>
      <c r="C30" s="246"/>
      <c r="D30" s="247"/>
      <c r="E30" s="246"/>
      <c r="F30" s="246"/>
      <c r="G30" s="449"/>
    </row>
    <row r="31" spans="2:7" ht="12.75">
      <c r="B31" s="622"/>
      <c r="C31" s="246"/>
      <c r="D31" s="247"/>
      <c r="E31" s="246"/>
      <c r="F31" s="246"/>
      <c r="G31" s="449"/>
    </row>
    <row r="32" spans="2:7" ht="12.75">
      <c r="B32" s="622"/>
      <c r="C32" s="246"/>
      <c r="D32" s="247"/>
      <c r="E32" s="246"/>
      <c r="F32" s="246"/>
      <c r="G32" s="449"/>
    </row>
    <row r="33" spans="2:7" ht="12.75">
      <c r="B33" s="623"/>
      <c r="C33" s="248"/>
      <c r="D33" s="249"/>
      <c r="E33" s="248"/>
      <c r="F33" s="248"/>
      <c r="G33" s="449"/>
    </row>
    <row r="34" spans="2:7" ht="12.75">
      <c r="B34" s="728"/>
      <c r="C34" s="729"/>
      <c r="D34" s="235"/>
      <c r="E34" s="729"/>
      <c r="F34" s="729"/>
      <c r="G34" s="449"/>
    </row>
    <row r="35" spans="2:7" ht="12.75">
      <c r="B35" s="618" t="s">
        <v>386</v>
      </c>
      <c r="C35" s="729"/>
      <c r="D35" s="235"/>
      <c r="E35" s="729"/>
      <c r="F35" s="729"/>
      <c r="G35" s="449"/>
    </row>
    <row r="36" spans="2:7" ht="12.75">
      <c r="B36" s="619"/>
      <c r="C36" s="729"/>
      <c r="D36" s="235"/>
      <c r="E36" s="729"/>
      <c r="F36" s="729"/>
      <c r="G36" s="449"/>
    </row>
    <row r="37" spans="2:7" ht="12.75">
      <c r="B37" s="620" t="s">
        <v>384</v>
      </c>
      <c r="C37" s="237" t="s">
        <v>312</v>
      </c>
      <c r="D37" s="238" t="s">
        <v>385</v>
      </c>
      <c r="E37" s="729"/>
      <c r="F37" s="729"/>
      <c r="G37" s="449"/>
    </row>
    <row r="38" spans="2:7" ht="12.75">
      <c r="B38" s="621"/>
      <c r="C38" s="239"/>
      <c r="D38" s="240"/>
      <c r="E38" s="729"/>
      <c r="F38" s="729"/>
      <c r="G38" s="449"/>
    </row>
    <row r="39" spans="2:7" ht="12.75">
      <c r="B39" s="622"/>
      <c r="C39" s="241"/>
      <c r="D39" s="242"/>
      <c r="E39" s="729"/>
      <c r="F39" s="729"/>
      <c r="G39" s="449"/>
    </row>
    <row r="40" spans="2:7" ht="12.75">
      <c r="B40" s="622"/>
      <c r="C40" s="241"/>
      <c r="D40" s="242"/>
      <c r="E40" s="729"/>
      <c r="F40" s="729"/>
      <c r="G40" s="449"/>
    </row>
    <row r="41" spans="2:7" ht="12.75">
      <c r="B41" s="623"/>
      <c r="C41" s="243"/>
      <c r="D41" s="244"/>
      <c r="E41" s="729"/>
      <c r="F41" s="729"/>
      <c r="G41" s="449"/>
    </row>
    <row r="42" spans="2:7" ht="12.75">
      <c r="B42" s="728"/>
      <c r="C42" s="729"/>
      <c r="D42" s="235"/>
      <c r="E42" s="729"/>
      <c r="F42" s="729"/>
      <c r="G42" s="449"/>
    </row>
    <row r="43" spans="2:7" ht="12.75">
      <c r="B43" s="618" t="s">
        <v>387</v>
      </c>
      <c r="C43" s="729"/>
      <c r="D43" s="235"/>
      <c r="E43" s="729"/>
      <c r="F43" s="729"/>
      <c r="G43" s="449"/>
    </row>
    <row r="44" spans="2:7" ht="12.75">
      <c r="B44" s="619"/>
      <c r="C44" s="729"/>
      <c r="D44" s="235"/>
      <c r="E44" s="729"/>
      <c r="F44" s="729"/>
      <c r="G44" s="449"/>
    </row>
    <row r="45" spans="2:7" ht="25.5">
      <c r="B45" s="620" t="s">
        <v>390</v>
      </c>
      <c r="C45" s="237" t="s">
        <v>312</v>
      </c>
      <c r="D45" s="238" t="s">
        <v>380</v>
      </c>
      <c r="E45" s="237" t="s">
        <v>321</v>
      </c>
      <c r="F45" s="254" t="s">
        <v>388</v>
      </c>
      <c r="G45" s="626" t="s">
        <v>389</v>
      </c>
    </row>
    <row r="46" spans="2:7" ht="12.75">
      <c r="B46" s="627"/>
      <c r="C46" s="252"/>
      <c r="D46" s="253"/>
      <c r="E46" s="252">
        <v>0</v>
      </c>
      <c r="F46" s="252">
        <v>0</v>
      </c>
      <c r="G46" s="628">
        <v>0</v>
      </c>
    </row>
    <row r="47" spans="2:7" ht="12.75">
      <c r="B47" s="627"/>
      <c r="C47" s="252"/>
      <c r="D47" s="253"/>
      <c r="E47" s="252">
        <v>0</v>
      </c>
      <c r="F47" s="252">
        <v>0</v>
      </c>
      <c r="G47" s="628">
        <v>0</v>
      </c>
    </row>
    <row r="48" spans="2:7" ht="12.75">
      <c r="B48" s="627"/>
      <c r="C48" s="252"/>
      <c r="D48" s="253"/>
      <c r="E48" s="252">
        <v>0</v>
      </c>
      <c r="F48" s="252">
        <v>0</v>
      </c>
      <c r="G48" s="628">
        <v>0</v>
      </c>
    </row>
    <row r="49" spans="2:7" ht="12.75">
      <c r="B49" s="630"/>
      <c r="C49" s="256"/>
      <c r="D49" s="257"/>
      <c r="E49" s="256">
        <v>0</v>
      </c>
      <c r="F49" s="256">
        <v>0</v>
      </c>
      <c r="G49" s="631">
        <v>0</v>
      </c>
    </row>
    <row r="50" spans="2:7" ht="12.75">
      <c r="B50" s="627"/>
      <c r="C50" s="258"/>
      <c r="D50" s="259"/>
      <c r="E50" s="258"/>
      <c r="F50" s="258"/>
      <c r="G50" s="632"/>
    </row>
    <row r="51" spans="2:7" ht="12.75">
      <c r="B51" s="620" t="s">
        <v>391</v>
      </c>
      <c r="C51" s="237" t="s">
        <v>312</v>
      </c>
      <c r="D51" s="238" t="s">
        <v>380</v>
      </c>
      <c r="E51" s="237" t="s">
        <v>392</v>
      </c>
      <c r="F51" s="258"/>
      <c r="G51" s="632"/>
    </row>
    <row r="52" spans="2:7" ht="12.75">
      <c r="B52" s="622"/>
      <c r="C52" s="241"/>
      <c r="D52" s="242"/>
      <c r="E52" s="241">
        <v>0</v>
      </c>
      <c r="F52" s="258"/>
      <c r="G52" s="632"/>
    </row>
    <row r="53" spans="2:7" ht="12.75">
      <c r="B53" s="622"/>
      <c r="C53" s="241"/>
      <c r="D53" s="242"/>
      <c r="E53" s="241">
        <v>0</v>
      </c>
      <c r="F53" s="258"/>
      <c r="G53" s="632"/>
    </row>
    <row r="54" spans="2:7" ht="13.5" thickBot="1">
      <c r="B54" s="633"/>
      <c r="C54" s="634"/>
      <c r="D54" s="635"/>
      <c r="E54" s="634">
        <v>0</v>
      </c>
      <c r="F54" s="636"/>
      <c r="G54" s="637"/>
    </row>
    <row r="55" spans="2:7" ht="12.75">
      <c r="B55" s="251"/>
      <c r="C55" s="258"/>
      <c r="D55" s="259"/>
      <c r="E55" s="258"/>
      <c r="F55" s="258"/>
      <c r="G55" s="258"/>
    </row>
    <row r="56" spans="2:7" ht="13.5" thickBot="1">
      <c r="B56" s="250"/>
      <c r="C56" s="73"/>
      <c r="D56" s="234"/>
      <c r="E56" s="73"/>
      <c r="F56" s="73"/>
      <c r="G56" s="73"/>
    </row>
    <row r="57" spans="2:7" ht="12.75">
      <c r="B57" s="638" t="s">
        <v>378</v>
      </c>
      <c r="C57" s="639"/>
      <c r="D57" s="640"/>
      <c r="E57" s="639"/>
      <c r="F57" s="639"/>
      <c r="G57" s="641"/>
    </row>
    <row r="58" spans="2:7" ht="12.75">
      <c r="B58" s="619"/>
      <c r="C58" s="774"/>
      <c r="D58" s="235"/>
      <c r="E58" s="774"/>
      <c r="F58" s="774"/>
      <c r="G58" s="449"/>
    </row>
    <row r="59" spans="2:7" ht="12.75">
      <c r="B59" s="620" t="s">
        <v>313</v>
      </c>
      <c r="C59" s="237" t="s">
        <v>314</v>
      </c>
      <c r="D59" s="238" t="s">
        <v>315</v>
      </c>
      <c r="E59" s="237" t="s">
        <v>316</v>
      </c>
      <c r="F59" s="237" t="s">
        <v>317</v>
      </c>
      <c r="G59" s="449"/>
    </row>
    <row r="60" spans="2:7" ht="12.75">
      <c r="B60" s="418" t="s">
        <v>595</v>
      </c>
      <c r="C60" s="273">
        <v>10915400</v>
      </c>
      <c r="D60" s="273">
        <v>10915400</v>
      </c>
      <c r="E60" s="273"/>
      <c r="F60" s="418"/>
      <c r="G60" s="449"/>
    </row>
    <row r="61" spans="2:7" ht="12.75">
      <c r="B61" s="418" t="s">
        <v>596</v>
      </c>
      <c r="C61" s="273">
        <v>10915400</v>
      </c>
      <c r="D61" s="273">
        <v>10915400</v>
      </c>
      <c r="E61" s="273"/>
      <c r="F61" s="418"/>
      <c r="G61" s="449"/>
    </row>
    <row r="62" spans="2:7" ht="12.75">
      <c r="B62" s="418" t="s">
        <v>577</v>
      </c>
      <c r="C62" s="273">
        <v>460249.31</v>
      </c>
      <c r="D62" s="273">
        <v>460249.31</v>
      </c>
      <c r="E62" s="273"/>
      <c r="F62" s="418"/>
      <c r="G62" s="449"/>
    </row>
    <row r="63" spans="2:7" ht="12.75">
      <c r="B63" s="418" t="s">
        <v>619</v>
      </c>
      <c r="C63" s="273">
        <v>65962.070000000007</v>
      </c>
      <c r="D63" s="273">
        <v>65962.070000000007</v>
      </c>
      <c r="E63" s="273"/>
      <c r="F63" s="418"/>
      <c r="G63" s="449"/>
    </row>
    <row r="64" spans="2:7" ht="12.75">
      <c r="B64" s="418" t="s">
        <v>578</v>
      </c>
      <c r="C64" s="273">
        <v>853644.53</v>
      </c>
      <c r="D64" s="273">
        <v>853644.53</v>
      </c>
      <c r="E64" s="273"/>
      <c r="F64" s="262">
        <v>0</v>
      </c>
      <c r="G64" s="449"/>
    </row>
    <row r="65" spans="2:7" ht="12.75">
      <c r="B65" s="418" t="s">
        <v>579</v>
      </c>
      <c r="C65" s="273">
        <v>90827.63</v>
      </c>
      <c r="D65" s="273">
        <v>90827.63</v>
      </c>
      <c r="E65" s="273"/>
      <c r="F65" s="262">
        <v>0</v>
      </c>
      <c r="G65" s="449"/>
    </row>
    <row r="66" spans="2:7" ht="12.75">
      <c r="B66" s="418" t="s">
        <v>620</v>
      </c>
      <c r="C66" s="273">
        <v>17425.599999999999</v>
      </c>
      <c r="D66" s="273">
        <v>17425.599999999999</v>
      </c>
      <c r="E66" s="273"/>
      <c r="F66" s="262">
        <v>0</v>
      </c>
      <c r="G66" s="449"/>
    </row>
    <row r="67" spans="2:7" ht="12.75">
      <c r="B67" s="418" t="s">
        <v>580</v>
      </c>
      <c r="C67" s="273">
        <v>30849.84</v>
      </c>
      <c r="D67" s="273">
        <v>30849.84</v>
      </c>
      <c r="E67" s="273"/>
      <c r="F67" s="262">
        <v>0</v>
      </c>
      <c r="G67" s="449"/>
    </row>
    <row r="68" spans="2:7" ht="12.75">
      <c r="B68" s="418" t="s">
        <v>581</v>
      </c>
      <c r="C68" s="273">
        <v>1561556.72</v>
      </c>
      <c r="D68" s="273">
        <v>1561556.72</v>
      </c>
      <c r="E68" s="273"/>
      <c r="F68" s="262"/>
      <c r="G68" s="449"/>
    </row>
    <row r="69" spans="2:7" ht="12.75">
      <c r="B69" s="418" t="s">
        <v>582</v>
      </c>
      <c r="C69" s="273">
        <v>153075.70000000001</v>
      </c>
      <c r="D69" s="273">
        <v>153075.70000000001</v>
      </c>
      <c r="E69" s="273"/>
      <c r="F69" s="262"/>
      <c r="G69" s="449"/>
    </row>
    <row r="70" spans="2:7" ht="12.75">
      <c r="B70" s="418" t="s">
        <v>621</v>
      </c>
      <c r="C70" s="273">
        <v>7017.4</v>
      </c>
      <c r="D70" s="273">
        <v>7017.4</v>
      </c>
      <c r="E70" s="273"/>
      <c r="F70" s="262"/>
      <c r="G70" s="449"/>
    </row>
    <row r="71" spans="2:7" ht="12.75">
      <c r="B71" s="418" t="s">
        <v>583</v>
      </c>
      <c r="C71" s="273">
        <v>3240608.8</v>
      </c>
      <c r="D71" s="273">
        <v>3240608.8</v>
      </c>
      <c r="E71" s="273"/>
      <c r="F71" s="262"/>
      <c r="G71" s="449"/>
    </row>
    <row r="72" spans="2:7" ht="12.75">
      <c r="B72" s="418" t="s">
        <v>622</v>
      </c>
      <c r="C72" s="273">
        <v>-1091540</v>
      </c>
      <c r="D72" s="273">
        <v>-1091540</v>
      </c>
      <c r="E72" s="273"/>
      <c r="F72" s="262"/>
      <c r="G72" s="449"/>
    </row>
    <row r="73" spans="2:7" ht="12.75">
      <c r="B73" s="418" t="s">
        <v>597</v>
      </c>
      <c r="C73" s="273">
        <v>-69703.600000000006</v>
      </c>
      <c r="D73" s="273">
        <v>-69703.600000000006</v>
      </c>
      <c r="E73" s="273"/>
      <c r="F73" s="262"/>
      <c r="G73" s="449"/>
    </row>
    <row r="74" spans="2:7" ht="12.75">
      <c r="B74" s="418" t="s">
        <v>660</v>
      </c>
      <c r="C74" s="273">
        <v>-6596.2</v>
      </c>
      <c r="D74" s="273">
        <v>-6596.2</v>
      </c>
      <c r="E74" s="273"/>
      <c r="F74" s="262">
        <v>0</v>
      </c>
      <c r="G74" s="449"/>
    </row>
    <row r="75" spans="2:7" ht="12.75">
      <c r="B75" s="418" t="s">
        <v>584</v>
      </c>
      <c r="C75" s="273">
        <v>-503471.24</v>
      </c>
      <c r="D75" s="273">
        <v>-503471.24</v>
      </c>
      <c r="E75" s="273"/>
      <c r="F75" s="262"/>
      <c r="G75" s="449"/>
    </row>
    <row r="76" spans="2:7" ht="12.75">
      <c r="B76" s="418" t="s">
        <v>585</v>
      </c>
      <c r="C76" s="273">
        <v>-13015.05</v>
      </c>
      <c r="D76" s="273">
        <v>-13015.05</v>
      </c>
      <c r="E76" s="273"/>
      <c r="F76" s="262"/>
      <c r="G76" s="449"/>
    </row>
    <row r="77" spans="2:7" ht="12.75">
      <c r="B77" s="418" t="s">
        <v>661</v>
      </c>
      <c r="C77" s="273">
        <v>-1742.56</v>
      </c>
      <c r="D77" s="273">
        <v>-1742.56</v>
      </c>
      <c r="E77" s="273"/>
      <c r="F77" s="262"/>
      <c r="G77" s="449"/>
    </row>
    <row r="78" spans="2:7" ht="12.75">
      <c r="B78" s="418" t="s">
        <v>598</v>
      </c>
      <c r="C78" s="273">
        <v>-9254.9500000000007</v>
      </c>
      <c r="D78" s="273">
        <v>-9254.9500000000007</v>
      </c>
      <c r="E78" s="273"/>
      <c r="F78" s="262"/>
      <c r="G78" s="449"/>
    </row>
    <row r="79" spans="2:7" ht="12.75">
      <c r="B79" s="418" t="s">
        <v>586</v>
      </c>
      <c r="C79" s="273">
        <v>-1224253.57</v>
      </c>
      <c r="D79" s="273">
        <v>-1224253.57</v>
      </c>
      <c r="E79" s="273"/>
      <c r="F79" s="262"/>
      <c r="G79" s="449"/>
    </row>
    <row r="80" spans="2:7" ht="12.75">
      <c r="B80" s="418" t="s">
        <v>587</v>
      </c>
      <c r="C80" s="273">
        <v>-76906.97</v>
      </c>
      <c r="D80" s="273">
        <v>-76906.97</v>
      </c>
      <c r="E80" s="273"/>
      <c r="F80" s="262"/>
      <c r="G80" s="449"/>
    </row>
    <row r="81" spans="2:7" ht="12.75">
      <c r="B81" s="418" t="s">
        <v>662</v>
      </c>
      <c r="C81" s="273">
        <v>-234.22</v>
      </c>
      <c r="D81" s="273">
        <v>-234.22</v>
      </c>
      <c r="E81" s="273"/>
      <c r="F81" s="262"/>
      <c r="G81" s="449"/>
    </row>
    <row r="82" spans="2:7" ht="12.75">
      <c r="B82" s="418" t="s">
        <v>588</v>
      </c>
      <c r="C82" s="273">
        <v>-2996718.36</v>
      </c>
      <c r="D82" s="273">
        <v>-2996718.36</v>
      </c>
      <c r="E82" s="273"/>
      <c r="F82" s="262"/>
      <c r="G82" s="449"/>
    </row>
    <row r="83" spans="2:7" ht="12.75">
      <c r="B83" s="787" t="s">
        <v>456</v>
      </c>
      <c r="C83" s="60">
        <v>11159290.439999999</v>
      </c>
      <c r="D83" s="60">
        <v>11159290.439999999</v>
      </c>
      <c r="E83" s="60"/>
      <c r="F83" s="262"/>
      <c r="G83" s="449"/>
    </row>
    <row r="84" spans="2:7" ht="12.75">
      <c r="B84" s="773"/>
      <c r="C84" s="774"/>
      <c r="D84" s="235"/>
      <c r="E84" s="774"/>
      <c r="F84" s="774"/>
      <c r="G84" s="449"/>
    </row>
    <row r="85" spans="2:7" ht="12.75">
      <c r="B85" s="620" t="s">
        <v>393</v>
      </c>
      <c r="C85" s="237" t="s">
        <v>314</v>
      </c>
      <c r="D85" s="238" t="s">
        <v>315</v>
      </c>
      <c r="E85" s="237" t="s">
        <v>316</v>
      </c>
      <c r="F85" s="237" t="s">
        <v>317</v>
      </c>
      <c r="G85" s="449"/>
    </row>
    <row r="86" spans="2:7" ht="12.75">
      <c r="B86" s="418" t="s">
        <v>589</v>
      </c>
      <c r="C86" s="273">
        <v>204617.43</v>
      </c>
      <c r="D86" s="273">
        <v>204617.43</v>
      </c>
      <c r="E86" s="273">
        <v>0</v>
      </c>
      <c r="F86" s="239"/>
      <c r="G86" s="449"/>
    </row>
    <row r="87" spans="2:7" ht="12.75">
      <c r="B87" s="418" t="s">
        <v>590</v>
      </c>
      <c r="C87" s="273">
        <v>-159641.57999999999</v>
      </c>
      <c r="D87" s="273">
        <v>-202136.06</v>
      </c>
      <c r="E87" s="273">
        <v>-42494.48</v>
      </c>
      <c r="F87" s="241"/>
      <c r="G87" s="449"/>
    </row>
    <row r="88" spans="2:7" ht="12.75">
      <c r="B88" s="418" t="s">
        <v>591</v>
      </c>
      <c r="C88" s="273">
        <v>44975.85</v>
      </c>
      <c r="D88" s="273">
        <v>2481.37</v>
      </c>
      <c r="E88" s="273">
        <v>-42494.48</v>
      </c>
      <c r="F88" s="241"/>
      <c r="G88" s="449"/>
    </row>
    <row r="89" spans="2:7" ht="12.75">
      <c r="B89" s="787" t="s">
        <v>663</v>
      </c>
      <c r="C89" s="60">
        <v>44975.85</v>
      </c>
      <c r="D89" s="60">
        <v>2481.37</v>
      </c>
      <c r="E89" s="60">
        <v>-42494.48</v>
      </c>
      <c r="F89" s="263"/>
      <c r="G89" s="449"/>
    </row>
    <row r="90" spans="2:7" ht="12.75">
      <c r="B90" s="773"/>
      <c r="C90" s="774"/>
      <c r="D90" s="235"/>
      <c r="E90" s="774"/>
      <c r="F90" s="774"/>
      <c r="G90" s="449"/>
    </row>
    <row r="91" spans="2:7" ht="12.75">
      <c r="B91" s="620" t="s">
        <v>394</v>
      </c>
      <c r="C91" s="237" t="s">
        <v>312</v>
      </c>
      <c r="D91" s="235"/>
      <c r="E91" s="774"/>
      <c r="F91" s="774"/>
      <c r="G91" s="449"/>
    </row>
    <row r="92" spans="2:7" ht="12.75">
      <c r="B92" s="621"/>
      <c r="C92" s="239"/>
      <c r="D92" s="235"/>
      <c r="E92" s="774"/>
      <c r="F92" s="774"/>
      <c r="G92" s="449"/>
    </row>
    <row r="93" spans="2:7" ht="12.75">
      <c r="B93" s="622"/>
      <c r="C93" s="241"/>
      <c r="D93" s="235"/>
      <c r="E93" s="774"/>
      <c r="F93" s="774"/>
      <c r="G93" s="449"/>
    </row>
    <row r="94" spans="2:7" ht="12.75">
      <c r="B94" s="623"/>
      <c r="C94" s="243"/>
      <c r="D94" s="235"/>
      <c r="E94" s="774"/>
      <c r="F94" s="774"/>
      <c r="G94" s="449"/>
    </row>
    <row r="95" spans="2:7" ht="12.75">
      <c r="B95" s="773"/>
      <c r="C95" s="774"/>
      <c r="D95" s="235"/>
      <c r="E95" s="774"/>
      <c r="F95" s="774"/>
      <c r="G95" s="449"/>
    </row>
    <row r="96" spans="2:7" ht="25.5">
      <c r="B96" s="642" t="s">
        <v>396</v>
      </c>
      <c r="C96" s="264" t="s">
        <v>312</v>
      </c>
      <c r="D96" s="265" t="s">
        <v>395</v>
      </c>
      <c r="E96" s="774"/>
      <c r="F96" s="774"/>
      <c r="G96" s="449"/>
    </row>
    <row r="97" spans="2:7" ht="12.75">
      <c r="B97" s="643"/>
      <c r="C97" s="266"/>
      <c r="D97" s="267"/>
      <c r="E97" s="774"/>
      <c r="F97" s="774"/>
      <c r="G97" s="449"/>
    </row>
    <row r="98" spans="2:7" ht="12.75">
      <c r="B98" s="644"/>
      <c r="C98" s="268"/>
      <c r="D98" s="269"/>
      <c r="E98" s="774"/>
      <c r="F98" s="774"/>
      <c r="G98" s="449"/>
    </row>
    <row r="99" spans="2:7" ht="12.75">
      <c r="B99" s="773"/>
      <c r="C99" s="270"/>
      <c r="D99" s="247"/>
      <c r="E99" s="774"/>
      <c r="F99" s="774"/>
      <c r="G99" s="449"/>
    </row>
    <row r="100" spans="2:7" ht="12.75">
      <c r="B100" s="773"/>
      <c r="C100" s="270"/>
      <c r="D100" s="247"/>
      <c r="E100" s="774"/>
      <c r="F100" s="774"/>
      <c r="G100" s="449"/>
    </row>
    <row r="101" spans="2:7" ht="13.5" thickBot="1">
      <c r="B101" s="465"/>
      <c r="C101" s="645"/>
      <c r="D101" s="646"/>
      <c r="E101" s="466"/>
      <c r="F101" s="466"/>
      <c r="G101" s="469"/>
    </row>
    <row r="102" spans="2:7" ht="13.5" thickBot="1">
      <c r="B102" s="73"/>
      <c r="C102" s="73"/>
      <c r="D102" s="234"/>
      <c r="E102" s="73"/>
      <c r="F102" s="73"/>
      <c r="G102" s="73"/>
    </row>
    <row r="103" spans="2:7" ht="12.75">
      <c r="B103" s="647" t="s">
        <v>7</v>
      </c>
      <c r="C103" s="639"/>
      <c r="D103" s="640"/>
      <c r="E103" s="639"/>
      <c r="F103" s="641"/>
      <c r="G103" s="641"/>
    </row>
    <row r="104" spans="2:7" ht="12.75">
      <c r="B104" s="907"/>
      <c r="C104" s="908"/>
      <c r="D104" s="235"/>
      <c r="E104" s="908"/>
      <c r="F104" s="449"/>
      <c r="G104" s="449"/>
    </row>
    <row r="105" spans="2:7" ht="12.75">
      <c r="B105" s="648" t="s">
        <v>318</v>
      </c>
      <c r="C105" s="271" t="s">
        <v>312</v>
      </c>
      <c r="D105" s="238" t="s">
        <v>397</v>
      </c>
      <c r="E105" s="237" t="s">
        <v>398</v>
      </c>
      <c r="F105" s="626" t="s">
        <v>399</v>
      </c>
      <c r="G105" s="449"/>
    </row>
    <row r="106" spans="2:7" ht="15">
      <c r="B106" s="624" t="s">
        <v>501</v>
      </c>
      <c r="C106" s="273">
        <v>-699196.02</v>
      </c>
      <c r="D106" s="776"/>
      <c r="E106" s="272"/>
      <c r="F106" s="940"/>
      <c r="G106" s="449"/>
    </row>
    <row r="107" spans="2:7" ht="15">
      <c r="B107" s="624" t="s">
        <v>457</v>
      </c>
      <c r="C107" s="273">
        <v>-669678.81000000006</v>
      </c>
      <c r="D107" s="419"/>
      <c r="E107" s="246"/>
      <c r="F107" s="941"/>
      <c r="G107" s="449"/>
    </row>
    <row r="108" spans="2:7" ht="15">
      <c r="B108" s="624" t="s">
        <v>458</v>
      </c>
      <c r="C108" s="273">
        <v>92922.11</v>
      </c>
      <c r="D108" s="419"/>
      <c r="E108" s="246"/>
      <c r="F108" s="941"/>
      <c r="G108" s="449"/>
    </row>
    <row r="109" spans="2:7" ht="15">
      <c r="B109" s="624" t="s">
        <v>513</v>
      </c>
      <c r="C109" s="273">
        <v>17404.72</v>
      </c>
      <c r="D109" s="419"/>
      <c r="E109" s="246"/>
      <c r="F109" s="941"/>
      <c r="G109" s="449"/>
    </row>
    <row r="110" spans="2:7" ht="15">
      <c r="B110" s="624" t="s">
        <v>459</v>
      </c>
      <c r="C110" s="273">
        <v>418246.32</v>
      </c>
      <c r="D110" s="419"/>
      <c r="E110" s="246"/>
      <c r="F110" s="941"/>
      <c r="G110" s="449"/>
    </row>
    <row r="111" spans="2:7" ht="15">
      <c r="B111" s="624" t="s">
        <v>460</v>
      </c>
      <c r="C111" s="273">
        <v>473124.86</v>
      </c>
      <c r="D111" s="419"/>
      <c r="E111" s="246"/>
      <c r="F111" s="941"/>
      <c r="G111" s="449"/>
    </row>
    <row r="112" spans="2:7" ht="15">
      <c r="B112" s="624" t="s">
        <v>461</v>
      </c>
      <c r="C112" s="273">
        <v>-218442.93</v>
      </c>
      <c r="D112" s="419"/>
      <c r="E112" s="246"/>
      <c r="F112" s="941"/>
      <c r="G112" s="449"/>
    </row>
    <row r="113" spans="2:7" ht="15">
      <c r="B113" s="624" t="s">
        <v>623</v>
      </c>
      <c r="C113" s="273">
        <v>0.2</v>
      </c>
      <c r="D113" s="419"/>
      <c r="E113" s="246"/>
      <c r="F113" s="941"/>
      <c r="G113" s="449"/>
    </row>
    <row r="114" spans="2:7" ht="15">
      <c r="B114" s="624" t="s">
        <v>510</v>
      </c>
      <c r="C114" s="273">
        <v>2990.5</v>
      </c>
      <c r="D114" s="419"/>
      <c r="E114" s="246"/>
      <c r="F114" s="941"/>
      <c r="G114" s="449"/>
    </row>
    <row r="115" spans="2:7" ht="15">
      <c r="B115" s="624" t="s">
        <v>462</v>
      </c>
      <c r="C115" s="273">
        <v>43298.43</v>
      </c>
      <c r="D115" s="419"/>
      <c r="E115" s="246"/>
      <c r="F115" s="941"/>
      <c r="G115" s="449"/>
    </row>
    <row r="116" spans="2:7" ht="15">
      <c r="B116" s="624" t="s">
        <v>511</v>
      </c>
      <c r="C116" s="273">
        <v>165313.26999999999</v>
      </c>
      <c r="D116" s="419"/>
      <c r="E116" s="246"/>
      <c r="F116" s="941"/>
      <c r="G116" s="449"/>
    </row>
    <row r="117" spans="2:7" ht="15">
      <c r="B117" s="624" t="s">
        <v>599</v>
      </c>
      <c r="C117" s="273">
        <v>15550.55</v>
      </c>
      <c r="D117" s="419"/>
      <c r="E117" s="246"/>
      <c r="F117" s="941"/>
      <c r="G117" s="449"/>
    </row>
    <row r="118" spans="2:7" ht="15">
      <c r="B118" s="624" t="s">
        <v>624</v>
      </c>
      <c r="C118" s="273">
        <v>-7.0000000000000007E-2</v>
      </c>
      <c r="D118" s="419"/>
      <c r="E118" s="273"/>
      <c r="F118" s="941"/>
      <c r="G118" s="449"/>
    </row>
    <row r="119" spans="2:7" ht="15">
      <c r="B119" s="624" t="s">
        <v>463</v>
      </c>
      <c r="C119" s="273">
        <v>-26637.360000000001</v>
      </c>
      <c r="D119" s="419"/>
      <c r="E119" s="246"/>
      <c r="F119" s="941"/>
      <c r="G119" s="449"/>
    </row>
    <row r="120" spans="2:7" ht="15">
      <c r="B120" s="624" t="s">
        <v>464</v>
      </c>
      <c r="C120" s="273">
        <v>-5448.98</v>
      </c>
      <c r="D120" s="419"/>
      <c r="E120" s="246"/>
      <c r="F120" s="941"/>
      <c r="G120" s="449"/>
    </row>
    <row r="121" spans="2:7" ht="15">
      <c r="B121" s="624" t="s">
        <v>465</v>
      </c>
      <c r="C121" s="273">
        <v>30960.41</v>
      </c>
      <c r="D121" s="419"/>
      <c r="E121" s="246"/>
      <c r="F121" s="941"/>
      <c r="G121" s="449"/>
    </row>
    <row r="122" spans="2:7" ht="15">
      <c r="B122" s="624" t="s">
        <v>656</v>
      </c>
      <c r="C122" s="273">
        <v>-39025</v>
      </c>
      <c r="D122" s="419"/>
      <c r="E122" s="246"/>
      <c r="F122" s="941"/>
      <c r="G122" s="449"/>
    </row>
    <row r="123" spans="2:7" ht="15">
      <c r="B123" s="624" t="s">
        <v>610</v>
      </c>
      <c r="C123" s="273">
        <v>-10674.79</v>
      </c>
      <c r="D123" s="419"/>
      <c r="E123" s="246"/>
      <c r="F123" s="941"/>
      <c r="G123" s="449"/>
    </row>
    <row r="124" spans="2:7" ht="15">
      <c r="B124" s="624" t="s">
        <v>466</v>
      </c>
      <c r="C124" s="273">
        <v>-403558.39</v>
      </c>
      <c r="D124" s="419"/>
      <c r="E124" s="246"/>
      <c r="F124" s="941"/>
      <c r="G124" s="449"/>
    </row>
    <row r="125" spans="2:7" ht="15">
      <c r="B125" s="624" t="s">
        <v>467</v>
      </c>
      <c r="C125" s="273">
        <v>1852.1</v>
      </c>
      <c r="D125" s="419"/>
      <c r="E125" s="246"/>
      <c r="F125" s="941"/>
      <c r="G125" s="449"/>
    </row>
    <row r="126" spans="2:7" ht="15">
      <c r="B126" s="624" t="s">
        <v>468</v>
      </c>
      <c r="C126" s="273">
        <v>-0.01</v>
      </c>
      <c r="D126" s="419"/>
      <c r="E126" s="246"/>
      <c r="F126" s="941"/>
      <c r="G126" s="449"/>
    </row>
    <row r="127" spans="2:7" ht="15.75" thickBot="1">
      <c r="B127" s="942" t="s">
        <v>469</v>
      </c>
      <c r="C127" s="943">
        <f>SUM(C106:C126)</f>
        <v>-810998.89</v>
      </c>
      <c r="D127" s="944"/>
      <c r="E127" s="945"/>
      <c r="F127" s="946"/>
      <c r="G127" s="449"/>
    </row>
    <row r="128" spans="2:7" ht="12.75">
      <c r="B128" s="849"/>
      <c r="C128" s="850"/>
      <c r="D128" s="249"/>
      <c r="E128" s="802"/>
      <c r="F128" s="798"/>
      <c r="G128" s="449"/>
    </row>
    <row r="129" spans="2:7" ht="12.75">
      <c r="B129" s="642" t="s">
        <v>401</v>
      </c>
      <c r="C129" s="264" t="s">
        <v>312</v>
      </c>
      <c r="D129" s="238" t="s">
        <v>400</v>
      </c>
      <c r="E129" s="237" t="s">
        <v>395</v>
      </c>
      <c r="F129" s="751"/>
      <c r="G129" s="449"/>
    </row>
    <row r="130" spans="2:7" ht="12.75">
      <c r="B130" s="649"/>
      <c r="C130" s="274"/>
      <c r="D130" s="275"/>
      <c r="E130" s="276"/>
      <c r="F130" s="751"/>
      <c r="G130" s="449"/>
    </row>
    <row r="131" spans="2:7" ht="12.75">
      <c r="B131" s="650"/>
      <c r="C131" s="277"/>
      <c r="D131" s="278"/>
      <c r="E131" s="279"/>
      <c r="F131" s="751"/>
      <c r="G131" s="449"/>
    </row>
    <row r="132" spans="2:7" ht="12.75">
      <c r="B132" s="651"/>
      <c r="C132" s="280"/>
      <c r="D132" s="281"/>
      <c r="E132" s="282"/>
      <c r="F132" s="751"/>
      <c r="G132" s="449"/>
    </row>
    <row r="133" spans="2:7" ht="12.75">
      <c r="B133" s="750"/>
      <c r="C133" s="751"/>
      <c r="D133" s="235"/>
      <c r="E133" s="751"/>
      <c r="F133" s="751"/>
      <c r="G133" s="449"/>
    </row>
    <row r="134" spans="2:7" ht="25.5">
      <c r="B134" s="642" t="s">
        <v>402</v>
      </c>
      <c r="C134" s="264" t="s">
        <v>312</v>
      </c>
      <c r="D134" s="238" t="s">
        <v>400</v>
      </c>
      <c r="E134" s="237" t="s">
        <v>395</v>
      </c>
      <c r="F134" s="751"/>
      <c r="G134" s="449"/>
    </row>
    <row r="135" spans="2:7" ht="12.75">
      <c r="B135" s="649"/>
      <c r="C135" s="274"/>
      <c r="D135" s="275"/>
      <c r="E135" s="276"/>
      <c r="F135" s="751"/>
      <c r="G135" s="449"/>
    </row>
    <row r="136" spans="2:7" ht="12.75">
      <c r="B136" s="650"/>
      <c r="C136" s="277"/>
      <c r="D136" s="278"/>
      <c r="E136" s="279"/>
      <c r="F136" s="751"/>
      <c r="G136" s="449"/>
    </row>
    <row r="137" spans="2:7" ht="12.75">
      <c r="B137" s="651"/>
      <c r="C137" s="280"/>
      <c r="D137" s="281"/>
      <c r="E137" s="282"/>
      <c r="F137" s="751"/>
      <c r="G137" s="449"/>
    </row>
    <row r="138" spans="2:7" ht="12.75">
      <c r="B138" s="750"/>
      <c r="C138" s="751"/>
      <c r="D138" s="235"/>
      <c r="E138" s="751"/>
      <c r="F138" s="751"/>
      <c r="G138" s="449"/>
    </row>
    <row r="139" spans="2:7" ht="12.75">
      <c r="B139" s="642" t="s">
        <v>403</v>
      </c>
      <c r="C139" s="264" t="s">
        <v>312</v>
      </c>
      <c r="D139" s="238" t="s">
        <v>400</v>
      </c>
      <c r="E139" s="237" t="s">
        <v>395</v>
      </c>
      <c r="F139" s="751"/>
      <c r="G139" s="449"/>
    </row>
    <row r="140" spans="2:7" ht="12.75">
      <c r="B140" s="649"/>
      <c r="C140" s="274"/>
      <c r="D140" s="275"/>
      <c r="E140" s="276"/>
      <c r="F140" s="751"/>
      <c r="G140" s="449"/>
    </row>
    <row r="141" spans="2:7" ht="12.75">
      <c r="B141" s="650"/>
      <c r="C141" s="277"/>
      <c r="D141" s="278"/>
      <c r="E141" s="279"/>
      <c r="F141" s="751"/>
      <c r="G141" s="449"/>
    </row>
    <row r="142" spans="2:7" ht="12.75">
      <c r="B142" s="651"/>
      <c r="C142" s="280"/>
      <c r="D142" s="281"/>
      <c r="E142" s="282"/>
      <c r="F142" s="751"/>
      <c r="G142" s="449"/>
    </row>
    <row r="143" spans="2:7" ht="12.75">
      <c r="B143" s="750"/>
      <c r="C143" s="751"/>
      <c r="D143" s="235"/>
      <c r="E143" s="751"/>
      <c r="F143" s="751"/>
      <c r="G143" s="449"/>
    </row>
    <row r="144" spans="2:7" ht="12.75">
      <c r="B144" s="642" t="s">
        <v>404</v>
      </c>
      <c r="C144" s="264" t="s">
        <v>312</v>
      </c>
      <c r="D144" s="261" t="s">
        <v>400</v>
      </c>
      <c r="E144" s="260" t="s">
        <v>321</v>
      </c>
      <c r="F144" s="751"/>
      <c r="G144" s="449"/>
    </row>
    <row r="145" spans="2:7" ht="12.75">
      <c r="B145" s="649"/>
      <c r="C145" s="239"/>
      <c r="D145" s="240"/>
      <c r="E145" s="239">
        <v>0</v>
      </c>
      <c r="F145" s="751"/>
      <c r="G145" s="449"/>
    </row>
    <row r="146" spans="2:7" ht="12.75">
      <c r="B146" s="622"/>
      <c r="C146" s="241"/>
      <c r="D146" s="242"/>
      <c r="E146" s="241">
        <v>0</v>
      </c>
      <c r="F146" s="751"/>
      <c r="G146" s="449"/>
    </row>
    <row r="147" spans="2:7" ht="13.5" thickBot="1">
      <c r="B147" s="652"/>
      <c r="C147" s="653"/>
      <c r="D147" s="654"/>
      <c r="E147" s="653">
        <v>0</v>
      </c>
      <c r="F147" s="466"/>
      <c r="G147" s="469"/>
    </row>
    <row r="148" spans="2:7" ht="13.5" thickBot="1">
      <c r="B148" s="73"/>
      <c r="C148" s="73"/>
      <c r="D148" s="234"/>
      <c r="E148" s="73"/>
      <c r="F148" s="73"/>
      <c r="G148" s="73"/>
    </row>
    <row r="149" spans="2:7" ht="12.75">
      <c r="B149" s="647" t="s">
        <v>407</v>
      </c>
      <c r="C149" s="639"/>
      <c r="D149" s="640"/>
      <c r="E149" s="639"/>
      <c r="F149" s="639"/>
      <c r="G149" s="641"/>
    </row>
    <row r="150" spans="2:7" ht="3.75" customHeight="1">
      <c r="B150" s="615"/>
      <c r="C150" s="774"/>
      <c r="D150" s="235"/>
      <c r="E150" s="774"/>
      <c r="F150" s="774"/>
      <c r="G150" s="449"/>
    </row>
    <row r="151" spans="2:7" ht="12.75">
      <c r="B151" s="615" t="s">
        <v>405</v>
      </c>
      <c r="C151" s="774"/>
      <c r="D151" s="235"/>
      <c r="E151" s="774"/>
      <c r="F151" s="774"/>
      <c r="G151" s="449"/>
    </row>
    <row r="152" spans="2:7" ht="3.75" customHeight="1">
      <c r="B152" s="773"/>
      <c r="C152" s="774"/>
      <c r="D152" s="235"/>
      <c r="E152" s="774"/>
      <c r="F152" s="774"/>
      <c r="G152" s="449"/>
    </row>
    <row r="153" spans="2:7" ht="12.75">
      <c r="B153" s="648" t="s">
        <v>319</v>
      </c>
      <c r="C153" s="271" t="s">
        <v>312</v>
      </c>
      <c r="D153" s="238" t="s">
        <v>320</v>
      </c>
      <c r="E153" s="237" t="s">
        <v>321</v>
      </c>
      <c r="F153" s="774"/>
      <c r="G153" s="449"/>
    </row>
    <row r="154" spans="2:7" ht="12.75">
      <c r="B154" s="624" t="s">
        <v>625</v>
      </c>
      <c r="C154" s="273">
        <v>-7592819.8600000003</v>
      </c>
      <c r="D154" s="64"/>
      <c r="E154" s="59"/>
      <c r="F154" s="774"/>
      <c r="G154" s="449"/>
    </row>
    <row r="155" spans="2:7" ht="12.75">
      <c r="B155" s="624" t="s">
        <v>626</v>
      </c>
      <c r="C155" s="273">
        <v>-589000</v>
      </c>
      <c r="D155" s="64"/>
      <c r="E155" s="59"/>
      <c r="F155" s="774"/>
      <c r="G155" s="449"/>
    </row>
    <row r="156" spans="2:7" ht="12.75">
      <c r="B156" s="624" t="s">
        <v>627</v>
      </c>
      <c r="C156" s="273">
        <v>-8960795.9399999995</v>
      </c>
      <c r="D156" s="64"/>
      <c r="E156" s="59"/>
      <c r="F156" s="774"/>
      <c r="G156" s="449"/>
    </row>
    <row r="157" spans="2:7" ht="12.75">
      <c r="B157" s="624" t="s">
        <v>628</v>
      </c>
      <c r="C157" s="273">
        <v>-56703934.409999996</v>
      </c>
      <c r="D157" s="64"/>
      <c r="E157" s="59"/>
      <c r="F157" s="774"/>
      <c r="G157" s="449"/>
    </row>
    <row r="158" spans="2:7" ht="12.75">
      <c r="B158" s="624" t="s">
        <v>629</v>
      </c>
      <c r="C158" s="273">
        <v>-73846550.209999993</v>
      </c>
      <c r="D158" s="64"/>
      <c r="E158" s="59">
        <v>0</v>
      </c>
      <c r="F158" s="774"/>
      <c r="G158" s="449"/>
    </row>
    <row r="159" spans="2:7" ht="12.75">
      <c r="B159" s="624" t="s">
        <v>630</v>
      </c>
      <c r="C159" s="273">
        <v>-73846550.209999993</v>
      </c>
      <c r="D159" s="64"/>
      <c r="E159" s="59">
        <v>0</v>
      </c>
      <c r="F159" s="774"/>
      <c r="G159" s="449"/>
    </row>
    <row r="160" spans="2:7" ht="12.75">
      <c r="B160" s="624" t="s">
        <v>631</v>
      </c>
      <c r="C160" s="273">
        <v>-73846550.209999993</v>
      </c>
      <c r="D160" s="64"/>
      <c r="E160" s="59">
        <v>0</v>
      </c>
      <c r="F160" s="774"/>
      <c r="G160" s="449"/>
    </row>
    <row r="161" spans="2:7" ht="12.75">
      <c r="B161" s="787" t="s">
        <v>470</v>
      </c>
      <c r="C161" s="60">
        <v>-73846550.209999993</v>
      </c>
      <c r="D161" s="64"/>
      <c r="E161" s="59"/>
      <c r="F161" s="785"/>
      <c r="G161" s="449"/>
    </row>
    <row r="162" spans="2:7" ht="6.75" customHeight="1">
      <c r="B162" s="773"/>
      <c r="C162" s="774"/>
      <c r="D162" s="235"/>
      <c r="E162" s="774"/>
      <c r="F162" s="774"/>
      <c r="G162" s="449"/>
    </row>
    <row r="163" spans="2:7" ht="12.75">
      <c r="B163" s="648" t="s">
        <v>418</v>
      </c>
      <c r="C163" s="271" t="s">
        <v>312</v>
      </c>
      <c r="D163" s="238" t="s">
        <v>320</v>
      </c>
      <c r="E163" s="237" t="s">
        <v>321</v>
      </c>
      <c r="F163" s="774"/>
      <c r="G163" s="449"/>
    </row>
    <row r="164" spans="2:7" ht="31.5">
      <c r="B164" s="749" t="s">
        <v>502</v>
      </c>
      <c r="C164" s="272"/>
      <c r="D164" s="283"/>
      <c r="E164" s="272"/>
      <c r="F164" s="774"/>
      <c r="G164" s="449"/>
    </row>
    <row r="165" spans="2:7" ht="12.75">
      <c r="B165" s="623"/>
      <c r="C165" s="248"/>
      <c r="D165" s="249"/>
      <c r="E165" s="248"/>
      <c r="F165" s="774"/>
      <c r="G165" s="449"/>
    </row>
    <row r="166" spans="2:7" ht="5.25" customHeight="1">
      <c r="B166" s="773"/>
      <c r="C166" s="774"/>
      <c r="D166" s="235"/>
      <c r="E166" s="774"/>
      <c r="F166" s="774"/>
      <c r="G166" s="449"/>
    </row>
    <row r="167" spans="2:7" ht="12.75">
      <c r="B167" s="615" t="s">
        <v>80</v>
      </c>
      <c r="C167" s="774"/>
      <c r="D167" s="235"/>
      <c r="E167" s="774"/>
      <c r="F167" s="774"/>
      <c r="G167" s="449"/>
    </row>
    <row r="168" spans="2:7" ht="4.5" customHeight="1">
      <c r="B168" s="773"/>
      <c r="C168" s="774"/>
      <c r="D168" s="235"/>
      <c r="E168" s="774"/>
      <c r="F168" s="774"/>
      <c r="G168" s="449"/>
    </row>
    <row r="169" spans="2:7" ht="12.75">
      <c r="B169" s="648" t="s">
        <v>322</v>
      </c>
      <c r="C169" s="238" t="s">
        <v>312</v>
      </c>
      <c r="D169" s="238" t="s">
        <v>323</v>
      </c>
      <c r="E169" s="237" t="s">
        <v>324</v>
      </c>
      <c r="F169" s="774"/>
      <c r="G169" s="449"/>
    </row>
    <row r="170" spans="2:7" ht="12.75">
      <c r="B170" s="624" t="s">
        <v>554</v>
      </c>
      <c r="C170" s="273">
        <v>1446564.84</v>
      </c>
      <c r="D170" s="273">
        <v>4.6433999999999997</v>
      </c>
      <c r="E170" s="947">
        <v>0</v>
      </c>
      <c r="F170" s="774"/>
      <c r="G170" s="449"/>
    </row>
    <row r="171" spans="2:7" ht="12.75">
      <c r="B171" s="624" t="s">
        <v>632</v>
      </c>
      <c r="C171" s="273">
        <v>1729910.02</v>
      </c>
      <c r="D171" s="273">
        <v>5.5529000000000002</v>
      </c>
      <c r="E171" s="59">
        <v>0</v>
      </c>
      <c r="F171" s="774"/>
      <c r="G171" s="449"/>
    </row>
    <row r="172" spans="2:7" ht="12.75">
      <c r="B172" s="624" t="s">
        <v>1257</v>
      </c>
      <c r="C172" s="273">
        <v>130344.99</v>
      </c>
      <c r="D172" s="273">
        <v>0.41839999999999999</v>
      </c>
      <c r="E172" s="59">
        <v>0</v>
      </c>
      <c r="F172" s="774"/>
      <c r="G172" s="449"/>
    </row>
    <row r="173" spans="2:7" ht="12.75">
      <c r="B173" s="624" t="s">
        <v>555</v>
      </c>
      <c r="C173" s="273">
        <v>4457</v>
      </c>
      <c r="D173" s="273">
        <v>1.43E-2</v>
      </c>
      <c r="E173" s="59">
        <v>0</v>
      </c>
      <c r="F173" s="774"/>
      <c r="G173" s="449"/>
    </row>
    <row r="174" spans="2:7" ht="12.75">
      <c r="B174" s="624" t="s">
        <v>1258</v>
      </c>
      <c r="C174" s="273">
        <v>117187.66</v>
      </c>
      <c r="D174" s="273">
        <v>0.37619999999999998</v>
      </c>
      <c r="E174" s="59">
        <v>0</v>
      </c>
      <c r="F174" s="774"/>
      <c r="G174" s="449"/>
    </row>
    <row r="175" spans="2:7" ht="12.75">
      <c r="B175" s="624" t="s">
        <v>556</v>
      </c>
      <c r="C175" s="273">
        <v>1431662.6</v>
      </c>
      <c r="D175" s="273">
        <v>4.5956000000000001</v>
      </c>
      <c r="E175" s="59">
        <v>0</v>
      </c>
      <c r="F175" s="774"/>
      <c r="G175" s="449"/>
    </row>
    <row r="176" spans="2:7" ht="12.75">
      <c r="B176" s="624" t="s">
        <v>557</v>
      </c>
      <c r="C176" s="273">
        <v>450577.63</v>
      </c>
      <c r="D176" s="273">
        <v>1.4462999999999999</v>
      </c>
      <c r="E176" s="59">
        <v>0</v>
      </c>
      <c r="F176" s="774"/>
      <c r="G176" s="449"/>
    </row>
    <row r="177" spans="2:7" ht="12.75">
      <c r="B177" s="624" t="s">
        <v>1259</v>
      </c>
      <c r="C177" s="273">
        <v>42336.72</v>
      </c>
      <c r="D177" s="273">
        <v>0.13589999999999999</v>
      </c>
      <c r="E177" s="59">
        <v>0</v>
      </c>
      <c r="F177" s="774"/>
      <c r="G177" s="449"/>
    </row>
    <row r="178" spans="2:7" ht="12.75">
      <c r="B178" s="624" t="s">
        <v>1260</v>
      </c>
      <c r="C178" s="273">
        <v>776.5</v>
      </c>
      <c r="D178" s="273">
        <v>2.5000000000000001E-3</v>
      </c>
      <c r="E178" s="59"/>
      <c r="F178" s="774"/>
      <c r="G178" s="449"/>
    </row>
    <row r="179" spans="2:7" ht="12.75">
      <c r="B179" s="624" t="s">
        <v>558</v>
      </c>
      <c r="C179" s="273">
        <v>1045524.03</v>
      </c>
      <c r="D179" s="273">
        <v>3.3561000000000001</v>
      </c>
      <c r="E179" s="59"/>
      <c r="F179" s="774"/>
      <c r="G179" s="449"/>
    </row>
    <row r="180" spans="2:7" ht="12.75">
      <c r="B180" s="624" t="s">
        <v>664</v>
      </c>
      <c r="C180" s="273">
        <v>10000</v>
      </c>
      <c r="D180" s="273">
        <v>3.2099999999999997E-2</v>
      </c>
      <c r="E180" s="59"/>
      <c r="F180" s="774"/>
      <c r="G180" s="449"/>
    </row>
    <row r="181" spans="2:7" ht="12.75">
      <c r="B181" s="624" t="s">
        <v>559</v>
      </c>
      <c r="C181" s="273">
        <v>575183.79</v>
      </c>
      <c r="D181" s="273">
        <v>1.8463000000000001</v>
      </c>
      <c r="E181" s="59"/>
      <c r="F181" s="774"/>
      <c r="G181" s="449"/>
    </row>
    <row r="182" spans="2:7" ht="12.75">
      <c r="B182" s="624" t="s">
        <v>1261</v>
      </c>
      <c r="C182" s="273">
        <v>984.96</v>
      </c>
      <c r="D182" s="273">
        <v>3.2000000000000002E-3</v>
      </c>
      <c r="E182" s="59"/>
      <c r="F182" s="774"/>
      <c r="G182" s="449"/>
    </row>
    <row r="183" spans="2:7" ht="12.75">
      <c r="B183" s="624" t="s">
        <v>637</v>
      </c>
      <c r="C183" s="273">
        <v>14744.38</v>
      </c>
      <c r="D183" s="273">
        <v>4.7300000000000002E-2</v>
      </c>
      <c r="E183" s="59"/>
      <c r="F183" s="774"/>
      <c r="G183" s="449"/>
    </row>
    <row r="184" spans="2:7" ht="12.75">
      <c r="B184" s="624" t="s">
        <v>1262</v>
      </c>
      <c r="C184" s="273">
        <v>1867.2</v>
      </c>
      <c r="D184" s="273">
        <v>6.0000000000000001E-3</v>
      </c>
      <c r="E184" s="59"/>
      <c r="F184" s="774"/>
      <c r="G184" s="449"/>
    </row>
    <row r="185" spans="2:7" ht="12.75">
      <c r="B185" s="624" t="s">
        <v>638</v>
      </c>
      <c r="C185" s="273">
        <v>163436.41</v>
      </c>
      <c r="D185" s="273">
        <v>0.52459999999999996</v>
      </c>
      <c r="E185" s="59"/>
      <c r="F185" s="774"/>
      <c r="G185" s="449"/>
    </row>
    <row r="186" spans="2:7" ht="12.75">
      <c r="B186" s="624" t="s">
        <v>1263</v>
      </c>
      <c r="C186" s="273">
        <v>839.84</v>
      </c>
      <c r="D186" s="273">
        <v>2.7000000000000001E-3</v>
      </c>
      <c r="E186" s="59"/>
      <c r="F186" s="774"/>
      <c r="G186" s="449"/>
    </row>
    <row r="187" spans="2:7" ht="12.75">
      <c r="B187" s="624" t="s">
        <v>639</v>
      </c>
      <c r="C187" s="273">
        <v>51594</v>
      </c>
      <c r="D187" s="273">
        <v>0.1656</v>
      </c>
      <c r="E187" s="59"/>
      <c r="F187" s="774"/>
      <c r="G187" s="449"/>
    </row>
    <row r="188" spans="2:7" ht="12.75">
      <c r="B188" s="624" t="s">
        <v>1264</v>
      </c>
      <c r="C188" s="273">
        <v>507.4</v>
      </c>
      <c r="D188" s="273">
        <v>1.6000000000000001E-3</v>
      </c>
      <c r="E188" s="59"/>
      <c r="F188" s="774"/>
      <c r="G188" s="449"/>
    </row>
    <row r="189" spans="2:7" ht="12.75">
      <c r="B189" s="624" t="s">
        <v>633</v>
      </c>
      <c r="C189" s="273">
        <v>106252.39</v>
      </c>
      <c r="D189" s="273">
        <v>0.34110000000000001</v>
      </c>
      <c r="E189" s="59"/>
      <c r="F189" s="774"/>
      <c r="G189" s="449"/>
    </row>
    <row r="190" spans="2:7" ht="12.75">
      <c r="B190" s="624" t="s">
        <v>634</v>
      </c>
      <c r="C190" s="273">
        <v>23837.93</v>
      </c>
      <c r="D190" s="273">
        <v>7.6499999999999999E-2</v>
      </c>
      <c r="E190" s="59"/>
      <c r="F190" s="774"/>
      <c r="G190" s="449"/>
    </row>
    <row r="191" spans="2:7" ht="12.75">
      <c r="B191" s="624" t="s">
        <v>640</v>
      </c>
      <c r="C191" s="273">
        <v>119407.6</v>
      </c>
      <c r="D191" s="273">
        <v>0.38329999999999997</v>
      </c>
      <c r="E191" s="59"/>
      <c r="F191" s="774"/>
      <c r="G191" s="449"/>
    </row>
    <row r="192" spans="2:7" ht="12.75">
      <c r="B192" s="624" t="s">
        <v>635</v>
      </c>
      <c r="C192" s="273">
        <v>53429.919999999998</v>
      </c>
      <c r="D192" s="273">
        <v>0.17150000000000001</v>
      </c>
      <c r="E192" s="59"/>
      <c r="F192" s="774"/>
      <c r="G192" s="449"/>
    </row>
    <row r="193" spans="2:7" ht="12.75">
      <c r="B193" s="624" t="s">
        <v>649</v>
      </c>
      <c r="C193" s="273">
        <v>6496</v>
      </c>
      <c r="D193" s="273">
        <v>2.0899999999999998E-2</v>
      </c>
      <c r="E193" s="59"/>
      <c r="F193" s="774"/>
      <c r="G193" s="449"/>
    </row>
    <row r="194" spans="2:7" ht="12.75">
      <c r="B194" s="624" t="s">
        <v>657</v>
      </c>
      <c r="C194" s="273">
        <v>142200.01</v>
      </c>
      <c r="D194" s="273">
        <v>0.45650000000000002</v>
      </c>
      <c r="E194" s="59"/>
      <c r="F194" s="774"/>
      <c r="G194" s="449"/>
    </row>
    <row r="195" spans="2:7" ht="12.75">
      <c r="B195" s="624" t="s">
        <v>641</v>
      </c>
      <c r="C195" s="273">
        <v>102080</v>
      </c>
      <c r="D195" s="273">
        <v>0.32769999999999999</v>
      </c>
      <c r="E195" s="59"/>
      <c r="F195" s="774"/>
      <c r="G195" s="449"/>
    </row>
    <row r="196" spans="2:7" ht="12.75">
      <c r="B196" s="624" t="s">
        <v>642</v>
      </c>
      <c r="C196" s="273">
        <v>2122890.86</v>
      </c>
      <c r="D196" s="273">
        <v>6.8144</v>
      </c>
      <c r="E196" s="59"/>
      <c r="F196" s="774"/>
      <c r="G196" s="449"/>
    </row>
    <row r="197" spans="2:7" ht="12.75">
      <c r="B197" s="624" t="s">
        <v>643</v>
      </c>
      <c r="C197" s="273">
        <v>42494.48</v>
      </c>
      <c r="D197" s="273">
        <v>0.13639999999999999</v>
      </c>
      <c r="E197" s="59"/>
      <c r="F197" s="774"/>
      <c r="G197" s="449"/>
    </row>
    <row r="198" spans="2:7" ht="12.75">
      <c r="B198" s="624" t="s">
        <v>1265</v>
      </c>
      <c r="C198" s="273">
        <v>50750</v>
      </c>
      <c r="D198" s="273">
        <v>0.16289999999999999</v>
      </c>
      <c r="E198" s="59"/>
      <c r="F198" s="908"/>
      <c r="G198" s="449"/>
    </row>
    <row r="199" spans="2:7" ht="12.75">
      <c r="B199" s="624" t="s">
        <v>644</v>
      </c>
      <c r="C199" s="273">
        <v>1541209.94</v>
      </c>
      <c r="D199" s="273">
        <v>4.9471999999999996</v>
      </c>
      <c r="E199" s="59"/>
      <c r="F199" s="908"/>
      <c r="G199" s="449"/>
    </row>
    <row r="200" spans="2:7" ht="12.75">
      <c r="B200" s="624" t="s">
        <v>560</v>
      </c>
      <c r="C200" s="273">
        <v>103639.23</v>
      </c>
      <c r="D200" s="273">
        <v>0.3327</v>
      </c>
      <c r="E200" s="59"/>
      <c r="F200" s="908"/>
      <c r="G200" s="449"/>
    </row>
    <row r="201" spans="2:7" ht="12.75">
      <c r="B201" s="624" t="s">
        <v>1266</v>
      </c>
      <c r="C201" s="273">
        <v>173479.45</v>
      </c>
      <c r="D201" s="273">
        <v>0.55689999999999995</v>
      </c>
      <c r="E201" s="59"/>
      <c r="F201" s="908"/>
      <c r="G201" s="449"/>
    </row>
    <row r="202" spans="2:7" ht="12.75">
      <c r="B202" s="624" t="s">
        <v>645</v>
      </c>
      <c r="C202" s="273">
        <v>6577.86</v>
      </c>
      <c r="D202" s="273">
        <v>2.1100000000000001E-2</v>
      </c>
      <c r="E202" s="59"/>
      <c r="F202" s="908"/>
      <c r="G202" s="449"/>
    </row>
    <row r="203" spans="2:7" ht="12.75">
      <c r="B203" s="624" t="s">
        <v>650</v>
      </c>
      <c r="C203" s="273">
        <v>60152.99</v>
      </c>
      <c r="D203" s="273">
        <v>0.19309999999999999</v>
      </c>
      <c r="E203" s="59"/>
      <c r="F203" s="908"/>
      <c r="G203" s="449"/>
    </row>
    <row r="204" spans="2:7" ht="12.75">
      <c r="B204" s="624" t="s">
        <v>646</v>
      </c>
      <c r="C204" s="273">
        <v>554465.78</v>
      </c>
      <c r="D204" s="273">
        <v>1.7798</v>
      </c>
      <c r="E204" s="59"/>
      <c r="F204" s="908"/>
      <c r="G204" s="449"/>
    </row>
    <row r="205" spans="2:7" ht="12.75">
      <c r="B205" s="624" t="s">
        <v>1267</v>
      </c>
      <c r="C205" s="273">
        <v>9896.2900000000009</v>
      </c>
      <c r="D205" s="273">
        <v>3.1800000000000002E-2</v>
      </c>
      <c r="E205" s="59"/>
      <c r="F205" s="908"/>
      <c r="G205" s="449"/>
    </row>
    <row r="206" spans="2:7" ht="12.75">
      <c r="B206" s="624" t="s">
        <v>1268</v>
      </c>
      <c r="C206" s="273">
        <v>8427.01</v>
      </c>
      <c r="D206" s="273">
        <v>2.7099999999999999E-2</v>
      </c>
      <c r="E206" s="59"/>
      <c r="F206" s="908"/>
      <c r="G206" s="449"/>
    </row>
    <row r="207" spans="2:7" ht="12.75">
      <c r="B207" s="624" t="s">
        <v>1269</v>
      </c>
      <c r="C207" s="273">
        <v>51989.31</v>
      </c>
      <c r="D207" s="273">
        <v>0.16689999999999999</v>
      </c>
      <c r="E207" s="59"/>
      <c r="F207" s="908"/>
      <c r="G207" s="449"/>
    </row>
    <row r="208" spans="2:7" ht="12.75">
      <c r="B208" s="624" t="s">
        <v>647</v>
      </c>
      <c r="C208" s="273">
        <v>335767.27</v>
      </c>
      <c r="D208" s="273">
        <v>1.0778000000000001</v>
      </c>
      <c r="E208" s="59"/>
      <c r="F208" s="908"/>
      <c r="G208" s="449"/>
    </row>
    <row r="209" spans="2:7" ht="12.75">
      <c r="B209" s="624" t="s">
        <v>1270</v>
      </c>
      <c r="C209" s="273">
        <v>3500</v>
      </c>
      <c r="D209" s="273">
        <v>1.12E-2</v>
      </c>
      <c r="E209" s="59"/>
      <c r="F209" s="908"/>
      <c r="G209" s="449"/>
    </row>
    <row r="210" spans="2:7" ht="12.75">
      <c r="B210" s="624" t="s">
        <v>1271</v>
      </c>
      <c r="C210" s="273">
        <v>7552.24</v>
      </c>
      <c r="D210" s="273">
        <v>2.4199999999999999E-2</v>
      </c>
      <c r="E210" s="59"/>
      <c r="F210" s="908"/>
      <c r="G210" s="449"/>
    </row>
    <row r="211" spans="2:7" ht="12.75">
      <c r="B211" s="624" t="s">
        <v>561</v>
      </c>
      <c r="C211" s="273">
        <v>123155</v>
      </c>
      <c r="D211" s="273">
        <v>0.39529999999999998</v>
      </c>
      <c r="E211" s="59"/>
      <c r="F211" s="908"/>
      <c r="G211" s="449"/>
    </row>
    <row r="212" spans="2:7" ht="12.75">
      <c r="B212" s="624" t="s">
        <v>1272</v>
      </c>
      <c r="C212" s="273">
        <v>2430650.5</v>
      </c>
      <c r="D212" s="273">
        <v>7.8022999999999998</v>
      </c>
      <c r="E212" s="59"/>
      <c r="F212" s="908"/>
      <c r="G212" s="449"/>
    </row>
    <row r="213" spans="2:7" ht="12.75">
      <c r="B213" s="624" t="s">
        <v>651</v>
      </c>
      <c r="C213" s="273">
        <v>14079415.869999999</v>
      </c>
      <c r="D213" s="273">
        <v>45.194299999999998</v>
      </c>
      <c r="E213" s="59"/>
      <c r="F213" s="908"/>
      <c r="G213" s="449"/>
    </row>
    <row r="214" spans="2:7" ht="12.75">
      <c r="B214" s="624" t="s">
        <v>1273</v>
      </c>
      <c r="C214" s="273">
        <v>1674886.67</v>
      </c>
      <c r="D214" s="273">
        <v>5.3762999999999996</v>
      </c>
      <c r="E214" s="59"/>
      <c r="F214" s="908"/>
      <c r="G214" s="449"/>
    </row>
    <row r="215" spans="2:7" ht="12.75">
      <c r="B215" s="787" t="s">
        <v>471</v>
      </c>
      <c r="C215" s="949">
        <v>31153104.57</v>
      </c>
      <c r="D215" s="60">
        <v>100</v>
      </c>
      <c r="E215" s="948"/>
      <c r="F215" s="908"/>
      <c r="G215" s="449"/>
    </row>
    <row r="216" spans="2:7" ht="12.75">
      <c r="B216" s="61"/>
      <c r="C216" s="62"/>
      <c r="D216" s="65"/>
      <c r="E216" s="62"/>
      <c r="F216" s="73"/>
      <c r="G216" s="73"/>
    </row>
    <row r="217" spans="2:7" ht="15">
      <c r="B217" s="950" t="s">
        <v>1274</v>
      </c>
      <c r="C217" s="951" t="s">
        <v>314</v>
      </c>
      <c r="D217" s="951" t="s">
        <v>315</v>
      </c>
      <c r="E217" s="951" t="s">
        <v>325</v>
      </c>
      <c r="F217" s="951" t="s">
        <v>380</v>
      </c>
      <c r="G217" s="951" t="s">
        <v>400</v>
      </c>
    </row>
    <row r="218" spans="2:7" ht="13.5" customHeight="1">
      <c r="B218" s="624" t="s">
        <v>472</v>
      </c>
      <c r="C218" s="273">
        <v>-13876414.189999999</v>
      </c>
      <c r="D218" s="273">
        <v>-1099695.45</v>
      </c>
      <c r="E218" s="273">
        <v>12776718.74</v>
      </c>
      <c r="F218" s="419">
        <v>0</v>
      </c>
      <c r="G218" s="419">
        <v>0</v>
      </c>
    </row>
    <row r="219" spans="2:7" ht="16.5" customHeight="1">
      <c r="B219" s="624" t="s">
        <v>473</v>
      </c>
      <c r="C219" s="273">
        <v>-285000</v>
      </c>
      <c r="D219" s="273">
        <v>-14161414.189999999</v>
      </c>
      <c r="E219" s="273">
        <v>-13876414.189999999</v>
      </c>
      <c r="F219" s="419">
        <v>0</v>
      </c>
      <c r="G219" s="419">
        <v>0</v>
      </c>
    </row>
    <row r="220" spans="2:7" ht="12.75">
      <c r="B220" s="787" t="s">
        <v>474</v>
      </c>
      <c r="C220" s="949">
        <v>-14161414.189999999</v>
      </c>
      <c r="D220" s="949">
        <v>-15261109.640000001</v>
      </c>
      <c r="E220" s="949">
        <v>-1099695.45</v>
      </c>
      <c r="F220" s="60">
        <v>0</v>
      </c>
      <c r="G220" s="60">
        <v>0</v>
      </c>
    </row>
    <row r="221" spans="2:7" ht="12.75">
      <c r="B221" s="750"/>
      <c r="C221" s="751"/>
      <c r="D221" s="235"/>
      <c r="E221" s="751"/>
      <c r="F221" s="751"/>
      <c r="G221" s="449"/>
    </row>
    <row r="222" spans="2:7" ht="15">
      <c r="B222" s="950" t="s">
        <v>408</v>
      </c>
      <c r="C222" s="951" t="s">
        <v>314</v>
      </c>
      <c r="D222" s="951" t="s">
        <v>315</v>
      </c>
      <c r="E222" s="951" t="s">
        <v>325</v>
      </c>
      <c r="F222" s="951" t="s">
        <v>400</v>
      </c>
      <c r="G222" s="449"/>
    </row>
    <row r="223" spans="2:7" s="420" customFormat="1" ht="15">
      <c r="B223" s="624" t="s">
        <v>475</v>
      </c>
      <c r="C223" s="273">
        <v>1193037.8999999999</v>
      </c>
      <c r="D223" s="273">
        <v>-42693445.640000001</v>
      </c>
      <c r="E223" s="273">
        <v>-43886483.539999999</v>
      </c>
      <c r="F223" s="419">
        <v>0</v>
      </c>
      <c r="G223" s="657"/>
    </row>
    <row r="224" spans="2:7" s="420" customFormat="1" ht="15">
      <c r="B224" s="624" t="s">
        <v>600</v>
      </c>
      <c r="C224" s="273">
        <v>308750</v>
      </c>
      <c r="D224" s="273">
        <v>308750</v>
      </c>
      <c r="E224" s="273">
        <v>0</v>
      </c>
      <c r="F224" s="419">
        <v>0</v>
      </c>
      <c r="G224" s="657"/>
    </row>
    <row r="225" spans="2:7" s="420" customFormat="1" ht="15">
      <c r="B225" s="624" t="s">
        <v>601</v>
      </c>
      <c r="C225" s="273">
        <v>114185.79</v>
      </c>
      <c r="D225" s="273">
        <v>114185.79</v>
      </c>
      <c r="E225" s="273">
        <v>0</v>
      </c>
      <c r="F225" s="419">
        <v>0</v>
      </c>
      <c r="G225" s="657"/>
    </row>
    <row r="226" spans="2:7" s="420" customFormat="1" ht="15">
      <c r="B226" s="624" t="s">
        <v>611</v>
      </c>
      <c r="C226" s="273">
        <v>498534.42</v>
      </c>
      <c r="D226" s="273">
        <v>498534.42</v>
      </c>
      <c r="E226" s="273">
        <v>0</v>
      </c>
      <c r="F226" s="419">
        <v>0</v>
      </c>
      <c r="G226" s="657"/>
    </row>
    <row r="227" spans="2:7" s="420" customFormat="1" ht="15">
      <c r="B227" s="624" t="s">
        <v>658</v>
      </c>
      <c r="C227" s="273">
        <v>1112035.05</v>
      </c>
      <c r="D227" s="273">
        <v>1112035.05</v>
      </c>
      <c r="E227" s="273">
        <v>0</v>
      </c>
      <c r="F227" s="419">
        <v>0</v>
      </c>
      <c r="G227" s="657"/>
    </row>
    <row r="228" spans="2:7" s="420" customFormat="1" ht="15">
      <c r="B228" s="624" t="s">
        <v>704</v>
      </c>
      <c r="C228" s="273">
        <v>0</v>
      </c>
      <c r="D228" s="273">
        <v>1193037.8999999999</v>
      </c>
      <c r="E228" s="273">
        <v>1193037.8999999999</v>
      </c>
      <c r="F228" s="419">
        <v>0</v>
      </c>
      <c r="G228" s="657"/>
    </row>
    <row r="229" spans="2:7" s="420" customFormat="1" ht="15">
      <c r="B229" s="624" t="s">
        <v>602</v>
      </c>
      <c r="C229" s="273">
        <v>-285000</v>
      </c>
      <c r="D229" s="273">
        <v>-285000</v>
      </c>
      <c r="E229" s="273">
        <v>0</v>
      </c>
      <c r="F229" s="419">
        <v>0</v>
      </c>
      <c r="G229" s="657"/>
    </row>
    <row r="230" spans="2:7" s="420" customFormat="1" ht="15">
      <c r="B230" s="624" t="s">
        <v>612</v>
      </c>
      <c r="C230" s="273">
        <v>-1904.22</v>
      </c>
      <c r="D230" s="273">
        <v>-1904.22</v>
      </c>
      <c r="E230" s="273">
        <v>0</v>
      </c>
      <c r="F230" s="419">
        <v>0</v>
      </c>
      <c r="G230" s="657"/>
    </row>
    <row r="231" spans="2:7" ht="12.75">
      <c r="B231" s="787" t="s">
        <v>476</v>
      </c>
      <c r="C231" s="60">
        <f>SUM(C223:C230)</f>
        <v>2939638.94</v>
      </c>
      <c r="D231" s="60">
        <f>SUM(D223:D230)</f>
        <v>-39753806.700000003</v>
      </c>
      <c r="E231" s="60">
        <f>SUM(E223:E230)</f>
        <v>-42693445.640000001</v>
      </c>
      <c r="F231" s="60">
        <v>0</v>
      </c>
      <c r="G231" s="449"/>
    </row>
    <row r="232" spans="2:7" ht="15">
      <c r="B232" s="7"/>
      <c r="C232" s="7"/>
      <c r="D232" s="7"/>
      <c r="E232" s="7"/>
      <c r="F232" s="7"/>
      <c r="G232" s="449"/>
    </row>
    <row r="233" spans="2:7" ht="12.75">
      <c r="B233" s="648" t="s">
        <v>409</v>
      </c>
      <c r="C233" s="271" t="s">
        <v>314</v>
      </c>
      <c r="D233" s="238" t="s">
        <v>315</v>
      </c>
      <c r="E233" s="237" t="s">
        <v>316</v>
      </c>
      <c r="F233" s="751"/>
      <c r="G233" s="449"/>
    </row>
    <row r="234" spans="2:7" ht="12.75">
      <c r="B234" s="624" t="s">
        <v>566</v>
      </c>
      <c r="C234" s="273">
        <v>14344310.720000001</v>
      </c>
      <c r="D234" s="273">
        <v>44026843.229999997</v>
      </c>
      <c r="E234" s="273">
        <v>29682532.510000002</v>
      </c>
      <c r="F234" s="751"/>
      <c r="G234" s="449"/>
    </row>
    <row r="235" spans="2:7" ht="12.75">
      <c r="B235" s="624" t="s">
        <v>567</v>
      </c>
      <c r="C235" s="273">
        <v>14344310.720000001</v>
      </c>
      <c r="D235" s="273">
        <v>44026843.229999997</v>
      </c>
      <c r="E235" s="273">
        <v>29682532.510000002</v>
      </c>
      <c r="F235" s="751"/>
      <c r="G235" s="449"/>
    </row>
    <row r="236" spans="2:7" ht="12.75">
      <c r="B236" s="787" t="s">
        <v>659</v>
      </c>
      <c r="C236" s="60">
        <v>14344310.720000001</v>
      </c>
      <c r="D236" s="60">
        <v>44026843.229999997</v>
      </c>
      <c r="E236" s="60">
        <v>29682532.510000002</v>
      </c>
      <c r="F236" s="751"/>
      <c r="G236" s="449"/>
    </row>
    <row r="237" spans="2:7" ht="12.75">
      <c r="B237" s="852"/>
      <c r="C237" s="60"/>
      <c r="D237" s="60"/>
      <c r="E237" s="60"/>
      <c r="F237" s="847"/>
      <c r="G237" s="449"/>
    </row>
    <row r="238" spans="2:7" ht="12.75">
      <c r="B238" s="648" t="s">
        <v>410</v>
      </c>
      <c r="C238" s="851" t="s">
        <v>316</v>
      </c>
      <c r="D238" s="238" t="s">
        <v>326</v>
      </c>
      <c r="E238" s="271" t="s">
        <v>316</v>
      </c>
      <c r="F238" s="751"/>
      <c r="G238" s="449"/>
    </row>
    <row r="239" spans="2:7" ht="12.75">
      <c r="B239" s="624"/>
      <c r="C239" s="273"/>
      <c r="D239" s="284"/>
      <c r="E239" s="59">
        <v>0</v>
      </c>
      <c r="F239" s="751"/>
      <c r="G239" s="449"/>
    </row>
    <row r="240" spans="2:7" ht="12.75">
      <c r="B240" s="624"/>
      <c r="C240" s="273"/>
      <c r="D240" s="284"/>
      <c r="E240" s="59"/>
      <c r="F240" s="751"/>
      <c r="G240" s="449"/>
    </row>
    <row r="241" spans="2:8" ht="12.75">
      <c r="B241" s="624"/>
      <c r="C241" s="273"/>
      <c r="D241" s="284"/>
      <c r="E241" s="59"/>
      <c r="F241" s="751"/>
      <c r="G241" s="449"/>
    </row>
    <row r="242" spans="2:8" ht="12.75">
      <c r="B242" s="624"/>
      <c r="C242" s="273"/>
      <c r="D242" s="284"/>
      <c r="E242" s="59">
        <v>0</v>
      </c>
      <c r="F242" s="751"/>
      <c r="G242" s="449"/>
    </row>
    <row r="243" spans="2:8" ht="12.75">
      <c r="B243" s="624"/>
      <c r="C243" s="273"/>
      <c r="D243" s="284"/>
      <c r="E243" s="59"/>
      <c r="F243" s="751"/>
      <c r="G243" s="449"/>
    </row>
    <row r="244" spans="2:8" ht="13.5" thickBot="1">
      <c r="B244" s="655"/>
      <c r="C244" s="656"/>
      <c r="D244" s="658"/>
      <c r="E244" s="656"/>
      <c r="F244" s="466"/>
      <c r="G244" s="469"/>
    </row>
    <row r="245" spans="2:8" ht="13.5" thickBot="1">
      <c r="B245" s="73"/>
      <c r="C245" s="73"/>
      <c r="D245" s="234"/>
      <c r="E245" s="73"/>
      <c r="F245" s="76"/>
      <c r="G245" s="76"/>
    </row>
    <row r="246" spans="2:8" ht="12.75">
      <c r="B246" s="647" t="s">
        <v>603</v>
      </c>
      <c r="C246" s="639"/>
      <c r="D246" s="640"/>
      <c r="E246" s="639"/>
      <c r="F246" s="639"/>
      <c r="G246" s="641"/>
      <c r="H246" s="672"/>
    </row>
    <row r="247" spans="2:8" ht="12.75">
      <c r="B247" s="560"/>
      <c r="C247" s="226"/>
      <c r="D247" s="659"/>
      <c r="E247" s="226"/>
      <c r="F247" s="435"/>
      <c r="G247" s="449"/>
      <c r="H247" s="672"/>
    </row>
    <row r="248" spans="2:8" ht="12.75">
      <c r="B248" s="1100" t="s">
        <v>333</v>
      </c>
      <c r="C248" s="1101"/>
      <c r="D248" s="1101"/>
      <c r="E248" s="1102"/>
      <c r="F248" s="435"/>
      <c r="G248" s="449"/>
      <c r="H248" s="672"/>
    </row>
    <row r="249" spans="2:8" ht="12.75">
      <c r="B249" s="1103" t="s">
        <v>1275</v>
      </c>
      <c r="C249" s="1104"/>
      <c r="D249" s="1104"/>
      <c r="E249" s="1105"/>
      <c r="F249" s="435"/>
      <c r="G249" s="449"/>
      <c r="H249" s="672"/>
    </row>
    <row r="250" spans="2:8" ht="12.75">
      <c r="B250" s="1134" t="s">
        <v>334</v>
      </c>
      <c r="C250" s="1135"/>
      <c r="D250" s="1135"/>
      <c r="E250" s="1136"/>
      <c r="F250" s="435"/>
      <c r="G250" s="449"/>
      <c r="H250" s="672"/>
    </row>
    <row r="251" spans="2:8" ht="12.75">
      <c r="B251" s="1106" t="s">
        <v>335</v>
      </c>
      <c r="C251" s="1107"/>
      <c r="D251" s="286"/>
      <c r="E251" s="287">
        <v>74946245.659999996</v>
      </c>
      <c r="F251" s="435"/>
      <c r="G251" s="449"/>
      <c r="H251" s="672"/>
    </row>
    <row r="252" spans="2:8" ht="12.75">
      <c r="B252" s="1108"/>
      <c r="C252" s="1109"/>
      <c r="D252" s="235"/>
      <c r="E252" s="435"/>
      <c r="F252" s="435"/>
      <c r="G252" s="449"/>
      <c r="H252" s="672"/>
    </row>
    <row r="253" spans="2:8" ht="12.75">
      <c r="B253" s="1110" t="s">
        <v>336</v>
      </c>
      <c r="C253" s="1111"/>
      <c r="D253" s="288"/>
      <c r="E253" s="289">
        <f>SUM(D253:D258)</f>
        <v>0</v>
      </c>
      <c r="F253" s="435"/>
      <c r="G253" s="449"/>
      <c r="H253" s="672"/>
    </row>
    <row r="254" spans="2:8" ht="12.75">
      <c r="B254" s="1112" t="s">
        <v>337</v>
      </c>
      <c r="C254" s="1113"/>
      <c r="D254" s="290"/>
      <c r="E254" s="660"/>
      <c r="F254" s="435"/>
      <c r="G254" s="449"/>
      <c r="H254" s="672"/>
    </row>
    <row r="255" spans="2:8" ht="12.75">
      <c r="B255" s="1112" t="s">
        <v>338</v>
      </c>
      <c r="C255" s="1113"/>
      <c r="D255" s="290"/>
      <c r="E255" s="660"/>
      <c r="F255" s="435"/>
      <c r="G255" s="449"/>
      <c r="H255" s="672"/>
    </row>
    <row r="256" spans="2:8" ht="12.75">
      <c r="B256" s="1112" t="s">
        <v>339</v>
      </c>
      <c r="C256" s="1113"/>
      <c r="D256" s="290"/>
      <c r="E256" s="660"/>
      <c r="F256" s="435"/>
      <c r="G256" s="449"/>
      <c r="H256" s="672"/>
    </row>
    <row r="257" spans="2:8" ht="12.75">
      <c r="B257" s="1112" t="s">
        <v>340</v>
      </c>
      <c r="C257" s="1113"/>
      <c r="D257" s="290"/>
      <c r="E257" s="660"/>
      <c r="F257" s="435"/>
      <c r="G257" s="449"/>
      <c r="H257" s="672"/>
    </row>
    <row r="258" spans="2:8" ht="12.75">
      <c r="B258" s="1130" t="s">
        <v>341</v>
      </c>
      <c r="C258" s="1131"/>
      <c r="D258" s="290"/>
      <c r="E258" s="660"/>
      <c r="F258" s="435"/>
      <c r="G258" s="449"/>
      <c r="H258" s="672"/>
    </row>
    <row r="259" spans="2:8" ht="12.75">
      <c r="B259" s="1108"/>
      <c r="C259" s="1109"/>
      <c r="D259" s="235"/>
      <c r="E259" s="435"/>
      <c r="F259" s="435"/>
      <c r="G259" s="449"/>
      <c r="H259" s="672"/>
    </row>
    <row r="260" spans="2:8" ht="12.75">
      <c r="B260" s="1110" t="s">
        <v>342</v>
      </c>
      <c r="C260" s="1111"/>
      <c r="D260" s="288"/>
      <c r="E260" s="291">
        <f>SUM(D260:D264)</f>
        <v>1099695.45</v>
      </c>
      <c r="F260" s="435"/>
      <c r="G260" s="449"/>
      <c r="H260" s="672"/>
    </row>
    <row r="261" spans="2:8" ht="12.75">
      <c r="B261" s="1112" t="s">
        <v>343</v>
      </c>
      <c r="C261" s="1113"/>
      <c r="D261" s="290"/>
      <c r="E261" s="660"/>
      <c r="F261" s="435"/>
      <c r="G261" s="449"/>
      <c r="H261" s="672"/>
    </row>
    <row r="262" spans="2:8" ht="12.75">
      <c r="B262" s="1112" t="s">
        <v>344</v>
      </c>
      <c r="C262" s="1113"/>
      <c r="D262" s="290"/>
      <c r="E262" s="660"/>
      <c r="F262" s="435"/>
      <c r="G262" s="449"/>
      <c r="H262" s="672"/>
    </row>
    <row r="263" spans="2:8" ht="12.75">
      <c r="B263" s="1112" t="s">
        <v>345</v>
      </c>
      <c r="C263" s="1113"/>
      <c r="D263" s="290"/>
      <c r="E263" s="660"/>
      <c r="F263" s="435"/>
      <c r="G263" s="449"/>
      <c r="H263" s="672"/>
    </row>
    <row r="264" spans="2:8" ht="12.75">
      <c r="B264" s="1119" t="s">
        <v>346</v>
      </c>
      <c r="C264" s="1120"/>
      <c r="D264" s="291">
        <v>1099695.45</v>
      </c>
      <c r="E264" s="661"/>
      <c r="F264" s="435"/>
      <c r="G264" s="449"/>
      <c r="H264" s="672"/>
    </row>
    <row r="265" spans="2:8" ht="12.75">
      <c r="B265" s="1108"/>
      <c r="C265" s="1109"/>
      <c r="D265" s="235"/>
      <c r="E265" s="435"/>
      <c r="F265" s="435"/>
      <c r="G265" s="449"/>
      <c r="H265" s="672"/>
    </row>
    <row r="266" spans="2:8" ht="13.5" thickBot="1">
      <c r="B266" s="1137" t="s">
        <v>347</v>
      </c>
      <c r="C266" s="1138"/>
      <c r="D266" s="662"/>
      <c r="E266" s="663">
        <f>+E251+E253-E260</f>
        <v>73846550.209999993</v>
      </c>
      <c r="F266" s="664"/>
      <c r="G266" s="713"/>
      <c r="H266" s="672"/>
    </row>
    <row r="267" spans="2:8" ht="13.5" thickBot="1">
      <c r="B267" s="224"/>
      <c r="C267" s="224"/>
      <c r="D267" s="285"/>
      <c r="E267" s="224"/>
      <c r="F267" s="76"/>
      <c r="G267" s="76"/>
    </row>
    <row r="268" spans="2:8" ht="12.75">
      <c r="B268" s="1114" t="s">
        <v>348</v>
      </c>
      <c r="C268" s="1115"/>
      <c r="D268" s="1115"/>
      <c r="E268" s="1116"/>
      <c r="F268" s="639"/>
      <c r="G268" s="641"/>
    </row>
    <row r="269" spans="2:8" ht="12.75">
      <c r="B269" s="1103" t="s">
        <v>1276</v>
      </c>
      <c r="C269" s="1104"/>
      <c r="D269" s="1104"/>
      <c r="E269" s="1105"/>
      <c r="F269" s="435"/>
      <c r="G269" s="449"/>
    </row>
    <row r="270" spans="2:8" ht="12.75">
      <c r="B270" s="1134" t="s">
        <v>334</v>
      </c>
      <c r="C270" s="1135"/>
      <c r="D270" s="1135"/>
      <c r="E270" s="1136"/>
      <c r="F270" s="435"/>
      <c r="G270" s="449"/>
    </row>
    <row r="271" spans="2:8" ht="12.75">
      <c r="B271" s="1106" t="s">
        <v>349</v>
      </c>
      <c r="C271" s="1107"/>
      <c r="D271" s="286"/>
      <c r="E271" s="287">
        <v>31110610.09</v>
      </c>
      <c r="F271" s="435"/>
      <c r="G271" s="449"/>
    </row>
    <row r="272" spans="2:8" ht="12.75">
      <c r="B272" s="1108"/>
      <c r="C272" s="1109"/>
      <c r="D272" s="235"/>
      <c r="E272" s="435"/>
      <c r="F272" s="435"/>
      <c r="G272" s="449"/>
    </row>
    <row r="273" spans="2:7" ht="12.75">
      <c r="B273" s="1117" t="s">
        <v>350</v>
      </c>
      <c r="C273" s="1118"/>
      <c r="D273" s="288"/>
      <c r="E273" s="294">
        <f>SUM(D273:D290)</f>
        <v>0</v>
      </c>
      <c r="F273" s="435"/>
      <c r="G273" s="449"/>
    </row>
    <row r="274" spans="2:7" ht="12.75">
      <c r="B274" s="1112" t="s">
        <v>351</v>
      </c>
      <c r="C274" s="1113"/>
      <c r="D274" s="292"/>
      <c r="E274" s="396"/>
      <c r="F274" s="435"/>
      <c r="G274" s="449"/>
    </row>
    <row r="275" spans="2:7" ht="12.75">
      <c r="B275" s="1112" t="s">
        <v>352</v>
      </c>
      <c r="C275" s="1113"/>
      <c r="D275" s="290"/>
      <c r="E275" s="396"/>
      <c r="F275" s="435"/>
      <c r="G275" s="449"/>
    </row>
    <row r="276" spans="2:7" ht="12.75">
      <c r="B276" s="1112" t="s">
        <v>353</v>
      </c>
      <c r="C276" s="1113"/>
      <c r="D276" s="290"/>
      <c r="E276" s="396"/>
      <c r="F276" s="435"/>
      <c r="G276" s="449"/>
    </row>
    <row r="277" spans="2:7" ht="12.75">
      <c r="B277" s="1112" t="s">
        <v>354</v>
      </c>
      <c r="C277" s="1113"/>
      <c r="D277" s="292"/>
      <c r="E277" s="396"/>
      <c r="F277" s="435"/>
      <c r="G277" s="449"/>
    </row>
    <row r="278" spans="2:7" ht="12.75">
      <c r="B278" s="1112" t="s">
        <v>355</v>
      </c>
      <c r="C278" s="1113"/>
      <c r="D278" s="290"/>
      <c r="E278" s="396"/>
      <c r="F278" s="435"/>
      <c r="G278" s="449"/>
    </row>
    <row r="279" spans="2:7" ht="12.75">
      <c r="B279" s="1112" t="s">
        <v>356</v>
      </c>
      <c r="C279" s="1113"/>
      <c r="D279" s="292"/>
      <c r="E279" s="396"/>
      <c r="F279" s="435"/>
      <c r="G279" s="449"/>
    </row>
    <row r="280" spans="2:7" ht="12.75">
      <c r="B280" s="1112" t="s">
        <v>357</v>
      </c>
      <c r="C280" s="1113"/>
      <c r="D280" s="290"/>
      <c r="E280" s="396"/>
      <c r="F280" s="435"/>
      <c r="G280" s="449"/>
    </row>
    <row r="281" spans="2:7" ht="12.75">
      <c r="B281" s="1112" t="s">
        <v>358</v>
      </c>
      <c r="C281" s="1113"/>
      <c r="D281" s="292"/>
      <c r="E281" s="396"/>
      <c r="F281" s="435"/>
      <c r="G281" s="449"/>
    </row>
    <row r="282" spans="2:7" ht="12.75">
      <c r="B282" s="1112" t="s">
        <v>359</v>
      </c>
      <c r="C282" s="1113"/>
      <c r="D282" s="290"/>
      <c r="E282" s="396"/>
      <c r="F282" s="435"/>
      <c r="G282" s="449"/>
    </row>
    <row r="283" spans="2:7" ht="12.75">
      <c r="B283" s="1112" t="s">
        <v>360</v>
      </c>
      <c r="C283" s="1113"/>
      <c r="D283" s="290"/>
      <c r="E283" s="396"/>
      <c r="F283" s="435"/>
      <c r="G283" s="449"/>
    </row>
    <row r="284" spans="2:7" ht="12.75">
      <c r="B284" s="1112" t="s">
        <v>361</v>
      </c>
      <c r="C284" s="1113"/>
      <c r="D284" s="290"/>
      <c r="E284" s="396"/>
      <c r="F284" s="435"/>
      <c r="G284" s="449"/>
    </row>
    <row r="285" spans="2:7" ht="12.75">
      <c r="B285" s="1112" t="s">
        <v>362</v>
      </c>
      <c r="C285" s="1113"/>
      <c r="D285" s="290"/>
      <c r="E285" s="396"/>
      <c r="F285" s="435"/>
      <c r="G285" s="449"/>
    </row>
    <row r="286" spans="2:7" ht="12.75">
      <c r="B286" s="1112" t="s">
        <v>363</v>
      </c>
      <c r="C286" s="1113"/>
      <c r="D286" s="290"/>
      <c r="E286" s="396"/>
      <c r="F286" s="435"/>
      <c r="G286" s="449"/>
    </row>
    <row r="287" spans="2:7" ht="12.75">
      <c r="B287" s="1112" t="s">
        <v>364</v>
      </c>
      <c r="C287" s="1113"/>
      <c r="D287" s="290"/>
      <c r="E287" s="396"/>
      <c r="F287" s="435"/>
      <c r="G287" s="449"/>
    </row>
    <row r="288" spans="2:7" ht="12.75">
      <c r="B288" s="1112" t="s">
        <v>365</v>
      </c>
      <c r="C288" s="1113"/>
      <c r="D288" s="290"/>
      <c r="E288" s="396"/>
      <c r="F288" s="435"/>
      <c r="G288" s="449"/>
    </row>
    <row r="289" spans="2:7" ht="12.75">
      <c r="B289" s="1112" t="s">
        <v>366</v>
      </c>
      <c r="C289" s="1113"/>
      <c r="D289" s="290"/>
      <c r="E289" s="396"/>
      <c r="F289" s="435"/>
      <c r="G289" s="449"/>
    </row>
    <row r="290" spans="2:7" ht="12.75">
      <c r="B290" s="1132" t="s">
        <v>367</v>
      </c>
      <c r="C290" s="1133"/>
      <c r="D290" s="292"/>
      <c r="E290" s="396"/>
      <c r="F290" s="435"/>
      <c r="G290" s="449"/>
    </row>
    <row r="291" spans="2:7" ht="12.75">
      <c r="B291" s="1108"/>
      <c r="C291" s="1109"/>
      <c r="D291" s="235"/>
      <c r="E291" s="435"/>
      <c r="F291" s="435"/>
      <c r="G291" s="449"/>
    </row>
    <row r="292" spans="2:7" ht="12.75">
      <c r="B292" s="1117" t="s">
        <v>368</v>
      </c>
      <c r="C292" s="1118"/>
      <c r="D292" s="288"/>
      <c r="E292" s="294">
        <f>SUM(D292:D299)</f>
        <v>42494.48</v>
      </c>
      <c r="F292" s="435"/>
      <c r="G292" s="449"/>
    </row>
    <row r="293" spans="2:7" ht="12.75">
      <c r="B293" s="1112" t="s">
        <v>369</v>
      </c>
      <c r="C293" s="1113"/>
      <c r="D293" s="292"/>
      <c r="E293" s="396"/>
      <c r="F293" s="435"/>
      <c r="G293" s="449"/>
    </row>
    <row r="294" spans="2:7" ht="12.75">
      <c r="B294" s="1112" t="s">
        <v>122</v>
      </c>
      <c r="C294" s="1113"/>
      <c r="D294" s="290"/>
      <c r="E294" s="396"/>
      <c r="F294" s="435"/>
      <c r="G294" s="449"/>
    </row>
    <row r="295" spans="2:7" ht="12.75">
      <c r="B295" s="1112" t="s">
        <v>370</v>
      </c>
      <c r="C295" s="1113"/>
      <c r="D295" s="290"/>
      <c r="E295" s="396"/>
      <c r="F295" s="435"/>
      <c r="G295" s="449"/>
    </row>
    <row r="296" spans="2:7" ht="12.75">
      <c r="B296" s="1112" t="s">
        <v>371</v>
      </c>
      <c r="C296" s="1113"/>
      <c r="D296" s="290"/>
      <c r="E296" s="396"/>
      <c r="F296" s="435"/>
      <c r="G296" s="449"/>
    </row>
    <row r="297" spans="2:7" ht="12.75">
      <c r="B297" s="1112" t="s">
        <v>372</v>
      </c>
      <c r="C297" s="1113"/>
      <c r="D297" s="290"/>
      <c r="E297" s="396"/>
      <c r="F297" s="435"/>
      <c r="G297" s="449"/>
    </row>
    <row r="298" spans="2:7" ht="12.75">
      <c r="B298" s="1112" t="s">
        <v>125</v>
      </c>
      <c r="C298" s="1113"/>
      <c r="D298" s="290"/>
      <c r="E298" s="396"/>
      <c r="F298" s="435"/>
      <c r="G298" s="449"/>
    </row>
    <row r="299" spans="2:7" ht="12.75">
      <c r="B299" s="1132" t="s">
        <v>373</v>
      </c>
      <c r="C299" s="1133"/>
      <c r="D299" s="292">
        <v>42494.48</v>
      </c>
      <c r="E299" s="396"/>
      <c r="F299" s="435"/>
      <c r="G299" s="449"/>
    </row>
    <row r="300" spans="2:7" ht="12.75">
      <c r="B300" s="1108"/>
      <c r="C300" s="1109"/>
      <c r="D300" s="235"/>
      <c r="E300" s="435"/>
      <c r="F300" s="435"/>
      <c r="G300" s="449"/>
    </row>
    <row r="301" spans="2:7" ht="13.5" thickBot="1">
      <c r="B301" s="665" t="s">
        <v>374</v>
      </c>
      <c r="C301" s="466"/>
      <c r="D301" s="662"/>
      <c r="E301" s="663">
        <f>+E271-E273+E292</f>
        <v>31153104.57</v>
      </c>
      <c r="F301" s="466"/>
      <c r="G301" s="666"/>
    </row>
    <row r="302" spans="2:7" ht="13.5" thickBot="1">
      <c r="B302" s="73"/>
      <c r="C302" s="73"/>
      <c r="D302" s="234"/>
      <c r="E302" s="73"/>
      <c r="F302" s="76"/>
      <c r="G302" s="76"/>
    </row>
    <row r="303" spans="2:7" ht="12.75">
      <c r="B303" s="1121" t="s">
        <v>413</v>
      </c>
      <c r="C303" s="1122"/>
      <c r="D303" s="1122"/>
      <c r="E303" s="1122"/>
      <c r="F303" s="1122"/>
      <c r="G303" s="641"/>
    </row>
    <row r="304" spans="2:7" ht="12.75">
      <c r="B304" s="680"/>
      <c r="C304" s="681"/>
      <c r="D304" s="66"/>
      <c r="E304" s="681"/>
      <c r="F304" s="681"/>
      <c r="G304" s="449"/>
    </row>
    <row r="305" spans="2:7" ht="12.75">
      <c r="B305" s="642" t="s">
        <v>414</v>
      </c>
      <c r="C305" s="264" t="s">
        <v>314</v>
      </c>
      <c r="D305" s="261" t="s">
        <v>315</v>
      </c>
      <c r="E305" s="260" t="s">
        <v>316</v>
      </c>
      <c r="F305" s="683"/>
      <c r="G305" s="449"/>
    </row>
    <row r="306" spans="2:7" ht="12.75">
      <c r="B306" s="621"/>
      <c r="C306" s="295">
        <v>0</v>
      </c>
      <c r="D306" s="296"/>
      <c r="E306" s="297"/>
      <c r="F306" s="683"/>
      <c r="G306" s="449"/>
    </row>
    <row r="307" spans="2:7" ht="12.75">
      <c r="B307" s="667" t="s">
        <v>502</v>
      </c>
      <c r="C307" s="668" t="s">
        <v>502</v>
      </c>
      <c r="D307" s="298"/>
      <c r="E307" s="255"/>
      <c r="F307" s="683"/>
      <c r="G307" s="449"/>
    </row>
    <row r="308" spans="2:7" ht="13.5" thickBot="1">
      <c r="B308" s="652"/>
      <c r="C308" s="693">
        <v>0</v>
      </c>
      <c r="D308" s="694">
        <v>0</v>
      </c>
      <c r="E308" s="695">
        <v>0</v>
      </c>
      <c r="F308" s="466"/>
      <c r="G308" s="469"/>
    </row>
    <row r="309" spans="2:7" ht="12.75">
      <c r="B309" s="460"/>
      <c r="C309" s="435"/>
      <c r="D309" s="235"/>
      <c r="E309" s="435"/>
      <c r="F309" s="435"/>
      <c r="G309" s="449"/>
    </row>
    <row r="310" spans="2:7" ht="12" customHeight="1">
      <c r="B310" s="1125"/>
      <c r="C310" s="1126"/>
      <c r="D310" s="1126"/>
      <c r="E310" s="1126"/>
      <c r="F310" s="1126"/>
      <c r="G310" s="449"/>
    </row>
    <row r="311" spans="2:7" ht="12.75" hidden="1">
      <c r="B311" s="460"/>
      <c r="C311" s="435"/>
      <c r="D311" s="235"/>
      <c r="E311" s="435"/>
      <c r="F311" s="435"/>
      <c r="G311" s="449"/>
    </row>
    <row r="312" spans="2:7" ht="12.75" hidden="1">
      <c r="B312" s="460"/>
      <c r="C312" s="435"/>
      <c r="D312" s="235"/>
      <c r="E312" s="435"/>
      <c r="F312" s="435"/>
      <c r="G312" s="449"/>
    </row>
    <row r="313" spans="2:7" ht="12.75">
      <c r="B313" s="460" t="s">
        <v>77</v>
      </c>
      <c r="C313" s="226"/>
      <c r="D313" s="659"/>
      <c r="E313" s="226"/>
      <c r="F313" s="435"/>
      <c r="G313" s="449"/>
    </row>
    <row r="314" spans="2:7" ht="12.75">
      <c r="B314" s="460"/>
      <c r="C314" s="226"/>
      <c r="D314" s="659"/>
      <c r="E314" s="226"/>
      <c r="F314" s="435"/>
      <c r="G314" s="449"/>
    </row>
    <row r="315" spans="2:7" ht="12.75">
      <c r="B315" s="460"/>
      <c r="C315" s="435"/>
      <c r="D315" s="235"/>
      <c r="E315" s="435"/>
      <c r="F315" s="435"/>
      <c r="G315" s="449"/>
    </row>
    <row r="316" spans="2:7" ht="12.75">
      <c r="B316" s="589"/>
      <c r="C316" s="226"/>
      <c r="D316" s="299"/>
      <c r="E316" s="228"/>
      <c r="F316" s="226"/>
      <c r="G316" s="554"/>
    </row>
    <row r="317" spans="2:7" ht="12.75">
      <c r="B317" s="669" t="s">
        <v>446</v>
      </c>
      <c r="C317" s="568"/>
      <c r="D317" s="1029" t="s">
        <v>447</v>
      </c>
      <c r="E317" s="1029"/>
      <c r="F317" s="435"/>
      <c r="G317" s="597"/>
    </row>
    <row r="318" spans="2:7" ht="13.5" thickBot="1">
      <c r="B318" s="670" t="s">
        <v>576</v>
      </c>
      <c r="C318" s="562"/>
      <c r="D318" s="1030" t="s">
        <v>448</v>
      </c>
      <c r="E318" s="1030"/>
      <c r="F318" s="610"/>
      <c r="G318" s="671"/>
    </row>
    <row r="319" spans="2:7" ht="12.75">
      <c r="B319" s="73"/>
      <c r="C319" s="73"/>
      <c r="D319" s="234"/>
      <c r="E319" s="73"/>
      <c r="F319" s="73"/>
      <c r="G319" s="73"/>
    </row>
    <row r="320" spans="2:7" ht="12.75" customHeight="1">
      <c r="B320" s="73"/>
      <c r="C320" s="73"/>
      <c r="D320" s="234"/>
      <c r="E320" s="73"/>
      <c r="F320" s="73"/>
      <c r="G320" s="73"/>
    </row>
    <row r="321" spans="2:7" ht="12.75">
      <c r="B321" s="73"/>
      <c r="C321" s="73"/>
      <c r="D321" s="234"/>
      <c r="E321" s="73"/>
      <c r="F321" s="73"/>
      <c r="G321" s="73"/>
    </row>
    <row r="322" spans="2:7" ht="12.75">
      <c r="B322" s="73"/>
      <c r="C322" s="73"/>
      <c r="D322" s="234"/>
      <c r="E322" s="73"/>
      <c r="F322" s="73"/>
      <c r="G322" s="73"/>
    </row>
    <row r="323" spans="2:7" ht="12.75" customHeight="1">
      <c r="B323" s="73"/>
      <c r="C323" s="73"/>
      <c r="D323" s="234"/>
      <c r="E323" s="73"/>
      <c r="F323" s="73"/>
      <c r="G323" s="73"/>
    </row>
  </sheetData>
  <mergeCells count="61">
    <mergeCell ref="B2:F2"/>
    <mergeCell ref="B310:F310"/>
    <mergeCell ref="B3:G3"/>
    <mergeCell ref="B4:G4"/>
    <mergeCell ref="B300:C300"/>
    <mergeCell ref="B258:C258"/>
    <mergeCell ref="B299:C299"/>
    <mergeCell ref="B290:C290"/>
    <mergeCell ref="B7:F7"/>
    <mergeCell ref="B250:E250"/>
    <mergeCell ref="B257:C257"/>
    <mergeCell ref="B266:C266"/>
    <mergeCell ref="B270:E270"/>
    <mergeCell ref="B289:C289"/>
    <mergeCell ref="B298:C298"/>
    <mergeCell ref="B294:C294"/>
    <mergeCell ref="B297:C297"/>
    <mergeCell ref="B303:F303"/>
    <mergeCell ref="B283:C283"/>
    <mergeCell ref="B284:C284"/>
    <mergeCell ref="B285:C285"/>
    <mergeCell ref="B286:C286"/>
    <mergeCell ref="B293:C293"/>
    <mergeCell ref="B287:C287"/>
    <mergeCell ref="B263:C263"/>
    <mergeCell ref="B264:C264"/>
    <mergeCell ref="B265:C265"/>
    <mergeCell ref="B272:C272"/>
    <mergeCell ref="B296:C296"/>
    <mergeCell ref="D318:E318"/>
    <mergeCell ref="B268:E268"/>
    <mergeCell ref="B269:E269"/>
    <mergeCell ref="B271:C271"/>
    <mergeCell ref="B273:C273"/>
    <mergeCell ref="B274:C274"/>
    <mergeCell ref="B275:C275"/>
    <mergeCell ref="B276:C276"/>
    <mergeCell ref="B277:C277"/>
    <mergeCell ref="B278:C278"/>
    <mergeCell ref="B279:C279"/>
    <mergeCell ref="B288:C288"/>
    <mergeCell ref="B291:C291"/>
    <mergeCell ref="B292:C292"/>
    <mergeCell ref="B282:C282"/>
    <mergeCell ref="B295:C295"/>
    <mergeCell ref="C6:G6"/>
    <mergeCell ref="D317:E317"/>
    <mergeCell ref="B248:E248"/>
    <mergeCell ref="B249:E249"/>
    <mergeCell ref="B251:C251"/>
    <mergeCell ref="B252:C252"/>
    <mergeCell ref="B253:C253"/>
    <mergeCell ref="B254:C254"/>
    <mergeCell ref="B255:C255"/>
    <mergeCell ref="B256:C256"/>
    <mergeCell ref="B259:C259"/>
    <mergeCell ref="B260:C260"/>
    <mergeCell ref="B261:C261"/>
    <mergeCell ref="B280:C280"/>
    <mergeCell ref="B281:C281"/>
    <mergeCell ref="B262:C262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29 C96 C134 C139"/>
    <dataValidation allowBlank="1" showInputMessage="1" showErrorMessage="1" prompt="Características cualitativas significativas que les impacten financieramente." sqref="E139 D96:E96 E129 E134"/>
    <dataValidation allowBlank="1" showInputMessage="1" showErrorMessage="1" prompt="Especificar origen de dicho recurso: Federal, Estatal, Municipal, Particulares." sqref="D129 D134 D139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B5" sqref="B5"/>
    </sheetView>
  </sheetViews>
  <sheetFormatPr baseColWidth="10" defaultRowHeight="12"/>
  <cols>
    <col min="1" max="1" width="2.85546875" style="17" customWidth="1"/>
    <col min="2" max="2" width="2.28515625" style="41" customWidth="1"/>
    <col min="3" max="3" width="2.85546875" style="41" customWidth="1"/>
    <col min="4" max="4" width="46.42578125" style="41" customWidth="1"/>
    <col min="5" max="5" width="14.85546875" style="41" customWidth="1"/>
    <col min="6" max="8" width="15.7109375" style="41" customWidth="1"/>
    <col min="9" max="9" width="16.5703125" style="41" customWidth="1"/>
    <col min="10" max="10" width="16.140625" style="41" customWidth="1"/>
    <col min="11" max="11" width="3.42578125" style="17" customWidth="1"/>
    <col min="12" max="12" width="19.28515625" style="41" customWidth="1"/>
    <col min="13" max="16384" width="11.42578125" style="41"/>
  </cols>
  <sheetData>
    <row r="1" spans="1:12" ht="12.75" thickBot="1"/>
    <row r="2" spans="1:12" ht="6" customHeight="1">
      <c r="A2" s="73"/>
      <c r="B2" s="1140"/>
      <c r="C2" s="997"/>
      <c r="D2" s="997"/>
      <c r="E2" s="997"/>
      <c r="F2" s="997"/>
      <c r="G2" s="997"/>
      <c r="H2" s="997"/>
      <c r="I2" s="997"/>
      <c r="J2" s="997"/>
      <c r="K2" s="641"/>
      <c r="L2" s="224"/>
    </row>
    <row r="3" spans="1:12" ht="12.75">
      <c r="A3" s="73"/>
      <c r="B3" s="1012" t="s">
        <v>202</v>
      </c>
      <c r="C3" s="1009"/>
      <c r="D3" s="1009"/>
      <c r="E3" s="1009"/>
      <c r="F3" s="1009"/>
      <c r="G3" s="1009"/>
      <c r="H3" s="1009"/>
      <c r="I3" s="1009"/>
      <c r="J3" s="1009"/>
      <c r="K3" s="449"/>
      <c r="L3" s="224"/>
    </row>
    <row r="4" spans="1:12" ht="19.5" customHeight="1">
      <c r="A4" s="73"/>
      <c r="B4" s="1141" t="s">
        <v>1277</v>
      </c>
      <c r="C4" s="1142"/>
      <c r="D4" s="1142"/>
      <c r="E4" s="1142"/>
      <c r="F4" s="1142"/>
      <c r="G4" s="1142"/>
      <c r="H4" s="1142"/>
      <c r="I4" s="1142"/>
      <c r="J4" s="1142"/>
      <c r="K4" s="449"/>
      <c r="L4" s="224"/>
    </row>
    <row r="5" spans="1:12" s="17" customFormat="1" ht="2.25" customHeight="1">
      <c r="A5" s="305"/>
      <c r="B5" s="673"/>
      <c r="C5" s="303"/>
      <c r="D5" s="303"/>
      <c r="E5" s="435"/>
      <c r="F5" s="304"/>
      <c r="G5" s="304"/>
      <c r="H5" s="304"/>
      <c r="I5" s="304"/>
      <c r="J5" s="304"/>
      <c r="K5" s="449"/>
      <c r="L5" s="73"/>
    </row>
    <row r="6" spans="1:12" s="17" customFormat="1" ht="17.25" customHeight="1">
      <c r="A6" s="305"/>
      <c r="B6" s="454"/>
      <c r="C6" s="435"/>
      <c r="D6" s="439" t="s">
        <v>375</v>
      </c>
      <c r="E6" s="1098" t="s">
        <v>449</v>
      </c>
      <c r="F6" s="1098"/>
      <c r="G6" s="1098"/>
      <c r="H6" s="1098"/>
      <c r="I6" s="1098"/>
      <c r="J6" s="1098"/>
      <c r="K6" s="449"/>
      <c r="L6" s="73"/>
    </row>
    <row r="7" spans="1:12" s="17" customFormat="1" ht="2.25" customHeight="1">
      <c r="A7" s="305"/>
      <c r="B7" s="673"/>
      <c r="C7" s="303"/>
      <c r="D7" s="303"/>
      <c r="E7" s="435"/>
      <c r="F7" s="304"/>
      <c r="G7" s="304"/>
      <c r="H7" s="304"/>
      <c r="I7" s="304"/>
      <c r="J7" s="304"/>
      <c r="K7" s="449"/>
      <c r="L7" s="73"/>
    </row>
    <row r="8" spans="1:12" ht="12" customHeight="1">
      <c r="A8" s="412"/>
      <c r="B8" s="1143" t="s">
        <v>203</v>
      </c>
      <c r="C8" s="1144"/>
      <c r="D8" s="1144"/>
      <c r="E8" s="1144" t="s">
        <v>204</v>
      </c>
      <c r="F8" s="1144"/>
      <c r="G8" s="1144"/>
      <c r="H8" s="1144"/>
      <c r="I8" s="1144"/>
      <c r="J8" s="1145" t="s">
        <v>205</v>
      </c>
      <c r="K8" s="449"/>
      <c r="L8" s="224"/>
    </row>
    <row r="9" spans="1:12" ht="25.5">
      <c r="A9" s="305"/>
      <c r="B9" s="1143"/>
      <c r="C9" s="1144"/>
      <c r="D9" s="1144"/>
      <c r="E9" s="437" t="s">
        <v>206</v>
      </c>
      <c r="F9" s="306" t="s">
        <v>207</v>
      </c>
      <c r="G9" s="437" t="s">
        <v>208</v>
      </c>
      <c r="H9" s="437" t="s">
        <v>209</v>
      </c>
      <c r="I9" s="437" t="s">
        <v>210</v>
      </c>
      <c r="J9" s="1145"/>
      <c r="K9" s="449"/>
      <c r="L9" s="224"/>
    </row>
    <row r="10" spans="1:12" ht="12" customHeight="1">
      <c r="A10" s="305"/>
      <c r="B10" s="1143"/>
      <c r="C10" s="1144"/>
      <c r="D10" s="1144"/>
      <c r="E10" s="437" t="s">
        <v>211</v>
      </c>
      <c r="F10" s="437" t="s">
        <v>212</v>
      </c>
      <c r="G10" s="437" t="s">
        <v>213</v>
      </c>
      <c r="H10" s="437" t="s">
        <v>214</v>
      </c>
      <c r="I10" s="437" t="s">
        <v>215</v>
      </c>
      <c r="J10" s="437" t="s">
        <v>226</v>
      </c>
      <c r="K10" s="449"/>
      <c r="L10" s="224"/>
    </row>
    <row r="11" spans="1:12" ht="12" customHeight="1">
      <c r="A11" s="413"/>
      <c r="B11" s="674"/>
      <c r="C11" s="307"/>
      <c r="D11" s="307"/>
      <c r="E11" s="308"/>
      <c r="F11" s="308"/>
      <c r="G11" s="803"/>
      <c r="H11" s="803"/>
      <c r="I11" s="308"/>
      <c r="J11" s="308"/>
      <c r="K11" s="449"/>
      <c r="L11" s="224"/>
    </row>
    <row r="12" spans="1:12" ht="12" customHeight="1">
      <c r="A12" s="413"/>
      <c r="B12" s="1146" t="s">
        <v>83</v>
      </c>
      <c r="C12" s="1139"/>
      <c r="D12" s="1139"/>
      <c r="E12" s="309"/>
      <c r="F12" s="309"/>
      <c r="G12" s="804"/>
      <c r="H12" s="804"/>
      <c r="I12" s="309"/>
      <c r="J12" s="309"/>
      <c r="K12" s="449"/>
      <c r="L12" s="224"/>
    </row>
    <row r="13" spans="1:12" ht="12" customHeight="1">
      <c r="A13" s="413"/>
      <c r="B13" s="1146" t="s">
        <v>196</v>
      </c>
      <c r="C13" s="1139"/>
      <c r="D13" s="1139"/>
      <c r="E13" s="309"/>
      <c r="F13" s="309"/>
      <c r="G13" s="804"/>
      <c r="H13" s="804"/>
      <c r="I13" s="309"/>
      <c r="J13" s="309"/>
      <c r="K13" s="449"/>
      <c r="L13" s="224"/>
    </row>
    <row r="14" spans="1:12" ht="12" customHeight="1">
      <c r="A14" s="413"/>
      <c r="B14" s="1146" t="s">
        <v>87</v>
      </c>
      <c r="C14" s="1139"/>
      <c r="D14" s="1139"/>
      <c r="E14" s="309"/>
      <c r="F14" s="309"/>
      <c r="G14" s="804"/>
      <c r="H14" s="804"/>
      <c r="I14" s="309"/>
      <c r="J14" s="309"/>
      <c r="K14" s="449"/>
      <c r="L14" s="224"/>
    </row>
    <row r="15" spans="1:12" ht="12" customHeight="1">
      <c r="A15" s="413"/>
      <c r="B15" s="1146" t="s">
        <v>89</v>
      </c>
      <c r="C15" s="1139"/>
      <c r="D15" s="1139"/>
      <c r="E15" s="309"/>
      <c r="F15" s="309"/>
      <c r="G15" s="804"/>
      <c r="H15" s="804"/>
      <c r="I15" s="309"/>
      <c r="J15" s="309"/>
      <c r="K15" s="449"/>
      <c r="L15" s="224"/>
    </row>
    <row r="16" spans="1:12" ht="12" customHeight="1">
      <c r="A16" s="413"/>
      <c r="B16" s="1146" t="s">
        <v>216</v>
      </c>
      <c r="C16" s="1139"/>
      <c r="D16" s="1139"/>
      <c r="E16" s="309"/>
      <c r="F16" s="309"/>
      <c r="G16" s="804"/>
      <c r="H16" s="804"/>
      <c r="I16" s="309"/>
      <c r="J16" s="309"/>
      <c r="K16" s="449"/>
      <c r="L16" s="224"/>
    </row>
    <row r="17" spans="1:12" ht="12" customHeight="1">
      <c r="A17" s="413"/>
      <c r="B17" s="675"/>
      <c r="C17" s="1139" t="s">
        <v>217</v>
      </c>
      <c r="D17" s="1139"/>
      <c r="E17" s="309"/>
      <c r="F17" s="309"/>
      <c r="G17" s="804"/>
      <c r="H17" s="804"/>
      <c r="I17" s="309"/>
      <c r="J17" s="309"/>
      <c r="K17" s="449"/>
      <c r="L17" s="224"/>
    </row>
    <row r="18" spans="1:12" ht="12" customHeight="1">
      <c r="A18" s="413"/>
      <c r="B18" s="675"/>
      <c r="C18" s="1139" t="s">
        <v>218</v>
      </c>
      <c r="D18" s="1139"/>
      <c r="E18" s="309"/>
      <c r="F18" s="309"/>
      <c r="G18" s="804"/>
      <c r="H18" s="804"/>
      <c r="I18" s="309"/>
      <c r="J18" s="309"/>
      <c r="K18" s="449"/>
      <c r="L18" s="224"/>
    </row>
    <row r="19" spans="1:12" ht="12" customHeight="1">
      <c r="A19" s="413"/>
      <c r="B19" s="1146" t="s">
        <v>219</v>
      </c>
      <c r="C19" s="1139"/>
      <c r="D19" s="1139"/>
      <c r="E19" s="415"/>
      <c r="F19" s="329"/>
      <c r="G19" s="805"/>
      <c r="H19" s="805"/>
      <c r="I19" s="329"/>
      <c r="J19" s="329"/>
      <c r="K19" s="449"/>
      <c r="L19" s="224"/>
    </row>
    <row r="20" spans="1:12" ht="12" customHeight="1">
      <c r="A20" s="413"/>
      <c r="B20" s="675"/>
      <c r="C20" s="1139" t="s">
        <v>217</v>
      </c>
      <c r="D20" s="1139"/>
      <c r="E20" s="309"/>
      <c r="F20" s="309"/>
      <c r="G20" s="804"/>
      <c r="H20" s="804"/>
      <c r="I20" s="309"/>
      <c r="J20" s="309"/>
      <c r="K20" s="449"/>
      <c r="L20" s="224"/>
    </row>
    <row r="21" spans="1:12" ht="12" customHeight="1">
      <c r="A21" s="413"/>
      <c r="B21" s="675"/>
      <c r="C21" s="1139" t="s">
        <v>218</v>
      </c>
      <c r="D21" s="1139"/>
      <c r="E21" s="309"/>
      <c r="F21" s="309"/>
      <c r="G21" s="804"/>
      <c r="H21" s="804"/>
      <c r="I21" s="309"/>
      <c r="J21" s="309"/>
      <c r="K21" s="449"/>
      <c r="L21" s="224"/>
    </row>
    <row r="22" spans="1:12" ht="12" customHeight="1">
      <c r="A22" s="413"/>
      <c r="B22" s="1146" t="s">
        <v>220</v>
      </c>
      <c r="C22" s="1139"/>
      <c r="D22" s="1139"/>
      <c r="E22" s="329"/>
      <c r="F22" s="329"/>
      <c r="G22" s="805"/>
      <c r="H22" s="804"/>
      <c r="I22" s="309"/>
      <c r="J22" s="309"/>
      <c r="K22" s="449"/>
      <c r="L22" s="224"/>
    </row>
    <row r="23" spans="1:12" ht="12" customHeight="1">
      <c r="A23" s="413"/>
      <c r="B23" s="1146" t="s">
        <v>100</v>
      </c>
      <c r="C23" s="1139"/>
      <c r="D23" s="1139"/>
      <c r="E23" s="415"/>
      <c r="F23" s="329"/>
      <c r="G23" s="805"/>
      <c r="H23" s="805"/>
      <c r="I23" s="329"/>
      <c r="J23" s="329"/>
      <c r="K23" s="449"/>
      <c r="L23" s="224"/>
    </row>
    <row r="24" spans="1:12" ht="12" customHeight="1">
      <c r="A24" s="414"/>
      <c r="B24" s="1146" t="s">
        <v>221</v>
      </c>
      <c r="C24" s="1139"/>
      <c r="D24" s="1139"/>
      <c r="E24" s="329">
        <v>116200534.04000001</v>
      </c>
      <c r="F24" s="329">
        <v>9335382.4299999997</v>
      </c>
      <c r="G24" s="329">
        <v>125535916.47</v>
      </c>
      <c r="H24" s="329">
        <v>74946245.659999996</v>
      </c>
      <c r="I24" s="329">
        <v>74946245.659999996</v>
      </c>
      <c r="J24" s="329">
        <v>-41254288.380000003</v>
      </c>
      <c r="K24" s="449"/>
      <c r="L24" s="224"/>
    </row>
    <row r="25" spans="1:12" ht="12" customHeight="1">
      <c r="A25" s="413"/>
      <c r="B25" s="1146" t="s">
        <v>222</v>
      </c>
      <c r="C25" s="1139"/>
      <c r="D25" s="1139"/>
      <c r="E25" s="874"/>
      <c r="F25" s="874"/>
      <c r="G25" s="875"/>
      <c r="H25" s="876"/>
      <c r="I25" s="874"/>
      <c r="J25" s="874"/>
      <c r="K25" s="449"/>
      <c r="L25" s="224"/>
    </row>
    <row r="26" spans="1:12" ht="12" customHeight="1">
      <c r="A26" s="413"/>
      <c r="B26" s="676"/>
      <c r="C26" s="310"/>
      <c r="D26" s="417"/>
      <c r="E26" s="877"/>
      <c r="F26" s="877"/>
      <c r="G26" s="878"/>
      <c r="H26" s="878"/>
      <c r="I26" s="877"/>
      <c r="J26" s="877"/>
      <c r="K26" s="449"/>
      <c r="L26" s="224"/>
    </row>
    <row r="27" spans="1:12" ht="12" customHeight="1">
      <c r="A27" s="305"/>
      <c r="B27" s="677"/>
      <c r="C27" s="311"/>
      <c r="D27" s="806" t="s">
        <v>223</v>
      </c>
      <c r="E27" s="879">
        <f>+E24+E23</f>
        <v>116200534.04000001</v>
      </c>
      <c r="F27" s="879">
        <f t="shared" ref="F27:I27" si="0">+F24+F23</f>
        <v>9335382.4299999997</v>
      </c>
      <c r="G27" s="880">
        <f t="shared" si="0"/>
        <v>125535916.47</v>
      </c>
      <c r="H27" s="880">
        <f t="shared" si="0"/>
        <v>74946245.659999996</v>
      </c>
      <c r="I27" s="879">
        <f t="shared" si="0"/>
        <v>74946245.659999996</v>
      </c>
      <c r="J27" s="1152">
        <f>+J24+J23</f>
        <v>-41254288.380000003</v>
      </c>
      <c r="K27" s="449"/>
      <c r="L27" s="224"/>
    </row>
    <row r="28" spans="1:12" ht="12" customHeight="1">
      <c r="A28" s="413"/>
      <c r="B28" s="678"/>
      <c r="C28" s="312"/>
      <c r="D28" s="312"/>
      <c r="E28" s="881"/>
      <c r="F28" s="881"/>
      <c r="G28" s="881"/>
      <c r="H28" s="1154" t="s">
        <v>309</v>
      </c>
      <c r="I28" s="1155"/>
      <c r="J28" s="1153"/>
      <c r="K28" s="449"/>
      <c r="L28" s="224"/>
    </row>
    <row r="29" spans="1:12" ht="5.25" customHeight="1">
      <c r="A29" s="305"/>
      <c r="B29" s="673"/>
      <c r="C29" s="303"/>
      <c r="D29" s="303"/>
      <c r="E29" s="882"/>
      <c r="F29" s="882"/>
      <c r="G29" s="882"/>
      <c r="H29" s="882"/>
      <c r="I29" s="882"/>
      <c r="J29" s="882"/>
      <c r="K29" s="449"/>
      <c r="L29" s="224"/>
    </row>
    <row r="30" spans="1:12" ht="12" customHeight="1">
      <c r="A30" s="305"/>
      <c r="B30" s="1156" t="s">
        <v>224</v>
      </c>
      <c r="C30" s="1145"/>
      <c r="D30" s="1145"/>
      <c r="E30" s="1157" t="s">
        <v>204</v>
      </c>
      <c r="F30" s="1157"/>
      <c r="G30" s="1157"/>
      <c r="H30" s="1157"/>
      <c r="I30" s="1157"/>
      <c r="J30" s="1158" t="s">
        <v>205</v>
      </c>
      <c r="K30" s="449"/>
      <c r="L30" s="224"/>
    </row>
    <row r="31" spans="1:12" ht="25.5">
      <c r="A31" s="305"/>
      <c r="B31" s="1156"/>
      <c r="C31" s="1145"/>
      <c r="D31" s="1145"/>
      <c r="E31" s="883" t="s">
        <v>206</v>
      </c>
      <c r="F31" s="884" t="s">
        <v>207</v>
      </c>
      <c r="G31" s="883" t="s">
        <v>208</v>
      </c>
      <c r="H31" s="883" t="s">
        <v>209</v>
      </c>
      <c r="I31" s="883" t="s">
        <v>210</v>
      </c>
      <c r="J31" s="1158"/>
      <c r="K31" s="449"/>
      <c r="L31" s="224"/>
    </row>
    <row r="32" spans="1:12" ht="12" customHeight="1">
      <c r="A32" s="305"/>
      <c r="B32" s="1156"/>
      <c r="C32" s="1145"/>
      <c r="D32" s="1145"/>
      <c r="E32" s="883" t="s">
        <v>211</v>
      </c>
      <c r="F32" s="883" t="s">
        <v>212</v>
      </c>
      <c r="G32" s="883" t="s">
        <v>213</v>
      </c>
      <c r="H32" s="883" t="s">
        <v>214</v>
      </c>
      <c r="I32" s="883" t="s">
        <v>215</v>
      </c>
      <c r="J32" s="883" t="s">
        <v>226</v>
      </c>
      <c r="K32" s="449"/>
      <c r="L32" s="224"/>
    </row>
    <row r="33" spans="1:12" ht="12" customHeight="1">
      <c r="A33" s="413"/>
      <c r="B33" s="674"/>
      <c r="C33" s="307"/>
      <c r="D33" s="307"/>
      <c r="E33" s="885"/>
      <c r="F33" s="885"/>
      <c r="G33" s="885"/>
      <c r="H33" s="885"/>
      <c r="I33" s="886"/>
      <c r="J33" s="885"/>
      <c r="K33" s="449"/>
      <c r="L33" s="224"/>
    </row>
    <row r="34" spans="1:12" ht="12" customHeight="1">
      <c r="A34" s="413"/>
      <c r="B34" s="679"/>
      <c r="C34" s="226"/>
      <c r="D34" s="226"/>
      <c r="E34" s="864"/>
      <c r="F34" s="864"/>
      <c r="G34" s="864"/>
      <c r="H34" s="864"/>
      <c r="I34" s="875"/>
      <c r="J34" s="864"/>
      <c r="K34" s="449"/>
      <c r="L34" s="224"/>
    </row>
    <row r="35" spans="1:12" ht="12" customHeight="1">
      <c r="A35" s="413"/>
      <c r="B35" s="679"/>
      <c r="C35" s="1139" t="s">
        <v>563</v>
      </c>
      <c r="D35" s="1139"/>
      <c r="E35" s="864"/>
      <c r="F35" s="864"/>
      <c r="G35" s="864"/>
      <c r="H35" s="864"/>
      <c r="I35" s="875"/>
      <c r="J35" s="864"/>
      <c r="K35" s="449"/>
      <c r="L35" s="224"/>
    </row>
    <row r="36" spans="1:12" ht="12" customHeight="1">
      <c r="A36" s="413"/>
      <c r="B36" s="679"/>
      <c r="C36" s="1139" t="s">
        <v>564</v>
      </c>
      <c r="D36" s="1139"/>
      <c r="E36" s="864"/>
      <c r="F36" s="864"/>
      <c r="G36" s="864"/>
      <c r="H36" s="864"/>
      <c r="I36" s="875"/>
      <c r="J36" s="864"/>
      <c r="K36" s="449"/>
      <c r="L36" s="224"/>
    </row>
    <row r="37" spans="1:12" ht="12" customHeight="1">
      <c r="A37" s="413"/>
      <c r="B37" s="679"/>
      <c r="C37" s="1139" t="s">
        <v>565</v>
      </c>
      <c r="D37" s="1139"/>
      <c r="E37" s="864"/>
      <c r="F37" s="864"/>
      <c r="G37" s="864"/>
      <c r="H37" s="864"/>
      <c r="I37" s="875"/>
      <c r="J37" s="864"/>
      <c r="K37" s="449"/>
      <c r="L37" s="224"/>
    </row>
    <row r="38" spans="1:12" ht="12" customHeight="1">
      <c r="A38" s="413"/>
      <c r="B38" s="679"/>
      <c r="C38" s="436"/>
      <c r="D38" s="436"/>
      <c r="E38" s="864"/>
      <c r="F38" s="887"/>
      <c r="G38" s="864"/>
      <c r="H38" s="874"/>
      <c r="I38" s="876"/>
      <c r="J38" s="864"/>
      <c r="K38" s="449"/>
      <c r="L38" s="224"/>
    </row>
    <row r="39" spans="1:12" ht="12" customHeight="1">
      <c r="A39" s="413"/>
      <c r="B39" s="679"/>
      <c r="C39" s="1139" t="s">
        <v>450</v>
      </c>
      <c r="D39" s="1139" t="s">
        <v>450</v>
      </c>
      <c r="E39" s="864"/>
      <c r="F39" s="864"/>
      <c r="G39" s="864"/>
      <c r="H39" s="864"/>
      <c r="I39" s="875"/>
      <c r="J39" s="864"/>
      <c r="K39" s="449"/>
      <c r="L39" s="224"/>
    </row>
    <row r="40" spans="1:12" ht="12" customHeight="1">
      <c r="A40" s="413"/>
      <c r="B40" s="679"/>
      <c r="C40" s="1139" t="s">
        <v>652</v>
      </c>
      <c r="D40" s="1139"/>
      <c r="E40" s="864"/>
      <c r="F40" s="864"/>
      <c r="G40" s="864"/>
      <c r="H40" s="864"/>
      <c r="I40" s="875"/>
      <c r="J40" s="864"/>
      <c r="K40" s="449"/>
      <c r="L40" s="224"/>
    </row>
    <row r="41" spans="1:12" ht="12" customHeight="1">
      <c r="A41" s="413"/>
      <c r="B41" s="679"/>
      <c r="C41" s="1139" t="s">
        <v>665</v>
      </c>
      <c r="D41" s="1139"/>
      <c r="E41" s="864"/>
      <c r="F41" s="864"/>
      <c r="G41" s="864"/>
      <c r="H41" s="864"/>
      <c r="I41" s="875"/>
      <c r="J41" s="864"/>
      <c r="K41" s="449"/>
      <c r="L41" s="224"/>
    </row>
    <row r="42" spans="1:12" ht="12" customHeight="1">
      <c r="A42" s="413"/>
      <c r="B42" s="679"/>
      <c r="C42" s="1139" t="s">
        <v>653</v>
      </c>
      <c r="D42" s="1139"/>
      <c r="E42" s="864"/>
      <c r="F42" s="864"/>
      <c r="G42" s="864"/>
      <c r="H42" s="864"/>
      <c r="I42" s="875"/>
      <c r="J42" s="864"/>
      <c r="K42" s="449"/>
      <c r="L42" s="224"/>
    </row>
    <row r="43" spans="1:12" ht="12" customHeight="1">
      <c r="A43" s="413"/>
      <c r="B43" s="675"/>
      <c r="C43" s="1139"/>
      <c r="D43" s="1139"/>
      <c r="E43" s="864"/>
      <c r="F43" s="864"/>
      <c r="G43" s="864"/>
      <c r="H43" s="864"/>
      <c r="I43" s="875"/>
      <c r="J43" s="864"/>
      <c r="K43" s="449"/>
      <c r="L43" s="224"/>
    </row>
    <row r="44" spans="1:12" ht="12" customHeight="1">
      <c r="A44" s="413"/>
      <c r="B44" s="675"/>
      <c r="C44" s="1139"/>
      <c r="D44" s="1139"/>
      <c r="E44" s="874"/>
      <c r="F44" s="874"/>
      <c r="G44" s="874"/>
      <c r="H44" s="874"/>
      <c r="I44" s="888"/>
      <c r="J44" s="889"/>
      <c r="K44" s="449"/>
      <c r="L44" s="224"/>
    </row>
    <row r="45" spans="1:12" ht="12" customHeight="1">
      <c r="A45" s="413"/>
      <c r="B45" s="675"/>
      <c r="C45" s="1139" t="s">
        <v>452</v>
      </c>
      <c r="D45" s="1139" t="s">
        <v>452</v>
      </c>
      <c r="E45" s="329">
        <v>116200534.04000001</v>
      </c>
      <c r="F45" s="329">
        <v>9335382.4299999997</v>
      </c>
      <c r="G45" s="329">
        <v>125535916.47</v>
      </c>
      <c r="H45" s="329">
        <v>74946245.659999996</v>
      </c>
      <c r="I45" s="329">
        <v>74946245.659999996</v>
      </c>
      <c r="J45" s="329">
        <v>-41254288.380000003</v>
      </c>
      <c r="K45" s="449"/>
      <c r="L45" s="224"/>
    </row>
    <row r="46" spans="1:12" ht="12" customHeight="1">
      <c r="A46" s="413"/>
      <c r="B46" s="675"/>
      <c r="C46" s="1139" t="s">
        <v>451</v>
      </c>
      <c r="D46" s="1139" t="s">
        <v>451</v>
      </c>
      <c r="E46" s="329">
        <v>116200534.04000001</v>
      </c>
      <c r="F46" s="329">
        <v>9335382.4299999997</v>
      </c>
      <c r="G46" s="329">
        <v>125535916.47</v>
      </c>
      <c r="H46" s="329">
        <v>74946245.659999996</v>
      </c>
      <c r="I46" s="329">
        <v>74946245.659999996</v>
      </c>
      <c r="J46" s="329">
        <v>-41254288.380000003</v>
      </c>
      <c r="K46" s="449"/>
      <c r="L46" s="224"/>
    </row>
    <row r="47" spans="1:12" ht="12" customHeight="1">
      <c r="A47" s="413"/>
      <c r="B47" s="675"/>
      <c r="C47" s="1139" t="s">
        <v>453</v>
      </c>
      <c r="D47" s="1139" t="s">
        <v>453</v>
      </c>
      <c r="E47" s="329">
        <v>116200534.04000001</v>
      </c>
      <c r="F47" s="329">
        <v>9335382.4299999997</v>
      </c>
      <c r="G47" s="329">
        <v>125535916.47</v>
      </c>
      <c r="H47" s="329">
        <v>74946245.659999996</v>
      </c>
      <c r="I47" s="329">
        <v>74946245.659999996</v>
      </c>
      <c r="J47" s="329">
        <v>-41254288.380000003</v>
      </c>
      <c r="K47" s="449"/>
      <c r="L47" s="224"/>
    </row>
    <row r="48" spans="1:12" ht="12" customHeight="1">
      <c r="A48" s="413"/>
      <c r="B48" s="675"/>
      <c r="C48" s="435"/>
      <c r="D48" s="416"/>
      <c r="E48" s="864"/>
      <c r="F48" s="874"/>
      <c r="G48" s="874"/>
      <c r="H48" s="874"/>
      <c r="I48" s="876"/>
      <c r="J48" s="874"/>
      <c r="K48" s="449"/>
      <c r="L48" s="224"/>
    </row>
    <row r="49" spans="1:12" ht="12" customHeight="1">
      <c r="A49" s="413"/>
      <c r="B49" s="675"/>
      <c r="C49" s="435"/>
      <c r="D49" s="416"/>
      <c r="E49" s="864"/>
      <c r="F49" s="874"/>
      <c r="G49" s="874"/>
      <c r="H49" s="874"/>
      <c r="I49" s="876"/>
      <c r="J49" s="874"/>
      <c r="K49" s="449"/>
      <c r="L49" s="224"/>
    </row>
    <row r="50" spans="1:12" ht="12" customHeight="1">
      <c r="A50" s="413"/>
      <c r="B50" s="676"/>
      <c r="C50" s="310"/>
      <c r="D50" s="417"/>
      <c r="E50" s="890"/>
      <c r="F50" s="890"/>
      <c r="G50" s="890"/>
      <c r="H50" s="890"/>
      <c r="I50" s="891"/>
      <c r="J50" s="890"/>
      <c r="K50" s="449"/>
      <c r="L50" s="224"/>
    </row>
    <row r="51" spans="1:12" ht="12" customHeight="1">
      <c r="A51" s="305"/>
      <c r="B51" s="677"/>
      <c r="C51" s="311"/>
      <c r="D51" s="313" t="s">
        <v>223</v>
      </c>
      <c r="E51" s="892">
        <f>+E34+E39+E45</f>
        <v>116200534.04000001</v>
      </c>
      <c r="F51" s="892">
        <f>+F34+F40+F45</f>
        <v>9335382.4299999997</v>
      </c>
      <c r="G51" s="892">
        <f>+G34+G39+G45</f>
        <v>125535916.47</v>
      </c>
      <c r="H51" s="892">
        <f>+H34+H39+H45</f>
        <v>74946245.659999996</v>
      </c>
      <c r="I51" s="892">
        <f>+I34+I39+I45</f>
        <v>74946245.659999996</v>
      </c>
      <c r="J51" s="892">
        <f>+J34+J39+J45</f>
        <v>-41254288.380000003</v>
      </c>
      <c r="K51" s="449"/>
      <c r="L51" s="224"/>
    </row>
    <row r="52" spans="1:12" ht="19.5" customHeight="1">
      <c r="A52" s="413"/>
      <c r="B52" s="460"/>
      <c r="C52" s="226"/>
      <c r="D52" s="226"/>
      <c r="E52" s="226"/>
      <c r="F52" s="314"/>
      <c r="G52" s="314"/>
      <c r="H52" s="1150" t="s">
        <v>309</v>
      </c>
      <c r="I52" s="1151"/>
      <c r="J52" s="315"/>
      <c r="K52" s="449"/>
      <c r="L52" s="224"/>
    </row>
    <row r="53" spans="1:12" ht="11.25" customHeight="1">
      <c r="A53" s="413"/>
      <c r="B53" s="1149" t="s">
        <v>77</v>
      </c>
      <c r="C53" s="982"/>
      <c r="D53" s="982"/>
      <c r="E53" s="982"/>
      <c r="F53" s="982"/>
      <c r="G53" s="982"/>
      <c r="H53" s="982"/>
      <c r="I53" s="982"/>
      <c r="J53" s="982"/>
      <c r="K53" s="449"/>
      <c r="L53" s="224"/>
    </row>
    <row r="54" spans="1:12" ht="12.75">
      <c r="A54" s="73"/>
      <c r="B54" s="460" t="s">
        <v>225</v>
      </c>
      <c r="C54" s="435"/>
      <c r="D54" s="435"/>
      <c r="E54" s="435"/>
      <c r="F54" s="435"/>
      <c r="G54" s="435"/>
      <c r="H54" s="435"/>
      <c r="I54" s="435"/>
      <c r="J54" s="435"/>
      <c r="K54" s="449"/>
      <c r="L54" s="224"/>
    </row>
    <row r="55" spans="1:12" ht="5.25" customHeight="1">
      <c r="A55" s="73"/>
      <c r="B55" s="460"/>
      <c r="C55" s="435"/>
      <c r="D55" s="435"/>
      <c r="E55" s="435"/>
      <c r="F55" s="435"/>
      <c r="G55" s="435"/>
      <c r="H55" s="435"/>
      <c r="I55" s="435"/>
      <c r="J55" s="435"/>
      <c r="K55" s="449"/>
      <c r="L55" s="224"/>
    </row>
    <row r="56" spans="1:12" ht="12.75">
      <c r="A56" s="73"/>
      <c r="B56" s="460"/>
      <c r="C56" s="435"/>
      <c r="D56" s="435"/>
      <c r="E56" s="435"/>
      <c r="F56" s="435"/>
      <c r="G56" s="435"/>
      <c r="H56" s="435"/>
      <c r="I56" s="435"/>
      <c r="J56" s="435"/>
      <c r="K56" s="449"/>
      <c r="L56" s="224"/>
    </row>
    <row r="57" spans="1:12" ht="3" customHeight="1">
      <c r="A57" s="73"/>
      <c r="B57" s="560"/>
      <c r="C57" s="226"/>
      <c r="D57" s="226"/>
      <c r="E57" s="226"/>
      <c r="F57" s="226"/>
      <c r="G57" s="226"/>
      <c r="H57" s="226"/>
      <c r="I57" s="226"/>
      <c r="J57" s="226"/>
      <c r="K57" s="449"/>
      <c r="L57" s="224"/>
    </row>
    <row r="58" spans="1:12" ht="16.5" customHeight="1">
      <c r="A58" s="73"/>
      <c r="B58" s="560"/>
      <c r="C58" s="226"/>
      <c r="D58" s="228"/>
      <c r="E58" s="226"/>
      <c r="F58" s="226"/>
      <c r="G58" s="226"/>
      <c r="H58" s="226"/>
      <c r="I58" s="226"/>
      <c r="J58" s="226"/>
      <c r="K58" s="449"/>
      <c r="L58" s="224"/>
    </row>
    <row r="59" spans="1:12" ht="12.75">
      <c r="A59" s="73"/>
      <c r="B59" s="560"/>
      <c r="C59" s="226"/>
      <c r="D59" s="988" t="s">
        <v>446</v>
      </c>
      <c r="E59" s="988"/>
      <c r="F59" s="190"/>
      <c r="G59" s="190"/>
      <c r="H59" s="1029" t="s">
        <v>447</v>
      </c>
      <c r="I59" s="1029"/>
      <c r="J59" s="1029"/>
      <c r="K59" s="1147"/>
      <c r="L59" s="224"/>
    </row>
    <row r="60" spans="1:12" ht="12" customHeight="1" thickBot="1">
      <c r="A60" s="73"/>
      <c r="B60" s="569"/>
      <c r="C60" s="562"/>
      <c r="D60" s="1003" t="s">
        <v>576</v>
      </c>
      <c r="E60" s="1003"/>
      <c r="F60" s="525"/>
      <c r="G60" s="525"/>
      <c r="H60" s="1030" t="s">
        <v>448</v>
      </c>
      <c r="I60" s="1030"/>
      <c r="J60" s="1030"/>
      <c r="K60" s="1148"/>
      <c r="L60" s="224"/>
    </row>
    <row r="61" spans="1:12" ht="12.75">
      <c r="A61" s="73"/>
      <c r="B61" s="224"/>
      <c r="C61" s="224"/>
      <c r="D61" s="224"/>
      <c r="E61" s="224"/>
      <c r="F61" s="224"/>
      <c r="G61" s="224"/>
      <c r="H61" s="224"/>
      <c r="I61" s="224"/>
      <c r="J61" s="224"/>
      <c r="K61" s="73"/>
      <c r="L61" s="224"/>
    </row>
    <row r="62" spans="1:12" ht="12.75">
      <c r="B62" s="224"/>
      <c r="C62" s="224"/>
      <c r="D62" s="224"/>
      <c r="E62" s="224"/>
      <c r="F62" s="224"/>
      <c r="G62" s="224"/>
      <c r="H62" s="224"/>
      <c r="I62" s="224"/>
      <c r="J62" s="224"/>
      <c r="K62" s="73"/>
    </row>
    <row r="63" spans="1:12" ht="12.75">
      <c r="B63" s="224"/>
      <c r="C63" s="224"/>
      <c r="D63" s="224"/>
      <c r="E63" s="224"/>
      <c r="F63" s="224"/>
      <c r="G63" s="224"/>
      <c r="H63" s="224"/>
      <c r="I63" s="224"/>
      <c r="J63" s="224"/>
      <c r="K63" s="73"/>
    </row>
    <row r="64" spans="1:12" ht="12.75">
      <c r="B64" s="224"/>
      <c r="C64" s="224"/>
      <c r="D64" s="224"/>
      <c r="E64" s="224"/>
      <c r="F64" s="224"/>
      <c r="G64" s="224"/>
      <c r="H64" s="224"/>
      <c r="I64" s="224"/>
      <c r="J64" s="224"/>
      <c r="K64" s="73"/>
    </row>
    <row r="65" spans="2:11" ht="12.75">
      <c r="B65" s="224"/>
      <c r="C65" s="224"/>
      <c r="D65" s="224"/>
      <c r="E65" s="224"/>
      <c r="F65" s="224"/>
      <c r="G65" s="224"/>
      <c r="H65" s="224"/>
      <c r="I65" s="224"/>
      <c r="J65" s="224"/>
      <c r="K65" s="73"/>
    </row>
    <row r="66" spans="2:11" ht="12.75">
      <c r="B66" s="224"/>
      <c r="C66" s="224"/>
      <c r="D66" s="224"/>
      <c r="E66" s="224"/>
      <c r="F66" s="224"/>
      <c r="G66" s="224"/>
      <c r="H66" s="224"/>
      <c r="I66" s="224"/>
      <c r="J66" s="224"/>
      <c r="K66" s="73"/>
    </row>
    <row r="67" spans="2:11" ht="12.75">
      <c r="B67" s="224"/>
      <c r="C67" s="224"/>
      <c r="D67" s="224"/>
      <c r="E67" s="224"/>
      <c r="F67" s="224"/>
      <c r="G67" s="224"/>
      <c r="H67" s="224"/>
      <c r="I67" s="224"/>
      <c r="J67" s="224"/>
      <c r="K67" s="73"/>
    </row>
    <row r="68" spans="2:11" ht="12.75">
      <c r="B68" s="224"/>
      <c r="C68" s="224"/>
      <c r="D68" s="224"/>
      <c r="E68" s="224"/>
      <c r="F68" s="224"/>
      <c r="G68" s="224"/>
      <c r="H68" s="224"/>
      <c r="I68" s="224"/>
      <c r="J68" s="224"/>
      <c r="K68" s="73"/>
    </row>
    <row r="69" spans="2:11" ht="12.75">
      <c r="B69" s="224"/>
      <c r="C69" s="224"/>
      <c r="D69" s="224"/>
      <c r="E69" s="224"/>
      <c r="F69" s="224"/>
      <c r="G69" s="224"/>
      <c r="H69" s="224"/>
      <c r="I69" s="224"/>
      <c r="J69" s="224"/>
      <c r="K69" s="73"/>
    </row>
    <row r="70" spans="2:11" ht="12.75">
      <c r="B70" s="224"/>
      <c r="C70" s="224"/>
      <c r="D70" s="224"/>
      <c r="E70" s="224"/>
      <c r="F70" s="224"/>
      <c r="G70" s="224"/>
      <c r="H70" s="224"/>
      <c r="I70" s="224"/>
      <c r="J70" s="224"/>
      <c r="K70" s="73"/>
    </row>
    <row r="71" spans="2:11" ht="12.75">
      <c r="B71" s="224"/>
      <c r="C71" s="224"/>
      <c r="D71" s="224"/>
      <c r="E71" s="224"/>
      <c r="F71" s="224"/>
      <c r="G71" s="224"/>
      <c r="H71" s="224"/>
      <c r="I71" s="224"/>
      <c r="J71" s="224"/>
      <c r="K71" s="73"/>
    </row>
    <row r="72" spans="2:11" ht="12.75">
      <c r="B72" s="224"/>
      <c r="C72" s="224"/>
      <c r="D72" s="224"/>
      <c r="E72" s="224"/>
      <c r="F72" s="224"/>
      <c r="G72" s="224"/>
      <c r="H72" s="224"/>
      <c r="I72" s="224"/>
      <c r="J72" s="224"/>
      <c r="K72" s="73"/>
    </row>
    <row r="73" spans="2:11" ht="12.75">
      <c r="B73" s="224"/>
      <c r="C73" s="224"/>
      <c r="D73" s="224"/>
      <c r="E73" s="224"/>
      <c r="F73" s="224"/>
      <c r="G73" s="224"/>
      <c r="H73" s="224"/>
      <c r="I73" s="224"/>
      <c r="J73" s="224"/>
      <c r="K73" s="73"/>
    </row>
    <row r="74" spans="2:11" ht="12.75">
      <c r="B74" s="224"/>
      <c r="C74" s="224"/>
      <c r="D74" s="224"/>
      <c r="E74" s="224"/>
      <c r="F74" s="224"/>
      <c r="G74" s="224"/>
      <c r="H74" s="224"/>
      <c r="I74" s="224"/>
      <c r="J74" s="224"/>
      <c r="K74" s="73"/>
    </row>
    <row r="75" spans="2:11" ht="12.75">
      <c r="B75" s="224"/>
      <c r="C75" s="224"/>
      <c r="D75" s="224"/>
      <c r="E75" s="224"/>
      <c r="F75" s="224"/>
      <c r="G75" s="224"/>
      <c r="H75" s="224"/>
      <c r="I75" s="224"/>
      <c r="J75" s="224"/>
      <c r="K75" s="73"/>
    </row>
    <row r="76" spans="2:11" ht="12.75">
      <c r="B76" s="224"/>
      <c r="C76" s="224"/>
      <c r="D76" s="224"/>
      <c r="E76" s="224"/>
      <c r="F76" s="224"/>
      <c r="G76" s="224"/>
      <c r="H76" s="224"/>
      <c r="I76" s="224"/>
      <c r="J76" s="224"/>
      <c r="K76" s="73"/>
    </row>
    <row r="77" spans="2:11" ht="12.75">
      <c r="B77" s="224"/>
      <c r="C77" s="224"/>
      <c r="D77" s="224"/>
      <c r="E77" s="224"/>
      <c r="F77" s="224"/>
      <c r="G77" s="224"/>
      <c r="H77" s="224"/>
      <c r="I77" s="224"/>
      <c r="J77" s="224"/>
      <c r="K77" s="73"/>
    </row>
    <row r="78" spans="2:11" ht="12.75">
      <c r="B78" s="224"/>
      <c r="C78" s="224"/>
      <c r="D78" s="224"/>
      <c r="E78" s="224"/>
      <c r="F78" s="224"/>
      <c r="G78" s="224"/>
      <c r="H78" s="224"/>
      <c r="I78" s="224"/>
      <c r="J78" s="224"/>
      <c r="K78" s="73"/>
    </row>
    <row r="79" spans="2:11" ht="12.75">
      <c r="B79" s="224"/>
      <c r="C79" s="224"/>
      <c r="D79" s="224"/>
      <c r="E79" s="224"/>
      <c r="F79" s="224"/>
      <c r="G79" s="224"/>
      <c r="H79" s="224"/>
      <c r="I79" s="224"/>
      <c r="J79" s="224"/>
      <c r="K79" s="73"/>
    </row>
    <row r="80" spans="2:11" ht="12.75">
      <c r="B80" s="224"/>
      <c r="C80" s="224"/>
      <c r="D80" s="224"/>
      <c r="E80" s="224"/>
      <c r="F80" s="224"/>
      <c r="G80" s="224"/>
      <c r="H80" s="224"/>
      <c r="I80" s="224"/>
      <c r="J80" s="224"/>
      <c r="K80" s="73"/>
    </row>
    <row r="81" spans="2:11" ht="12.75">
      <c r="B81" s="224"/>
      <c r="C81" s="224"/>
      <c r="D81" s="224"/>
      <c r="E81" s="224"/>
      <c r="F81" s="224"/>
      <c r="G81" s="224"/>
      <c r="H81" s="224"/>
      <c r="I81" s="224"/>
      <c r="J81" s="224"/>
      <c r="K81" s="73"/>
    </row>
    <row r="82" spans="2:11" ht="12.75">
      <c r="B82" s="224"/>
      <c r="C82" s="224"/>
      <c r="D82" s="224"/>
      <c r="E82" s="224"/>
      <c r="F82" s="224"/>
      <c r="G82" s="224"/>
      <c r="H82" s="224"/>
      <c r="I82" s="224"/>
      <c r="J82" s="224"/>
      <c r="K82" s="73"/>
    </row>
    <row r="83" spans="2:11" ht="12.75">
      <c r="B83" s="224"/>
      <c r="C83" s="224"/>
      <c r="D83" s="224"/>
      <c r="E83" s="224"/>
      <c r="F83" s="224"/>
      <c r="G83" s="224"/>
      <c r="H83" s="224"/>
      <c r="I83" s="224"/>
      <c r="J83" s="224"/>
      <c r="K83" s="73"/>
    </row>
    <row r="84" spans="2:11" ht="12.75">
      <c r="B84" s="224"/>
      <c r="C84" s="224"/>
      <c r="D84" s="224"/>
      <c r="E84" s="224"/>
      <c r="F84" s="224"/>
      <c r="G84" s="224"/>
      <c r="H84" s="224"/>
      <c r="I84" s="224"/>
      <c r="J84" s="224"/>
      <c r="K84" s="73"/>
    </row>
    <row r="85" spans="2:11" ht="12.75">
      <c r="B85" s="224"/>
      <c r="C85" s="224"/>
      <c r="D85" s="224"/>
      <c r="E85" s="224"/>
      <c r="F85" s="224"/>
      <c r="G85" s="224"/>
      <c r="H85" s="224"/>
      <c r="I85" s="224"/>
      <c r="J85" s="224"/>
      <c r="K85" s="73"/>
    </row>
    <row r="86" spans="2:11" ht="12.75">
      <c r="B86" s="224"/>
      <c r="C86" s="224"/>
      <c r="D86" s="224"/>
      <c r="E86" s="224"/>
      <c r="F86" s="224"/>
      <c r="G86" s="224"/>
      <c r="H86" s="224"/>
      <c r="I86" s="224"/>
      <c r="J86" s="224"/>
      <c r="K86" s="73"/>
    </row>
    <row r="87" spans="2:11" ht="12.75">
      <c r="B87" s="224"/>
      <c r="C87" s="224"/>
      <c r="D87" s="224"/>
      <c r="E87" s="224"/>
      <c r="F87" s="224"/>
      <c r="G87" s="224"/>
      <c r="H87" s="224"/>
      <c r="I87" s="224"/>
      <c r="J87" s="224"/>
      <c r="K87" s="73"/>
    </row>
    <row r="88" spans="2:11" ht="12.75">
      <c r="B88" s="224"/>
      <c r="C88" s="224"/>
      <c r="D88" s="224"/>
      <c r="E88" s="224"/>
      <c r="F88" s="224"/>
      <c r="G88" s="224"/>
      <c r="H88" s="224"/>
      <c r="I88" s="224"/>
      <c r="J88" s="224"/>
      <c r="K88" s="73"/>
    </row>
    <row r="89" spans="2:11" ht="12.75">
      <c r="B89" s="224"/>
      <c r="C89" s="224"/>
      <c r="D89" s="224"/>
      <c r="E89" s="224"/>
      <c r="F89" s="224"/>
      <c r="G89" s="224"/>
      <c r="H89" s="224"/>
      <c r="I89" s="224"/>
      <c r="J89" s="224"/>
      <c r="K89" s="73"/>
    </row>
    <row r="90" spans="2:11" ht="12.75">
      <c r="B90" s="224"/>
      <c r="C90" s="224"/>
      <c r="D90" s="224"/>
      <c r="E90" s="224"/>
      <c r="F90" s="224"/>
      <c r="G90" s="224"/>
      <c r="H90" s="224"/>
      <c r="I90" s="224"/>
      <c r="J90" s="224"/>
      <c r="K90" s="73"/>
    </row>
    <row r="91" spans="2:11" ht="12.75">
      <c r="B91" s="224"/>
      <c r="C91" s="224"/>
      <c r="D91" s="224"/>
      <c r="E91" s="224"/>
      <c r="F91" s="224"/>
      <c r="G91" s="224"/>
      <c r="H91" s="224"/>
      <c r="I91" s="224"/>
      <c r="J91" s="224"/>
      <c r="K91" s="73"/>
    </row>
    <row r="92" spans="2:11" ht="12.75">
      <c r="B92" s="224"/>
      <c r="C92" s="224"/>
      <c r="D92" s="224"/>
      <c r="E92" s="224"/>
      <c r="F92" s="224"/>
      <c r="G92" s="224"/>
      <c r="H92" s="224"/>
      <c r="I92" s="224"/>
      <c r="J92" s="224"/>
      <c r="K92" s="73"/>
    </row>
    <row r="93" spans="2:11" ht="12.75">
      <c r="B93" s="224"/>
      <c r="C93" s="224"/>
      <c r="D93" s="224"/>
      <c r="E93" s="224"/>
      <c r="F93" s="224"/>
      <c r="G93" s="224"/>
      <c r="H93" s="224"/>
      <c r="I93" s="224"/>
      <c r="J93" s="224"/>
      <c r="K93" s="73"/>
    </row>
    <row r="94" spans="2:11" ht="12.75">
      <c r="B94" s="224"/>
      <c r="C94" s="224"/>
      <c r="D94" s="224"/>
      <c r="E94" s="224"/>
      <c r="F94" s="224"/>
      <c r="G94" s="224"/>
      <c r="H94" s="224"/>
      <c r="I94" s="224"/>
      <c r="J94" s="224"/>
      <c r="K94" s="73"/>
    </row>
    <row r="95" spans="2:11" ht="12.75">
      <c r="B95" s="224"/>
      <c r="C95" s="224"/>
      <c r="D95" s="224"/>
      <c r="E95" s="224"/>
      <c r="F95" s="224"/>
      <c r="G95" s="224"/>
      <c r="H95" s="224"/>
      <c r="I95" s="224"/>
      <c r="J95" s="224"/>
      <c r="K95" s="73"/>
    </row>
    <row r="96" spans="2:11" ht="12.75">
      <c r="B96" s="224"/>
      <c r="C96" s="224"/>
      <c r="D96" s="224"/>
      <c r="E96" s="224"/>
      <c r="F96" s="224"/>
      <c r="G96" s="224"/>
      <c r="H96" s="224"/>
      <c r="I96" s="224"/>
      <c r="J96" s="224"/>
      <c r="K96" s="73"/>
    </row>
    <row r="97" spans="2:11" ht="12.75">
      <c r="B97" s="224"/>
      <c r="C97" s="224"/>
      <c r="D97" s="224"/>
      <c r="E97" s="224"/>
      <c r="F97" s="224"/>
      <c r="G97" s="224"/>
      <c r="H97" s="224"/>
      <c r="I97" s="224"/>
      <c r="J97" s="224"/>
      <c r="K97" s="73"/>
    </row>
    <row r="98" spans="2:11" ht="12.75">
      <c r="B98" s="224"/>
      <c r="C98" s="224"/>
      <c r="D98" s="224"/>
      <c r="E98" s="224"/>
      <c r="F98" s="224"/>
      <c r="G98" s="224"/>
      <c r="H98" s="224"/>
      <c r="I98" s="224"/>
      <c r="J98" s="224"/>
      <c r="K98" s="73"/>
    </row>
    <row r="99" spans="2:11" ht="12.75">
      <c r="B99" s="224"/>
      <c r="C99" s="224"/>
      <c r="D99" s="224"/>
      <c r="E99" s="224"/>
      <c r="F99" s="224"/>
      <c r="G99" s="224"/>
      <c r="H99" s="224"/>
      <c r="I99" s="224"/>
      <c r="J99" s="224"/>
      <c r="K99" s="73"/>
    </row>
    <row r="100" spans="2:11" ht="12.75">
      <c r="B100" s="224"/>
      <c r="C100" s="224"/>
      <c r="D100" s="224"/>
      <c r="E100" s="224"/>
      <c r="F100" s="224"/>
      <c r="G100" s="224"/>
      <c r="H100" s="224"/>
      <c r="I100" s="224"/>
      <c r="J100" s="224"/>
      <c r="K100" s="73"/>
    </row>
    <row r="101" spans="2:11" ht="12.75">
      <c r="B101" s="224"/>
      <c r="C101" s="224"/>
      <c r="D101" s="224"/>
      <c r="E101" s="224"/>
      <c r="F101" s="224"/>
      <c r="G101" s="224"/>
      <c r="H101" s="224"/>
      <c r="I101" s="224"/>
      <c r="J101" s="224"/>
      <c r="K101" s="73"/>
    </row>
    <row r="102" spans="2:11" ht="12.75">
      <c r="B102" s="224"/>
      <c r="C102" s="224"/>
      <c r="D102" s="224"/>
      <c r="E102" s="224"/>
      <c r="F102" s="224"/>
      <c r="G102" s="224"/>
      <c r="H102" s="224"/>
      <c r="I102" s="224"/>
      <c r="J102" s="224"/>
      <c r="K102" s="73"/>
    </row>
    <row r="103" spans="2:11" ht="12.75">
      <c r="B103" s="224"/>
      <c r="C103" s="224"/>
      <c r="D103" s="224"/>
      <c r="E103" s="224"/>
      <c r="F103" s="224"/>
      <c r="G103" s="224"/>
      <c r="H103" s="224"/>
      <c r="I103" s="224"/>
      <c r="J103" s="224"/>
      <c r="K103" s="73"/>
    </row>
    <row r="104" spans="2:11" ht="12.75">
      <c r="B104" s="224"/>
      <c r="C104" s="224"/>
      <c r="D104" s="224"/>
      <c r="E104" s="224"/>
      <c r="F104" s="224"/>
      <c r="G104" s="224"/>
      <c r="H104" s="224"/>
      <c r="I104" s="224"/>
      <c r="J104" s="224"/>
      <c r="K104" s="73"/>
    </row>
    <row r="105" spans="2:11" ht="12.75">
      <c r="B105" s="224"/>
      <c r="C105" s="224"/>
      <c r="D105" s="224"/>
      <c r="E105" s="224"/>
      <c r="F105" s="224"/>
      <c r="G105" s="224"/>
      <c r="H105" s="224"/>
      <c r="I105" s="224"/>
      <c r="J105" s="224"/>
      <c r="K105" s="73"/>
    </row>
    <row r="106" spans="2:11" ht="12.75">
      <c r="B106" s="224"/>
      <c r="C106" s="224"/>
      <c r="D106" s="224"/>
      <c r="E106" s="224"/>
      <c r="F106" s="224"/>
      <c r="G106" s="224"/>
      <c r="H106" s="224"/>
      <c r="I106" s="224"/>
      <c r="J106" s="224"/>
      <c r="K106" s="73"/>
    </row>
    <row r="107" spans="2:11" ht="12.75">
      <c r="B107" s="224"/>
      <c r="C107" s="224"/>
      <c r="D107" s="224"/>
      <c r="E107" s="224"/>
      <c r="F107" s="224"/>
      <c r="G107" s="224"/>
      <c r="H107" s="224"/>
      <c r="I107" s="224"/>
      <c r="J107" s="224"/>
      <c r="K107" s="73"/>
    </row>
    <row r="108" spans="2:11" ht="12.75">
      <c r="B108" s="224"/>
      <c r="C108" s="224"/>
      <c r="D108" s="224"/>
      <c r="E108" s="224"/>
      <c r="F108" s="224"/>
      <c r="G108" s="224"/>
      <c r="H108" s="224"/>
      <c r="I108" s="224"/>
      <c r="J108" s="224"/>
      <c r="K108" s="73"/>
    </row>
    <row r="109" spans="2:11" ht="12.75">
      <c r="B109" s="224"/>
      <c r="C109" s="224"/>
      <c r="D109" s="224"/>
      <c r="E109" s="224"/>
      <c r="F109" s="224"/>
      <c r="G109" s="224"/>
      <c r="H109" s="224"/>
      <c r="I109" s="224"/>
      <c r="J109" s="224"/>
      <c r="K109" s="73"/>
    </row>
    <row r="110" spans="2:11" ht="12.75">
      <c r="B110" s="224"/>
      <c r="C110" s="224"/>
      <c r="D110" s="224"/>
      <c r="E110" s="224"/>
      <c r="F110" s="224"/>
      <c r="G110" s="224"/>
      <c r="H110" s="224"/>
      <c r="I110" s="224"/>
      <c r="J110" s="224"/>
      <c r="K110" s="73"/>
    </row>
  </sheetData>
  <mergeCells count="44"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:J2"/>
    <mergeCell ref="B3:J3"/>
    <mergeCell ref="B4:J4"/>
    <mergeCell ref="B8:D10"/>
    <mergeCell ref="E8:I8"/>
    <mergeCell ref="J8:J9"/>
    <mergeCell ref="E6:J6"/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G38" sqref="G38"/>
    </sheetView>
  </sheetViews>
  <sheetFormatPr baseColWidth="10" defaultRowHeight="12"/>
  <cols>
    <col min="1" max="1" width="2.28515625" style="17" customWidth="1"/>
    <col min="2" max="2" width="3.28515625" style="41" customWidth="1"/>
    <col min="3" max="3" width="51" style="41" customWidth="1"/>
    <col min="4" max="4" width="15.42578125" style="41" customWidth="1"/>
    <col min="5" max="5" width="14.28515625" style="41" customWidth="1"/>
    <col min="6" max="6" width="15.5703125" style="41" customWidth="1"/>
    <col min="7" max="8" width="15.42578125" style="41" bestFit="1" customWidth="1"/>
    <col min="9" max="9" width="15" style="41" customWidth="1"/>
    <col min="10" max="10" width="15.42578125" style="41" bestFit="1" customWidth="1"/>
    <col min="11" max="11" width="15.28515625" style="41" bestFit="1" customWidth="1"/>
    <col min="12" max="12" width="2.7109375" style="17" customWidth="1"/>
    <col min="13" max="16384" width="11.42578125" style="41"/>
  </cols>
  <sheetData>
    <row r="1" spans="2:13" ht="12.75" thickBot="1"/>
    <row r="2" spans="2:13" ht="7.5" customHeight="1">
      <c r="B2" s="1159"/>
      <c r="C2" s="1008"/>
      <c r="D2" s="1008"/>
      <c r="E2" s="1008"/>
      <c r="F2" s="1008"/>
      <c r="G2" s="1008"/>
      <c r="H2" s="1008"/>
      <c r="I2" s="1008"/>
      <c r="J2" s="1008"/>
      <c r="K2" s="1160"/>
    </row>
    <row r="3" spans="2:13">
      <c r="B3" s="1161" t="s">
        <v>227</v>
      </c>
      <c r="C3" s="1162"/>
      <c r="D3" s="1162"/>
      <c r="E3" s="1162"/>
      <c r="F3" s="1162"/>
      <c r="G3" s="1162"/>
      <c r="H3" s="1162"/>
      <c r="I3" s="1162"/>
      <c r="J3" s="1162"/>
      <c r="K3" s="1163"/>
    </row>
    <row r="4" spans="2:13" ht="12.75">
      <c r="B4" s="1012" t="s">
        <v>228</v>
      </c>
      <c r="C4" s="1009"/>
      <c r="D4" s="1009"/>
      <c r="E4" s="1009"/>
      <c r="F4" s="1009"/>
      <c r="G4" s="1009"/>
      <c r="H4" s="1009"/>
      <c r="I4" s="1009"/>
      <c r="J4" s="1009"/>
      <c r="K4" s="1013"/>
      <c r="L4" s="73"/>
      <c r="M4" s="224"/>
    </row>
    <row r="5" spans="2:13" ht="28.5" customHeight="1">
      <c r="B5" s="1141" t="s">
        <v>705</v>
      </c>
      <c r="C5" s="1142"/>
      <c r="D5" s="1142"/>
      <c r="E5" s="1142"/>
      <c r="F5" s="1142"/>
      <c r="G5" s="1142"/>
      <c r="H5" s="1142"/>
      <c r="I5" s="1142"/>
      <c r="J5" s="1142"/>
      <c r="K5" s="1164"/>
      <c r="L5" s="73"/>
      <c r="M5" s="224"/>
    </row>
    <row r="6" spans="2:13" s="17" customFormat="1" ht="3" customHeight="1">
      <c r="B6" s="907"/>
      <c r="C6" s="908"/>
      <c r="D6" s="908"/>
      <c r="E6" s="908"/>
      <c r="F6" s="908"/>
      <c r="G6" s="908"/>
      <c r="H6" s="908"/>
      <c r="I6" s="908"/>
      <c r="J6" s="908"/>
      <c r="K6" s="449"/>
      <c r="L6" s="73"/>
      <c r="M6" s="73"/>
    </row>
    <row r="7" spans="2:13" s="17" customFormat="1" ht="13.5" customHeight="1">
      <c r="B7" s="907"/>
      <c r="C7" s="911" t="s">
        <v>4</v>
      </c>
      <c r="D7" s="1098" t="s">
        <v>505</v>
      </c>
      <c r="E7" s="1170"/>
      <c r="F7" s="1170"/>
      <c r="G7" s="1170"/>
      <c r="H7" s="1170"/>
      <c r="I7" s="1170"/>
      <c r="J7" s="908"/>
      <c r="K7" s="449"/>
      <c r="L7" s="73"/>
      <c r="M7" s="73"/>
    </row>
    <row r="8" spans="2:13" s="17" customFormat="1" ht="3.75" customHeight="1">
      <c r="B8" s="907"/>
      <c r="C8" s="908"/>
      <c r="D8" s="908"/>
      <c r="E8" s="908"/>
      <c r="F8" s="908"/>
      <c r="G8" s="908"/>
      <c r="H8" s="908"/>
      <c r="I8" s="908"/>
      <c r="J8" s="908"/>
      <c r="K8" s="449"/>
      <c r="L8" s="73"/>
      <c r="M8" s="73"/>
    </row>
    <row r="9" spans="2:13" ht="12.75">
      <c r="B9" s="1166" t="s">
        <v>75</v>
      </c>
      <c r="C9" s="1167"/>
      <c r="D9" s="1168" t="s">
        <v>229</v>
      </c>
      <c r="E9" s="1168"/>
      <c r="F9" s="1168"/>
      <c r="G9" s="1168"/>
      <c r="H9" s="1168"/>
      <c r="I9" s="1168"/>
      <c r="J9" s="1168"/>
      <c r="K9" s="1169" t="s">
        <v>230</v>
      </c>
      <c r="L9" s="73"/>
      <c r="M9" s="224"/>
    </row>
    <row r="10" spans="2:13" ht="25.5">
      <c r="B10" s="1166"/>
      <c r="C10" s="1167"/>
      <c r="D10" s="909" t="s">
        <v>231</v>
      </c>
      <c r="E10" s="909" t="s">
        <v>232</v>
      </c>
      <c r="F10" s="909" t="s">
        <v>208</v>
      </c>
      <c r="G10" s="909" t="s">
        <v>415</v>
      </c>
      <c r="H10" s="909" t="s">
        <v>209</v>
      </c>
      <c r="I10" s="909" t="s">
        <v>416</v>
      </c>
      <c r="J10" s="909" t="s">
        <v>233</v>
      </c>
      <c r="K10" s="1169"/>
      <c r="L10" s="73"/>
      <c r="M10" s="224"/>
    </row>
    <row r="11" spans="2:13" ht="12.75">
      <c r="B11" s="1166"/>
      <c r="C11" s="1167"/>
      <c r="D11" s="913">
        <v>1</v>
      </c>
      <c r="E11" s="909">
        <v>2</v>
      </c>
      <c r="F11" s="909" t="s">
        <v>234</v>
      </c>
      <c r="G11" s="909">
        <v>4</v>
      </c>
      <c r="H11" s="909">
        <v>5</v>
      </c>
      <c r="I11" s="909">
        <v>6</v>
      </c>
      <c r="J11" s="909">
        <v>7</v>
      </c>
      <c r="K11" s="910" t="s">
        <v>235</v>
      </c>
      <c r="L11" s="73"/>
      <c r="M11" s="224"/>
    </row>
    <row r="12" spans="2:13" ht="12.75">
      <c r="B12" s="365"/>
      <c r="C12" s="912"/>
      <c r="D12" s="316"/>
      <c r="E12" s="316"/>
      <c r="F12" s="316"/>
      <c r="G12" s="316"/>
      <c r="H12" s="316"/>
      <c r="I12" s="316"/>
      <c r="J12" s="316"/>
      <c r="K12" s="580"/>
      <c r="L12" s="73"/>
      <c r="M12" s="224"/>
    </row>
    <row r="13" spans="2:13" ht="12.75">
      <c r="B13" s="565"/>
      <c r="C13" s="912"/>
      <c r="D13" s="317"/>
      <c r="E13" s="317"/>
      <c r="F13" s="317"/>
      <c r="G13" s="317"/>
      <c r="H13" s="317"/>
      <c r="I13" s="317"/>
      <c r="J13" s="317"/>
      <c r="K13" s="777"/>
      <c r="L13" s="73"/>
      <c r="M13" s="224"/>
    </row>
    <row r="14" spans="2:13" ht="12.75">
      <c r="B14" s="565"/>
      <c r="C14" s="318" t="s">
        <v>454</v>
      </c>
      <c r="D14" s="329">
        <v>116200534.04000001</v>
      </c>
      <c r="E14" s="329">
        <v>9335382.4299999997</v>
      </c>
      <c r="F14" s="329">
        <v>125535916.47</v>
      </c>
      <c r="G14" s="329">
        <v>34932522.229999997</v>
      </c>
      <c r="H14" s="329">
        <v>31110610.09</v>
      </c>
      <c r="I14" s="329">
        <v>31110610.09</v>
      </c>
      <c r="J14" s="329">
        <v>31021726.940000001</v>
      </c>
      <c r="K14" s="753">
        <v>94425306.379999995</v>
      </c>
      <c r="L14" s="73"/>
      <c r="M14" s="224"/>
    </row>
    <row r="15" spans="2:13" ht="12.75">
      <c r="B15" s="565"/>
      <c r="C15" s="318"/>
      <c r="D15" s="865"/>
      <c r="E15" s="865"/>
      <c r="F15" s="865"/>
      <c r="G15" s="865"/>
      <c r="H15" s="865"/>
      <c r="I15" s="865"/>
      <c r="J15" s="865"/>
      <c r="K15" s="866"/>
      <c r="L15" s="73"/>
      <c r="M15" s="224"/>
    </row>
    <row r="16" spans="2:13" ht="12.75">
      <c r="B16" s="565"/>
      <c r="C16" s="318"/>
      <c r="D16" s="867"/>
      <c r="E16" s="867"/>
      <c r="F16" s="867"/>
      <c r="G16" s="867"/>
      <c r="H16" s="867"/>
      <c r="I16" s="867"/>
      <c r="J16" s="867"/>
      <c r="K16" s="868"/>
      <c r="L16" s="73"/>
      <c r="M16" s="224"/>
    </row>
    <row r="17" spans="1:13" ht="12.75">
      <c r="B17" s="565"/>
      <c r="C17" s="318"/>
      <c r="D17" s="867"/>
      <c r="E17" s="867"/>
      <c r="F17" s="867"/>
      <c r="G17" s="867"/>
      <c r="H17" s="867"/>
      <c r="I17" s="867"/>
      <c r="J17" s="867"/>
      <c r="K17" s="868"/>
      <c r="L17" s="73"/>
      <c r="M17" s="224"/>
    </row>
    <row r="18" spans="1:13" ht="12.75">
      <c r="B18" s="565"/>
      <c r="C18" s="318"/>
      <c r="D18" s="867"/>
      <c r="E18" s="867"/>
      <c r="F18" s="867"/>
      <c r="G18" s="867"/>
      <c r="H18" s="867"/>
      <c r="I18" s="867"/>
      <c r="J18" s="867"/>
      <c r="K18" s="868"/>
      <c r="L18" s="73"/>
      <c r="M18" s="224"/>
    </row>
    <row r="19" spans="1:13" ht="12.75">
      <c r="B19" s="565"/>
      <c r="C19" s="318"/>
      <c r="D19" s="867"/>
      <c r="E19" s="867"/>
      <c r="F19" s="867"/>
      <c r="G19" s="867"/>
      <c r="H19" s="867"/>
      <c r="I19" s="867"/>
      <c r="J19" s="867"/>
      <c r="K19" s="868"/>
      <c r="L19" s="73"/>
      <c r="M19" s="224"/>
    </row>
    <row r="20" spans="1:13" ht="12.75">
      <c r="B20" s="565"/>
      <c r="C20" s="318"/>
      <c r="D20" s="867"/>
      <c r="E20" s="867"/>
      <c r="F20" s="867"/>
      <c r="G20" s="867"/>
      <c r="H20" s="867"/>
      <c r="I20" s="867"/>
      <c r="J20" s="867"/>
      <c r="K20" s="868"/>
      <c r="L20" s="73"/>
      <c r="M20" s="224"/>
    </row>
    <row r="21" spans="1:13" ht="12.75">
      <c r="B21" s="565"/>
      <c r="C21" s="318"/>
      <c r="D21" s="867"/>
      <c r="E21" s="867"/>
      <c r="F21" s="867"/>
      <c r="G21" s="867"/>
      <c r="H21" s="867"/>
      <c r="I21" s="867"/>
      <c r="J21" s="867"/>
      <c r="K21" s="868"/>
      <c r="L21" s="73"/>
      <c r="M21" s="224"/>
    </row>
    <row r="22" spans="1:13" ht="12.75">
      <c r="B22" s="566"/>
      <c r="C22" s="319"/>
      <c r="D22" s="869"/>
      <c r="E22" s="869"/>
      <c r="F22" s="869"/>
      <c r="G22" s="869"/>
      <c r="H22" s="869"/>
      <c r="I22" s="869"/>
      <c r="J22" s="869"/>
      <c r="K22" s="870"/>
      <c r="L22" s="73"/>
      <c r="M22" s="224"/>
    </row>
    <row r="23" spans="1:13" s="43" customFormat="1" ht="12.75">
      <c r="A23" s="42"/>
      <c r="B23" s="567"/>
      <c r="C23" s="807" t="s">
        <v>236</v>
      </c>
      <c r="D23" s="871">
        <f>SUM(D14:D22)</f>
        <v>116200534.04000001</v>
      </c>
      <c r="E23" s="872">
        <f>SUM(E14:E22)</f>
        <v>9335382.4299999997</v>
      </c>
      <c r="F23" s="872">
        <f>+D23+E23-0.24</f>
        <v>125535916.23</v>
      </c>
      <c r="G23" s="872">
        <f>SUM(G14:G22)</f>
        <v>34932522.229999997</v>
      </c>
      <c r="H23" s="872">
        <f t="shared" ref="H23:J23" si="0">SUM(H14:H22)</f>
        <v>31110610.09</v>
      </c>
      <c r="I23" s="872">
        <f t="shared" si="0"/>
        <v>31110610.09</v>
      </c>
      <c r="J23" s="872">
        <f t="shared" si="0"/>
        <v>31021726.940000001</v>
      </c>
      <c r="K23" s="873">
        <f>+F23-H23</f>
        <v>94425306.140000001</v>
      </c>
      <c r="L23" s="250"/>
      <c r="M23" s="300"/>
    </row>
    <row r="24" spans="1:13" ht="2.25" customHeight="1">
      <c r="B24" s="907"/>
      <c r="C24" s="908"/>
      <c r="D24" s="908"/>
      <c r="E24" s="908"/>
      <c r="F24" s="908"/>
      <c r="G24" s="908"/>
      <c r="H24" s="908"/>
      <c r="I24" s="908"/>
      <c r="J24" s="908"/>
      <c r="K24" s="449"/>
      <c r="L24" s="73"/>
      <c r="M24" s="224"/>
    </row>
    <row r="25" spans="1:13" ht="12.75">
      <c r="B25" s="907" t="s">
        <v>77</v>
      </c>
      <c r="C25" s="226"/>
      <c r="D25" s="226"/>
      <c r="E25" s="226"/>
      <c r="F25" s="908"/>
      <c r="G25" s="908"/>
      <c r="H25" s="908"/>
      <c r="I25" s="908"/>
      <c r="J25" s="908"/>
      <c r="K25" s="449"/>
      <c r="L25" s="73"/>
      <c r="M25" s="224"/>
    </row>
    <row r="26" spans="1:13" ht="12.75">
      <c r="B26" s="907"/>
      <c r="C26" s="908"/>
      <c r="D26" s="908"/>
      <c r="E26" s="908"/>
      <c r="F26" s="908"/>
      <c r="G26" s="908"/>
      <c r="H26" s="908"/>
      <c r="I26" s="908"/>
      <c r="J26" s="908"/>
      <c r="K26" s="449"/>
      <c r="L26" s="73"/>
      <c r="M26" s="224"/>
    </row>
    <row r="27" spans="1:13" ht="12.75">
      <c r="B27" s="907"/>
      <c r="C27" s="908"/>
      <c r="D27" s="908"/>
      <c r="E27" s="908"/>
      <c r="F27" s="908"/>
      <c r="G27" s="908"/>
      <c r="H27" s="908"/>
      <c r="I27" s="908"/>
      <c r="J27" s="908"/>
      <c r="K27" s="449"/>
      <c r="L27" s="73"/>
      <c r="M27" s="224"/>
    </row>
    <row r="28" spans="1:13" ht="12.75">
      <c r="B28" s="907"/>
      <c r="C28" s="95"/>
      <c r="D28" s="908"/>
      <c r="E28" s="908"/>
      <c r="F28" s="95"/>
      <c r="G28" s="95"/>
      <c r="H28" s="95"/>
      <c r="I28" s="95"/>
      <c r="J28" s="95"/>
      <c r="K28" s="463"/>
      <c r="L28" s="73"/>
      <c r="M28" s="224"/>
    </row>
    <row r="29" spans="1:13" ht="12.75">
      <c r="B29" s="560"/>
      <c r="C29" s="988" t="s">
        <v>446</v>
      </c>
      <c r="D29" s="988"/>
      <c r="E29" s="568"/>
      <c r="F29" s="1029" t="s">
        <v>447</v>
      </c>
      <c r="G29" s="1029"/>
      <c r="H29" s="1029"/>
      <c r="I29" s="1029"/>
      <c r="J29" s="1029"/>
      <c r="K29" s="1147"/>
      <c r="L29" s="73"/>
      <c r="M29" s="224"/>
    </row>
    <row r="30" spans="1:13" ht="12.75">
      <c r="B30" s="560"/>
      <c r="C30" s="987" t="s">
        <v>576</v>
      </c>
      <c r="D30" s="987"/>
      <c r="E30" s="226"/>
      <c r="F30" s="1043" t="s">
        <v>448</v>
      </c>
      <c r="G30" s="1043"/>
      <c r="H30" s="1043"/>
      <c r="I30" s="1043"/>
      <c r="J30" s="1043"/>
      <c r="K30" s="1165"/>
      <c r="L30" s="73"/>
      <c r="M30" s="224"/>
    </row>
    <row r="31" spans="1:13" ht="13.5" thickBot="1">
      <c r="B31" s="569"/>
      <c r="C31" s="562"/>
      <c r="D31" s="562"/>
      <c r="E31" s="562"/>
      <c r="F31" s="562"/>
      <c r="G31" s="562"/>
      <c r="H31" s="562"/>
      <c r="I31" s="562"/>
      <c r="J31" s="562"/>
      <c r="K31" s="563"/>
      <c r="L31" s="73"/>
      <c r="M31" s="224"/>
    </row>
    <row r="32" spans="1:13" ht="12.75">
      <c r="B32" s="224"/>
      <c r="C32" s="224"/>
      <c r="D32" s="321"/>
      <c r="E32" s="321"/>
      <c r="F32" s="321"/>
      <c r="G32" s="321"/>
      <c r="H32" s="321"/>
      <c r="I32" s="321"/>
      <c r="J32" s="321"/>
      <c r="K32" s="321"/>
      <c r="L32" s="73"/>
      <c r="M32" s="224"/>
    </row>
    <row r="33" spans="2:13" ht="12.75"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73"/>
      <c r="M33" s="224"/>
    </row>
    <row r="34" spans="2:13" ht="12.75"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73"/>
      <c r="M34" s="224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4"/>
  <sheetViews>
    <sheetView showGridLines="0" topLeftCell="A13" zoomScale="95" zoomScaleNormal="95" workbookViewId="0">
      <selection activeCell="F26" sqref="F26"/>
    </sheetView>
  </sheetViews>
  <sheetFormatPr baseColWidth="10" defaultRowHeight="12"/>
  <cols>
    <col min="1" max="1" width="2.42578125" style="17" customWidth="1"/>
    <col min="2" max="2" width="8.140625" style="41" customWidth="1"/>
    <col min="3" max="3" width="63.42578125" style="41" customWidth="1"/>
    <col min="4" max="4" width="16.140625" style="41" customWidth="1"/>
    <col min="5" max="5" width="14.7109375" style="41" customWidth="1"/>
    <col min="6" max="6" width="15.5703125" style="41" customWidth="1"/>
    <col min="7" max="7" width="16.140625" style="41" customWidth="1"/>
    <col min="8" max="8" width="15.28515625" style="41" customWidth="1"/>
    <col min="9" max="9" width="15.5703125" style="41" bestFit="1" customWidth="1"/>
    <col min="10" max="10" width="15.42578125" style="41" customWidth="1"/>
    <col min="11" max="11" width="15.5703125" style="41" bestFit="1" customWidth="1"/>
    <col min="12" max="12" width="3.7109375" style="17" customWidth="1"/>
    <col min="13" max="16384" width="11.42578125" style="41"/>
  </cols>
  <sheetData>
    <row r="1" spans="2:11" ht="12.75" thickBot="1"/>
    <row r="2" spans="2:11" ht="12.75">
      <c r="B2" s="1140" t="s">
        <v>310</v>
      </c>
      <c r="C2" s="997"/>
      <c r="D2" s="997"/>
      <c r="E2" s="997"/>
      <c r="F2" s="997"/>
      <c r="G2" s="997"/>
      <c r="H2" s="997"/>
      <c r="I2" s="997"/>
      <c r="J2" s="997"/>
      <c r="K2" s="1171"/>
    </row>
    <row r="3" spans="2:11" ht="12.75">
      <c r="B3" s="1012" t="s">
        <v>1278</v>
      </c>
      <c r="C3" s="1009"/>
      <c r="D3" s="1009"/>
      <c r="E3" s="1009"/>
      <c r="F3" s="1009"/>
      <c r="G3" s="1009"/>
      <c r="H3" s="1009"/>
      <c r="I3" s="1009"/>
      <c r="J3" s="1009"/>
      <c r="K3" s="1013"/>
    </row>
    <row r="4" spans="2:11" s="17" customFormat="1" ht="11.25" customHeight="1">
      <c r="B4" s="907"/>
      <c r="C4" s="908"/>
      <c r="D4" s="908"/>
      <c r="E4" s="908"/>
      <c r="F4" s="908"/>
      <c r="G4" s="908"/>
      <c r="H4" s="908"/>
      <c r="I4" s="908"/>
      <c r="J4" s="908"/>
      <c r="K4" s="449"/>
    </row>
    <row r="5" spans="2:11" s="17" customFormat="1" ht="13.5" customHeight="1">
      <c r="B5" s="907"/>
      <c r="C5" s="911" t="s">
        <v>4</v>
      </c>
      <c r="D5" s="323" t="s">
        <v>504</v>
      </c>
      <c r="E5" s="324"/>
      <c r="F5" s="323"/>
      <c r="G5" s="323"/>
      <c r="H5" s="95"/>
      <c r="I5" s="95"/>
      <c r="J5" s="908"/>
      <c r="K5" s="449"/>
    </row>
    <row r="6" spans="2:11" s="17" customFormat="1" ht="2.25" customHeight="1">
      <c r="B6" s="907"/>
      <c r="C6" s="908"/>
      <c r="D6" s="908"/>
      <c r="E6" s="908"/>
      <c r="F6" s="908"/>
      <c r="G6" s="908"/>
      <c r="H6" s="908"/>
      <c r="I6" s="908"/>
      <c r="J6" s="908"/>
      <c r="K6" s="449"/>
    </row>
    <row r="7" spans="2:11" ht="12.75">
      <c r="B7" s="1166" t="s">
        <v>75</v>
      </c>
      <c r="C7" s="1167"/>
      <c r="D7" s="1168" t="s">
        <v>229</v>
      </c>
      <c r="E7" s="1168"/>
      <c r="F7" s="1168"/>
      <c r="G7" s="1168"/>
      <c r="H7" s="1168"/>
      <c r="I7" s="1168"/>
      <c r="J7" s="1168"/>
      <c r="K7" s="1169" t="s">
        <v>230</v>
      </c>
    </row>
    <row r="8" spans="2:11" ht="25.5">
      <c r="B8" s="1166"/>
      <c r="C8" s="1167"/>
      <c r="D8" s="909" t="s">
        <v>231</v>
      </c>
      <c r="E8" s="909" t="s">
        <v>232</v>
      </c>
      <c r="F8" s="909" t="s">
        <v>208</v>
      </c>
      <c r="G8" s="909" t="s">
        <v>415</v>
      </c>
      <c r="H8" s="909" t="s">
        <v>209</v>
      </c>
      <c r="I8" s="909" t="s">
        <v>416</v>
      </c>
      <c r="J8" s="909" t="s">
        <v>233</v>
      </c>
      <c r="K8" s="1169"/>
    </row>
    <row r="9" spans="2:11" ht="11.25" customHeight="1">
      <c r="B9" s="1166"/>
      <c r="C9" s="1167"/>
      <c r="D9" s="913">
        <v>1</v>
      </c>
      <c r="E9" s="909">
        <v>2</v>
      </c>
      <c r="F9" s="909" t="s">
        <v>234</v>
      </c>
      <c r="G9" s="909">
        <v>4</v>
      </c>
      <c r="H9" s="909">
        <v>5</v>
      </c>
      <c r="I9" s="909">
        <v>6</v>
      </c>
      <c r="J9" s="909">
        <v>7</v>
      </c>
      <c r="K9" s="910" t="s">
        <v>235</v>
      </c>
    </row>
    <row r="10" spans="2:11" ht="12.75">
      <c r="B10" s="1174" t="s">
        <v>179</v>
      </c>
      <c r="C10" s="1175"/>
      <c r="D10" s="893">
        <f>SUM(D11:D16)</f>
        <v>15689434.949999999</v>
      </c>
      <c r="E10" s="893">
        <f t="shared" ref="E10:K10" si="0">SUM(E11:E16)</f>
        <v>609738.57999999996</v>
      </c>
      <c r="F10" s="893">
        <f t="shared" si="0"/>
        <v>16299173.530000001</v>
      </c>
      <c r="G10" s="893">
        <f t="shared" si="0"/>
        <v>7229840.2800000003</v>
      </c>
      <c r="H10" s="893">
        <f t="shared" si="0"/>
        <v>6985510.7400000002</v>
      </c>
      <c r="I10" s="893">
        <f t="shared" si="0"/>
        <v>6985510.7400000002</v>
      </c>
      <c r="J10" s="893">
        <f t="shared" si="0"/>
        <v>6985510.7400000002</v>
      </c>
      <c r="K10" s="953">
        <f t="shared" si="0"/>
        <v>9313662.7899999991</v>
      </c>
    </row>
    <row r="11" spans="2:11" ht="12.75">
      <c r="B11" s="560">
        <v>1100</v>
      </c>
      <c r="C11" s="226" t="s">
        <v>478</v>
      </c>
      <c r="D11" s="329">
        <v>2951832</v>
      </c>
      <c r="E11" s="329">
        <v>76172</v>
      </c>
      <c r="F11" s="329">
        <v>3028004</v>
      </c>
      <c r="G11" s="329">
        <v>1514506.98</v>
      </c>
      <c r="H11" s="329">
        <v>1446564.84</v>
      </c>
      <c r="I11" s="329">
        <v>1446564.84</v>
      </c>
      <c r="J11" s="329">
        <v>1446564.84</v>
      </c>
      <c r="K11" s="753">
        <v>1581439.16</v>
      </c>
    </row>
    <row r="12" spans="2:11" ht="12.75">
      <c r="B12" s="560">
        <v>1200</v>
      </c>
      <c r="C12" s="226" t="s">
        <v>479</v>
      </c>
      <c r="D12" s="329">
        <v>4185455.95</v>
      </c>
      <c r="E12" s="329">
        <v>-58094.98</v>
      </c>
      <c r="F12" s="329">
        <v>4127360.97</v>
      </c>
      <c r="G12" s="329">
        <v>1860255.01</v>
      </c>
      <c r="H12" s="329">
        <v>1860255.01</v>
      </c>
      <c r="I12" s="329">
        <v>1860255.01</v>
      </c>
      <c r="J12" s="329">
        <v>1860255.01</v>
      </c>
      <c r="K12" s="753">
        <v>2267105.96</v>
      </c>
    </row>
    <row r="13" spans="2:11" ht="12.75">
      <c r="B13" s="560">
        <v>1300</v>
      </c>
      <c r="C13" s="226" t="s">
        <v>480</v>
      </c>
      <c r="D13" s="329">
        <v>4377296</v>
      </c>
      <c r="E13" s="329">
        <v>108907.36</v>
      </c>
      <c r="F13" s="329">
        <v>4486203.3600000003</v>
      </c>
      <c r="G13" s="329">
        <v>1642098.38</v>
      </c>
      <c r="H13" s="329">
        <v>1553307.26</v>
      </c>
      <c r="I13" s="329">
        <v>1553307.26</v>
      </c>
      <c r="J13" s="329">
        <v>1553307.26</v>
      </c>
      <c r="K13" s="753">
        <v>2932896.1</v>
      </c>
    </row>
    <row r="14" spans="2:11" ht="12.75">
      <c r="B14" s="560">
        <v>1400</v>
      </c>
      <c r="C14" s="226" t="s">
        <v>481</v>
      </c>
      <c r="D14" s="329">
        <v>1097797</v>
      </c>
      <c r="E14" s="329">
        <v>77031.78</v>
      </c>
      <c r="F14" s="329">
        <v>1174828.78</v>
      </c>
      <c r="G14" s="329">
        <v>513589.19</v>
      </c>
      <c r="H14" s="329">
        <v>492914.35</v>
      </c>
      <c r="I14" s="329">
        <v>492914.35</v>
      </c>
      <c r="J14" s="329">
        <v>492914.35</v>
      </c>
      <c r="K14" s="753">
        <v>681914.43</v>
      </c>
    </row>
    <row r="15" spans="2:11" ht="12.75">
      <c r="B15" s="560">
        <v>1500</v>
      </c>
      <c r="C15" s="226" t="s">
        <v>482</v>
      </c>
      <c r="D15" s="329">
        <v>3073948</v>
      </c>
      <c r="E15" s="329">
        <v>405662.42</v>
      </c>
      <c r="F15" s="329">
        <v>3479610.42</v>
      </c>
      <c r="G15" s="329">
        <v>1698405.76</v>
      </c>
      <c r="H15" s="329">
        <v>1631484.32</v>
      </c>
      <c r="I15" s="329">
        <v>1631484.32</v>
      </c>
      <c r="J15" s="329">
        <v>1631484.32</v>
      </c>
      <c r="K15" s="753">
        <v>1848126.1</v>
      </c>
    </row>
    <row r="16" spans="2:11" ht="12.75">
      <c r="B16" s="560">
        <v>1700</v>
      </c>
      <c r="C16" s="226" t="s">
        <v>483</v>
      </c>
      <c r="D16" s="329">
        <v>3106</v>
      </c>
      <c r="E16" s="415">
        <v>60</v>
      </c>
      <c r="F16" s="329">
        <v>3166</v>
      </c>
      <c r="G16" s="415">
        <v>984.96</v>
      </c>
      <c r="H16" s="415">
        <v>984.96</v>
      </c>
      <c r="I16" s="415">
        <v>984.96</v>
      </c>
      <c r="J16" s="415">
        <v>984.96</v>
      </c>
      <c r="K16" s="753">
        <v>2181.04</v>
      </c>
    </row>
    <row r="17" spans="2:11" ht="12.75">
      <c r="B17" s="1172" t="s">
        <v>86</v>
      </c>
      <c r="C17" s="1173"/>
      <c r="D17" s="895">
        <f t="shared" ref="D17:K17" si="1">SUM(D18:D23)</f>
        <v>1129834.93</v>
      </c>
      <c r="E17" s="895">
        <f t="shared" si="1"/>
        <v>10000</v>
      </c>
      <c r="F17" s="895">
        <f t="shared" si="1"/>
        <v>1139834.93</v>
      </c>
      <c r="G17" s="895">
        <f t="shared" si="1"/>
        <v>311816.33</v>
      </c>
      <c r="H17" s="895">
        <f t="shared" si="1"/>
        <v>180887.83</v>
      </c>
      <c r="I17" s="895">
        <f t="shared" si="1"/>
        <v>180887.83</v>
      </c>
      <c r="J17" s="895">
        <f t="shared" si="1"/>
        <v>179826.42</v>
      </c>
      <c r="K17" s="954">
        <f t="shared" si="1"/>
        <v>958947.1</v>
      </c>
    </row>
    <row r="18" spans="2:11" ht="12.75">
      <c r="B18" s="560">
        <v>2100</v>
      </c>
      <c r="C18" s="226" t="s">
        <v>484</v>
      </c>
      <c r="D18" s="329">
        <v>407834.93</v>
      </c>
      <c r="E18" s="329">
        <v>-17250</v>
      </c>
      <c r="F18" s="329">
        <v>390584.93</v>
      </c>
      <c r="G18" s="329">
        <v>140191.88</v>
      </c>
      <c r="H18" s="329">
        <v>14744.38</v>
      </c>
      <c r="I18" s="329">
        <v>14744.38</v>
      </c>
      <c r="J18" s="329">
        <v>13682.97</v>
      </c>
      <c r="K18" s="753">
        <v>375840.55</v>
      </c>
    </row>
    <row r="19" spans="2:11" ht="12.75">
      <c r="B19" s="560">
        <v>2200</v>
      </c>
      <c r="C19" s="226" t="s">
        <v>485</v>
      </c>
      <c r="D19" s="329">
        <v>75000</v>
      </c>
      <c r="E19" s="415">
        <v>0</v>
      </c>
      <c r="F19" s="329">
        <v>75000</v>
      </c>
      <c r="G19" s="329">
        <v>1867.2</v>
      </c>
      <c r="H19" s="329">
        <v>1867.2</v>
      </c>
      <c r="I19" s="329">
        <v>1867.2</v>
      </c>
      <c r="J19" s="329">
        <v>1867.2</v>
      </c>
      <c r="K19" s="753">
        <v>73132.800000000003</v>
      </c>
    </row>
    <row r="20" spans="2:11" ht="12.75">
      <c r="B20" s="560">
        <v>2400</v>
      </c>
      <c r="C20" s="226" t="s">
        <v>512</v>
      </c>
      <c r="D20" s="329">
        <v>10000</v>
      </c>
      <c r="E20" s="329">
        <v>15000</v>
      </c>
      <c r="F20" s="329">
        <v>25000</v>
      </c>
      <c r="G20" s="415">
        <v>0</v>
      </c>
      <c r="H20" s="415">
        <v>0</v>
      </c>
      <c r="I20" s="415">
        <v>0</v>
      </c>
      <c r="J20" s="415">
        <v>0</v>
      </c>
      <c r="K20" s="753">
        <v>25000</v>
      </c>
    </row>
    <row r="21" spans="2:11" ht="12.75">
      <c r="B21" s="560">
        <v>2600</v>
      </c>
      <c r="C21" s="226" t="s">
        <v>486</v>
      </c>
      <c r="D21" s="329">
        <v>602000</v>
      </c>
      <c r="E21" s="415">
        <v>0</v>
      </c>
      <c r="F21" s="329">
        <v>602000</v>
      </c>
      <c r="G21" s="329">
        <v>163436.41</v>
      </c>
      <c r="H21" s="329">
        <v>163436.41</v>
      </c>
      <c r="I21" s="329">
        <v>163436.41</v>
      </c>
      <c r="J21" s="329">
        <v>163436.41</v>
      </c>
      <c r="K21" s="753">
        <v>438563.59</v>
      </c>
    </row>
    <row r="22" spans="2:11" ht="12.75">
      <c r="B22" s="560">
        <v>2700</v>
      </c>
      <c r="C22" s="226" t="s">
        <v>613</v>
      </c>
      <c r="D22" s="329">
        <v>30000</v>
      </c>
      <c r="E22" s="415">
        <v>0</v>
      </c>
      <c r="F22" s="329">
        <v>30000</v>
      </c>
      <c r="G22" s="415">
        <v>839.84</v>
      </c>
      <c r="H22" s="415">
        <v>839.84</v>
      </c>
      <c r="I22" s="415">
        <v>839.84</v>
      </c>
      <c r="J22" s="415">
        <v>839.84</v>
      </c>
      <c r="K22" s="753">
        <v>29160.16</v>
      </c>
    </row>
    <row r="23" spans="2:11" ht="12.75">
      <c r="B23" s="560">
        <v>2900</v>
      </c>
      <c r="C23" s="226" t="s">
        <v>648</v>
      </c>
      <c r="D23" s="329">
        <v>5000</v>
      </c>
      <c r="E23" s="329">
        <v>12250</v>
      </c>
      <c r="F23" s="329">
        <v>17250</v>
      </c>
      <c r="G23" s="329">
        <v>5481</v>
      </c>
      <c r="H23" s="415">
        <v>0</v>
      </c>
      <c r="I23" s="415">
        <v>0</v>
      </c>
      <c r="J23" s="415">
        <v>0</v>
      </c>
      <c r="K23" s="753">
        <v>17250</v>
      </c>
    </row>
    <row r="24" spans="2:11" ht="12.75">
      <c r="B24" s="1172" t="s">
        <v>88</v>
      </c>
      <c r="C24" s="1173"/>
      <c r="D24" s="895">
        <f>SUM(D25:D33)</f>
        <v>12674866.16</v>
      </c>
      <c r="E24" s="895">
        <f t="shared" ref="E24:K24" si="2">SUM(E25:E33)</f>
        <v>1611311.24</v>
      </c>
      <c r="F24" s="895">
        <f t="shared" si="2"/>
        <v>14286177.4</v>
      </c>
      <c r="G24" s="895">
        <f t="shared" si="2"/>
        <v>7929282.25</v>
      </c>
      <c r="H24" s="895">
        <f t="shared" si="2"/>
        <v>5759258.4799999995</v>
      </c>
      <c r="I24" s="895">
        <f t="shared" si="2"/>
        <v>5759258.4799999995</v>
      </c>
      <c r="J24" s="895">
        <f t="shared" si="2"/>
        <v>5671436.7400000002</v>
      </c>
      <c r="K24" s="954">
        <f t="shared" si="2"/>
        <v>8526918.9199999999</v>
      </c>
    </row>
    <row r="25" spans="2:11" ht="12.75">
      <c r="B25" s="560">
        <v>3100</v>
      </c>
      <c r="C25" s="226" t="s">
        <v>487</v>
      </c>
      <c r="D25" s="329">
        <v>1287000</v>
      </c>
      <c r="E25" s="415">
        <v>0</v>
      </c>
      <c r="F25" s="329">
        <v>1287000</v>
      </c>
      <c r="G25" s="329">
        <v>355029.24</v>
      </c>
      <c r="H25" s="329">
        <v>355029.24</v>
      </c>
      <c r="I25" s="329">
        <v>355029.24</v>
      </c>
      <c r="J25" s="329">
        <v>355029.24</v>
      </c>
      <c r="K25" s="753">
        <v>931970.76</v>
      </c>
    </row>
    <row r="26" spans="2:11" ht="12.75">
      <c r="B26" s="560">
        <v>3200</v>
      </c>
      <c r="C26" s="226" t="s">
        <v>488</v>
      </c>
      <c r="D26" s="329">
        <v>192000</v>
      </c>
      <c r="E26" s="415">
        <v>0</v>
      </c>
      <c r="F26" s="329">
        <v>192000</v>
      </c>
      <c r="G26" s="329">
        <v>181178.01</v>
      </c>
      <c r="H26" s="329">
        <v>148696.01</v>
      </c>
      <c r="I26" s="329">
        <v>148696.01</v>
      </c>
      <c r="J26" s="329">
        <v>148696.01</v>
      </c>
      <c r="K26" s="753">
        <v>43303.99</v>
      </c>
    </row>
    <row r="27" spans="2:11" ht="12.75">
      <c r="B27" s="560">
        <v>3300</v>
      </c>
      <c r="C27" s="226" t="s">
        <v>489</v>
      </c>
      <c r="D27" s="329">
        <v>5439194.2400000002</v>
      </c>
      <c r="E27" s="415">
        <v>0</v>
      </c>
      <c r="F27" s="329">
        <v>5439194.2400000002</v>
      </c>
      <c r="G27" s="329">
        <v>4342840.24</v>
      </c>
      <c r="H27" s="329">
        <v>2224970.86</v>
      </c>
      <c r="I27" s="329">
        <v>2224970.86</v>
      </c>
      <c r="J27" s="329">
        <v>2224970.86</v>
      </c>
      <c r="K27" s="753">
        <v>3214223.38</v>
      </c>
    </row>
    <row r="28" spans="2:11" ht="12.75">
      <c r="B28" s="560">
        <v>3400</v>
      </c>
      <c r="C28" s="226" t="s">
        <v>490</v>
      </c>
      <c r="D28" s="329">
        <v>72000</v>
      </c>
      <c r="E28" s="415">
        <v>0</v>
      </c>
      <c r="F28" s="329">
        <v>72000</v>
      </c>
      <c r="G28" s="329">
        <v>50750</v>
      </c>
      <c r="H28" s="329">
        <v>50750</v>
      </c>
      <c r="I28" s="329">
        <v>50750</v>
      </c>
      <c r="J28" s="329">
        <v>50750</v>
      </c>
      <c r="K28" s="753">
        <v>21250</v>
      </c>
    </row>
    <row r="29" spans="2:11" ht="12.75">
      <c r="B29" s="560">
        <v>3500</v>
      </c>
      <c r="C29" s="226" t="s">
        <v>491</v>
      </c>
      <c r="D29" s="329">
        <v>798000</v>
      </c>
      <c r="E29" s="329">
        <v>1600000</v>
      </c>
      <c r="F29" s="329">
        <v>2398000</v>
      </c>
      <c r="G29" s="329">
        <v>1839613.9</v>
      </c>
      <c r="H29" s="329">
        <v>1824906.48</v>
      </c>
      <c r="I29" s="329">
        <v>1824906.48</v>
      </c>
      <c r="J29" s="329">
        <v>1824906.48</v>
      </c>
      <c r="K29" s="753">
        <v>573093.52</v>
      </c>
    </row>
    <row r="30" spans="2:11" ht="12.75">
      <c r="B30" s="560">
        <v>3600</v>
      </c>
      <c r="C30" s="226" t="s">
        <v>492</v>
      </c>
      <c r="D30" s="329">
        <v>680000</v>
      </c>
      <c r="E30" s="415">
        <v>0</v>
      </c>
      <c r="F30" s="329">
        <v>680000</v>
      </c>
      <c r="G30" s="329">
        <v>60152.99</v>
      </c>
      <c r="H30" s="329">
        <v>60152.99</v>
      </c>
      <c r="I30" s="329">
        <v>60152.99</v>
      </c>
      <c r="J30" s="329">
        <v>60152.99</v>
      </c>
      <c r="K30" s="753">
        <v>619847.01</v>
      </c>
    </row>
    <row r="31" spans="2:11" ht="12.75">
      <c r="B31" s="560">
        <v>3700</v>
      </c>
      <c r="C31" s="226" t="s">
        <v>493</v>
      </c>
      <c r="D31" s="329">
        <v>2505800</v>
      </c>
      <c r="E31" s="415">
        <v>0</v>
      </c>
      <c r="F31" s="329">
        <v>2505800</v>
      </c>
      <c r="G31" s="329">
        <v>624778.39</v>
      </c>
      <c r="H31" s="329">
        <v>624778.39</v>
      </c>
      <c r="I31" s="329">
        <v>624778.39</v>
      </c>
      <c r="J31" s="329">
        <v>569906.97</v>
      </c>
      <c r="K31" s="753">
        <v>1881021.61</v>
      </c>
    </row>
    <row r="32" spans="2:11" ht="12.75">
      <c r="B32" s="560">
        <v>3800</v>
      </c>
      <c r="C32" s="226" t="s">
        <v>494</v>
      </c>
      <c r="D32" s="329">
        <v>1225456.8</v>
      </c>
      <c r="E32" s="415">
        <v>0</v>
      </c>
      <c r="F32" s="329">
        <v>1225456.8</v>
      </c>
      <c r="G32" s="329">
        <v>346819.51</v>
      </c>
      <c r="H32" s="329">
        <v>346819.51</v>
      </c>
      <c r="I32" s="329">
        <v>346819.51</v>
      </c>
      <c r="J32" s="329">
        <v>313869.19</v>
      </c>
      <c r="K32" s="753">
        <v>878637.29</v>
      </c>
    </row>
    <row r="33" spans="1:13" ht="12.75">
      <c r="B33" s="560">
        <v>3900</v>
      </c>
      <c r="C33" s="226" t="s">
        <v>495</v>
      </c>
      <c r="D33" s="329">
        <v>475415.12</v>
      </c>
      <c r="E33" s="329">
        <v>11311.24</v>
      </c>
      <c r="F33" s="329">
        <v>486726.36</v>
      </c>
      <c r="G33" s="329">
        <v>128119.97</v>
      </c>
      <c r="H33" s="329">
        <v>123155</v>
      </c>
      <c r="I33" s="329">
        <v>123155</v>
      </c>
      <c r="J33" s="329">
        <v>123155</v>
      </c>
      <c r="K33" s="753">
        <v>363571.36</v>
      </c>
      <c r="M33" s="68"/>
    </row>
    <row r="34" spans="1:13" ht="12.75">
      <c r="B34" s="1172" t="s">
        <v>221</v>
      </c>
      <c r="C34" s="1173"/>
      <c r="D34" s="895">
        <f>SUM(D35:D37)</f>
        <v>86448000</v>
      </c>
      <c r="E34" s="895">
        <f t="shared" ref="E34:K34" si="3">SUM(E35:E37)</f>
        <v>6273035.1600000001</v>
      </c>
      <c r="F34" s="895">
        <f t="shared" si="3"/>
        <v>92721035.159999996</v>
      </c>
      <c r="G34" s="895">
        <f t="shared" si="3"/>
        <v>19214583.370000001</v>
      </c>
      <c r="H34" s="895">
        <f t="shared" si="3"/>
        <v>18184953.039999999</v>
      </c>
      <c r="I34" s="895">
        <f t="shared" si="3"/>
        <v>18184953.039999999</v>
      </c>
      <c r="J34" s="895">
        <f t="shared" si="3"/>
        <v>18184953.039999999</v>
      </c>
      <c r="K34" s="954">
        <f t="shared" si="3"/>
        <v>74536082.11999999</v>
      </c>
    </row>
    <row r="35" spans="1:13" ht="12.75">
      <c r="B35" s="560">
        <v>4200</v>
      </c>
      <c r="C35" s="226" t="s">
        <v>496</v>
      </c>
      <c r="D35" s="329">
        <v>30200000</v>
      </c>
      <c r="E35" s="329">
        <v>7873035.1600000001</v>
      </c>
      <c r="F35" s="329">
        <v>38073035.159999996</v>
      </c>
      <c r="G35" s="329">
        <v>2430650.5</v>
      </c>
      <c r="H35" s="329">
        <v>2430650.5</v>
      </c>
      <c r="I35" s="329">
        <v>2430650.5</v>
      </c>
      <c r="J35" s="329">
        <v>2430650.5</v>
      </c>
      <c r="K35" s="753">
        <v>35642384.659999996</v>
      </c>
    </row>
    <row r="36" spans="1:13" ht="12.75">
      <c r="B36" s="560">
        <v>4300</v>
      </c>
      <c r="C36" s="226" t="s">
        <v>654</v>
      </c>
      <c r="D36" s="329">
        <v>500000</v>
      </c>
      <c r="E36" s="329">
        <v>-62572.7</v>
      </c>
      <c r="F36" s="329">
        <v>437427.3</v>
      </c>
      <c r="G36" s="415">
        <v>0</v>
      </c>
      <c r="H36" s="415">
        <v>0</v>
      </c>
      <c r="I36" s="415">
        <v>0</v>
      </c>
      <c r="J36" s="415">
        <v>0</v>
      </c>
      <c r="K36" s="753">
        <v>437427.3</v>
      </c>
    </row>
    <row r="37" spans="1:13" ht="12.75">
      <c r="B37" s="560">
        <v>4400</v>
      </c>
      <c r="C37" s="226" t="s">
        <v>497</v>
      </c>
      <c r="D37" s="329">
        <v>55748000</v>
      </c>
      <c r="E37" s="329">
        <v>-1537427.3</v>
      </c>
      <c r="F37" s="329">
        <v>54210572.700000003</v>
      </c>
      <c r="G37" s="329">
        <v>16783932.870000001</v>
      </c>
      <c r="H37" s="329">
        <v>15754302.539999999</v>
      </c>
      <c r="I37" s="329">
        <v>15754302.539999999</v>
      </c>
      <c r="J37" s="329">
        <v>15754302.539999999</v>
      </c>
      <c r="K37" s="753">
        <v>38456270.159999996</v>
      </c>
    </row>
    <row r="38" spans="1:13" ht="12.75">
      <c r="B38" s="1172" t="s">
        <v>243</v>
      </c>
      <c r="C38" s="1173"/>
      <c r="D38" s="896">
        <f>SUM(D39:D43)</f>
        <v>258398</v>
      </c>
      <c r="E38" s="896">
        <f>SUM(E39:E43)</f>
        <v>831297.45</v>
      </c>
      <c r="F38" s="896">
        <f>SUM(F39:F43)</f>
        <v>1089695.45</v>
      </c>
      <c r="G38" s="896"/>
      <c r="H38" s="896">
        <f>SUM(H39:H43)</f>
        <v>0</v>
      </c>
      <c r="I38" s="896">
        <f>SUM(I39:I43)</f>
        <v>0</v>
      </c>
      <c r="J38" s="896">
        <f>SUM(J39:J43)</f>
        <v>0</v>
      </c>
      <c r="K38" s="955">
        <f>SUM(K39:K43)</f>
        <v>1089695.45</v>
      </c>
    </row>
    <row r="39" spans="1:13" ht="12.75">
      <c r="B39" s="560">
        <v>5100</v>
      </c>
      <c r="C39" s="226" t="s">
        <v>498</v>
      </c>
      <c r="D39" s="329">
        <v>213398</v>
      </c>
      <c r="E39" s="329">
        <v>822370.95</v>
      </c>
      <c r="F39" s="329">
        <v>1035768.95</v>
      </c>
      <c r="G39" s="329">
        <v>247000</v>
      </c>
      <c r="H39" s="415">
        <v>0</v>
      </c>
      <c r="I39" s="415">
        <v>0</v>
      </c>
      <c r="J39" s="415">
        <v>0</v>
      </c>
      <c r="K39" s="753">
        <v>1035768.95</v>
      </c>
    </row>
    <row r="40" spans="1:13" ht="12.75">
      <c r="B40" s="560">
        <v>5200</v>
      </c>
      <c r="C40" s="226" t="s">
        <v>614</v>
      </c>
      <c r="D40" s="329">
        <v>45000</v>
      </c>
      <c r="E40" s="329">
        <v>-15425.6</v>
      </c>
      <c r="F40" s="329">
        <v>29574.400000000001</v>
      </c>
      <c r="G40" s="415">
        <v>0</v>
      </c>
      <c r="H40" s="415">
        <v>0</v>
      </c>
      <c r="I40" s="415">
        <v>0</v>
      </c>
      <c r="J40" s="415">
        <v>0</v>
      </c>
      <c r="K40" s="753">
        <v>29574.400000000001</v>
      </c>
    </row>
    <row r="41" spans="1:13" ht="12.75">
      <c r="B41" s="560">
        <v>5600</v>
      </c>
      <c r="C41" s="226" t="s">
        <v>655</v>
      </c>
      <c r="D41" s="415">
        <v>0</v>
      </c>
      <c r="E41" s="329">
        <v>24352.1</v>
      </c>
      <c r="F41" s="329">
        <v>24352.1</v>
      </c>
      <c r="G41" s="415">
        <v>0</v>
      </c>
      <c r="H41" s="415">
        <v>0</v>
      </c>
      <c r="I41" s="415">
        <v>0</v>
      </c>
      <c r="J41" s="415">
        <v>0</v>
      </c>
      <c r="K41" s="753">
        <v>24352.1</v>
      </c>
    </row>
    <row r="42" spans="1:13" ht="12.75">
      <c r="B42" s="560"/>
      <c r="C42" s="226"/>
      <c r="D42" s="894"/>
      <c r="E42" s="894"/>
      <c r="F42" s="894"/>
      <c r="G42" s="894"/>
      <c r="H42" s="894"/>
      <c r="I42" s="894"/>
      <c r="J42" s="894"/>
      <c r="K42" s="955"/>
    </row>
    <row r="43" spans="1:13" ht="12.75">
      <c r="B43" s="575"/>
      <c r="C43" s="752"/>
      <c r="D43" s="897"/>
      <c r="E43" s="897"/>
      <c r="F43" s="897"/>
      <c r="G43" s="894"/>
      <c r="H43" s="897"/>
      <c r="I43" s="897"/>
      <c r="J43" s="897"/>
      <c r="K43" s="956"/>
    </row>
    <row r="44" spans="1:13" s="43" customFormat="1" ht="12.75">
      <c r="A44" s="42"/>
      <c r="B44" s="576"/>
      <c r="C44" s="330" t="s">
        <v>236</v>
      </c>
      <c r="D44" s="898">
        <f>+D10+D17+D24+D34+D38</f>
        <v>116200534.03999999</v>
      </c>
      <c r="E44" s="899">
        <f t="shared" ref="E44:K44" si="4">+E10+E17+E24+E34+E38</f>
        <v>9335382.4299999997</v>
      </c>
      <c r="F44" s="899">
        <f t="shared" si="4"/>
        <v>125535916.47</v>
      </c>
      <c r="G44" s="899">
        <f t="shared" si="4"/>
        <v>34685522.230000004</v>
      </c>
      <c r="H44" s="952">
        <f t="shared" si="4"/>
        <v>31110610.09</v>
      </c>
      <c r="I44" s="899">
        <f>+I10+I17+I24+I34+I38</f>
        <v>31110610.09</v>
      </c>
      <c r="J44" s="899">
        <f t="shared" si="4"/>
        <v>31021726.939999998</v>
      </c>
      <c r="K44" s="900">
        <f t="shared" si="4"/>
        <v>94425306.379999995</v>
      </c>
      <c r="L44" s="42"/>
    </row>
    <row r="45" spans="1:13" ht="2.25" customHeight="1">
      <c r="B45" s="560"/>
      <c r="C45" s="226"/>
      <c r="D45" s="226"/>
      <c r="E45" s="226"/>
      <c r="F45" s="226"/>
      <c r="G45" s="226"/>
      <c r="H45" s="226"/>
      <c r="I45" s="226"/>
      <c r="J45" s="226"/>
      <c r="K45" s="554"/>
    </row>
    <row r="46" spans="1:13" ht="12.75">
      <c r="B46" s="907" t="s">
        <v>77</v>
      </c>
      <c r="C46" s="226"/>
      <c r="D46" s="226"/>
      <c r="E46" s="226"/>
      <c r="F46" s="573"/>
      <c r="G46" s="573"/>
      <c r="H46" s="573"/>
      <c r="I46" s="573"/>
      <c r="J46" s="573"/>
      <c r="K46" s="574"/>
    </row>
    <row r="47" spans="1:13" ht="12.75">
      <c r="B47" s="560"/>
      <c r="C47" s="226"/>
      <c r="D47" s="226"/>
      <c r="E47" s="226"/>
      <c r="F47" s="226"/>
      <c r="G47" s="226"/>
      <c r="H47" s="226"/>
      <c r="I47" s="226"/>
      <c r="J47" s="226"/>
      <c r="K47" s="554"/>
    </row>
    <row r="48" spans="1:13" ht="12.75">
      <c r="B48" s="560"/>
      <c r="C48" s="226"/>
      <c r="D48" s="573" t="str">
        <f>IF(D45='11.CAdmon'!D38," ","ERROR")</f>
        <v xml:space="preserve"> </v>
      </c>
      <c r="E48" s="577"/>
      <c r="F48" s="573" t="str">
        <f>IF(F45='11.CAdmon'!F38," ","ERROR")</f>
        <v xml:space="preserve"> </v>
      </c>
      <c r="G48" s="573"/>
      <c r="H48" s="573" t="str">
        <f>IF(H45='11.CAdmon'!H38," ","ERROR")</f>
        <v xml:space="preserve"> </v>
      </c>
      <c r="I48" s="573"/>
      <c r="J48" s="573" t="str">
        <f>IF(J45='11.CAdmon'!J38," ","ERROR")</f>
        <v xml:space="preserve"> </v>
      </c>
      <c r="K48" s="574" t="str">
        <f>IF(K45='11.CAdmon'!K38," ","ERROR")</f>
        <v xml:space="preserve"> </v>
      </c>
    </row>
    <row r="49" spans="2:11" ht="12.75">
      <c r="B49" s="560"/>
      <c r="C49" s="228"/>
      <c r="D49" s="226"/>
      <c r="E49" s="226"/>
      <c r="F49" s="226"/>
      <c r="G49" s="226"/>
      <c r="H49" s="226"/>
      <c r="I49" s="226"/>
      <c r="J49" s="226"/>
      <c r="K49" s="554"/>
    </row>
    <row r="50" spans="2:11" ht="12.75" customHeight="1">
      <c r="B50" s="560"/>
      <c r="C50" s="988" t="s">
        <v>446</v>
      </c>
      <c r="D50" s="988"/>
      <c r="E50" s="568"/>
      <c r="F50" s="1029" t="s">
        <v>447</v>
      </c>
      <c r="G50" s="1029"/>
      <c r="H50" s="1029"/>
      <c r="I50" s="1029"/>
      <c r="J50" s="1029"/>
      <c r="K50" s="1147"/>
    </row>
    <row r="51" spans="2:11" ht="12" customHeight="1">
      <c r="B51" s="560"/>
      <c r="C51" s="987" t="s">
        <v>576</v>
      </c>
      <c r="D51" s="987"/>
      <c r="E51" s="226"/>
      <c r="F51" s="1043" t="s">
        <v>448</v>
      </c>
      <c r="G51" s="1043"/>
      <c r="H51" s="1043"/>
      <c r="I51" s="1043"/>
      <c r="J51" s="1043"/>
      <c r="K51" s="1165"/>
    </row>
    <row r="52" spans="2:11" ht="13.5" thickBot="1">
      <c r="B52" s="569"/>
      <c r="C52" s="562"/>
      <c r="D52" s="562"/>
      <c r="E52" s="562"/>
      <c r="F52" s="562"/>
      <c r="G52" s="562"/>
      <c r="H52" s="562"/>
      <c r="I52" s="562"/>
      <c r="J52" s="562"/>
      <c r="K52" s="563"/>
    </row>
    <row r="53" spans="2:11" ht="12.75">
      <c r="B53" s="224"/>
      <c r="C53" s="224"/>
      <c r="D53" s="224"/>
      <c r="E53" s="224"/>
      <c r="F53" s="224"/>
      <c r="G53" s="224"/>
      <c r="H53" s="224"/>
      <c r="I53" s="224"/>
      <c r="J53" s="224"/>
      <c r="K53" s="224"/>
    </row>
    <row r="54" spans="2:11" ht="12.75">
      <c r="B54" s="224"/>
      <c r="C54" s="224"/>
      <c r="D54" s="224"/>
      <c r="E54" s="224"/>
      <c r="F54" s="224"/>
      <c r="G54" s="224"/>
      <c r="H54" s="224"/>
      <c r="I54" s="224"/>
      <c r="J54" s="224"/>
      <c r="K54" s="224"/>
    </row>
  </sheetData>
  <mergeCells count="14">
    <mergeCell ref="F50:K50"/>
    <mergeCell ref="F51:K51"/>
    <mergeCell ref="K7:K8"/>
    <mergeCell ref="B10:C10"/>
    <mergeCell ref="B17:C17"/>
    <mergeCell ref="B24:C24"/>
    <mergeCell ref="B34:C34"/>
    <mergeCell ref="C50:D50"/>
    <mergeCell ref="C51:D51"/>
    <mergeCell ref="B2:K2"/>
    <mergeCell ref="B3:K3"/>
    <mergeCell ref="B38:C38"/>
    <mergeCell ref="B7:C9"/>
    <mergeCell ref="D7:J7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M15" sqref="M15"/>
    </sheetView>
  </sheetViews>
  <sheetFormatPr baseColWidth="10" defaultRowHeight="12"/>
  <cols>
    <col min="1" max="1" width="2.5703125" style="17" customWidth="1"/>
    <col min="2" max="2" width="2" style="41" customWidth="1"/>
    <col min="3" max="3" width="41.85546875" style="41" customWidth="1"/>
    <col min="4" max="4" width="15" style="41" customWidth="1"/>
    <col min="5" max="5" width="13.85546875" style="41" bestFit="1" customWidth="1"/>
    <col min="6" max="6" width="14.85546875" style="41" bestFit="1" customWidth="1"/>
    <col min="7" max="7" width="15.42578125" style="41" customWidth="1"/>
    <col min="8" max="8" width="15.28515625" style="41" customWidth="1"/>
    <col min="9" max="10" width="14.85546875" style="41" bestFit="1" customWidth="1"/>
    <col min="11" max="11" width="15.28515625" style="41" customWidth="1"/>
    <col min="12" max="12" width="18.85546875" style="17" customWidth="1"/>
    <col min="13" max="16384" width="11.42578125" style="41"/>
  </cols>
  <sheetData>
    <row r="1" spans="2:11" ht="9.75" customHeight="1" thickBot="1"/>
    <row r="2" spans="2:11" ht="14.25" customHeight="1" thickBot="1">
      <c r="B2" s="1140"/>
      <c r="C2" s="997"/>
      <c r="D2" s="997"/>
      <c r="E2" s="997"/>
      <c r="F2" s="997"/>
      <c r="G2" s="997"/>
      <c r="H2" s="997"/>
      <c r="I2" s="997"/>
      <c r="J2" s="997"/>
      <c r="K2" s="1171"/>
    </row>
    <row r="3" spans="2:11" ht="12.75">
      <c r="B3" s="1140" t="s">
        <v>237</v>
      </c>
      <c r="C3" s="997"/>
      <c r="D3" s="997"/>
      <c r="E3" s="997"/>
      <c r="F3" s="997"/>
      <c r="G3" s="997"/>
      <c r="H3" s="997"/>
      <c r="I3" s="997"/>
      <c r="J3" s="997"/>
      <c r="K3" s="1171"/>
    </row>
    <row r="4" spans="2:11" ht="46.5" customHeight="1">
      <c r="B4" s="1141" t="s">
        <v>1238</v>
      </c>
      <c r="C4" s="1142"/>
      <c r="D4" s="1142"/>
      <c r="E4" s="1142"/>
      <c r="F4" s="1142"/>
      <c r="G4" s="1142"/>
      <c r="H4" s="1142"/>
      <c r="I4" s="1142"/>
      <c r="J4" s="1142"/>
      <c r="K4" s="1164"/>
    </row>
    <row r="5" spans="2:11" s="17" customFormat="1" ht="3.75" customHeight="1">
      <c r="B5" s="907"/>
      <c r="C5" s="908"/>
      <c r="D5" s="908"/>
      <c r="E5" s="908"/>
      <c r="F5" s="908"/>
      <c r="G5" s="908"/>
      <c r="H5" s="908"/>
      <c r="I5" s="908"/>
      <c r="J5" s="908"/>
      <c r="K5" s="449"/>
    </row>
    <row r="6" spans="2:11" s="17" customFormat="1" ht="12.75">
      <c r="B6" s="907"/>
      <c r="C6" s="911" t="s">
        <v>4</v>
      </c>
      <c r="D6" s="322" t="s">
        <v>449</v>
      </c>
      <c r="E6" s="323"/>
      <c r="F6" s="324"/>
      <c r="G6" s="324"/>
      <c r="H6" s="323"/>
      <c r="I6" s="323"/>
      <c r="J6" s="908"/>
      <c r="K6" s="449"/>
    </row>
    <row r="7" spans="2:11" s="17" customFormat="1" ht="6" customHeight="1">
      <c r="B7" s="907"/>
      <c r="C7" s="908"/>
      <c r="D7" s="908"/>
      <c r="E7" s="908"/>
      <c r="F7" s="908"/>
      <c r="G7" s="908"/>
      <c r="H7" s="908"/>
      <c r="I7" s="908"/>
      <c r="J7" s="908"/>
      <c r="K7" s="449"/>
    </row>
    <row r="8" spans="2:11" ht="9.75" customHeight="1">
      <c r="B8" s="1176" t="s">
        <v>75</v>
      </c>
      <c r="C8" s="1177"/>
      <c r="D8" s="1168" t="s">
        <v>238</v>
      </c>
      <c r="E8" s="1168"/>
      <c r="F8" s="1168"/>
      <c r="G8" s="1168"/>
      <c r="H8" s="1168"/>
      <c r="I8" s="1168"/>
      <c r="J8" s="1168"/>
      <c r="K8" s="1169" t="s">
        <v>230</v>
      </c>
    </row>
    <row r="9" spans="2:11" ht="23.25" customHeight="1">
      <c r="B9" s="1127"/>
      <c r="C9" s="1178"/>
      <c r="D9" s="909" t="s">
        <v>231</v>
      </c>
      <c r="E9" s="909" t="s">
        <v>232</v>
      </c>
      <c r="F9" s="909" t="s">
        <v>208</v>
      </c>
      <c r="G9" s="909" t="s">
        <v>415</v>
      </c>
      <c r="H9" s="909" t="s">
        <v>209</v>
      </c>
      <c r="I9" s="909" t="s">
        <v>416</v>
      </c>
      <c r="J9" s="909" t="s">
        <v>233</v>
      </c>
      <c r="K9" s="1169"/>
    </row>
    <row r="10" spans="2:11" ht="18" customHeight="1">
      <c r="B10" s="1179"/>
      <c r="C10" s="1180"/>
      <c r="D10" s="909">
        <v>1</v>
      </c>
      <c r="E10" s="909">
        <v>2</v>
      </c>
      <c r="F10" s="909" t="s">
        <v>234</v>
      </c>
      <c r="G10" s="914">
        <v>4</v>
      </c>
      <c r="H10" s="909">
        <v>5</v>
      </c>
      <c r="I10" s="909">
        <v>6</v>
      </c>
      <c r="J10" s="909">
        <v>7</v>
      </c>
      <c r="K10" s="910" t="s">
        <v>235</v>
      </c>
    </row>
    <row r="11" spans="2:11" ht="12.75">
      <c r="B11" s="570"/>
      <c r="C11" s="698"/>
      <c r="D11" s="326"/>
      <c r="E11" s="326"/>
      <c r="F11" s="326"/>
      <c r="G11" s="326"/>
      <c r="H11" s="326"/>
      <c r="I11" s="326"/>
      <c r="J11" s="326"/>
      <c r="K11" s="778"/>
    </row>
    <row r="12" spans="2:11" ht="12.75">
      <c r="B12" s="365"/>
      <c r="C12" s="371" t="s">
        <v>239</v>
      </c>
      <c r="D12" s="329">
        <v>85742136.040000007</v>
      </c>
      <c r="E12" s="329">
        <v>631049.81999999995</v>
      </c>
      <c r="F12" s="329">
        <v>86373185.859999999</v>
      </c>
      <c r="G12" s="329">
        <v>32254871.73</v>
      </c>
      <c r="H12" s="329">
        <v>28679959.59</v>
      </c>
      <c r="I12" s="329">
        <v>28679959.59</v>
      </c>
      <c r="J12" s="329">
        <v>28591076.440000001</v>
      </c>
      <c r="K12" s="753">
        <v>57693226.270000003</v>
      </c>
    </row>
    <row r="13" spans="2:11" ht="12.75">
      <c r="B13" s="365"/>
      <c r="C13" s="912"/>
      <c r="D13" s="901"/>
      <c r="E13" s="901"/>
      <c r="F13" s="901"/>
      <c r="G13" s="901"/>
      <c r="H13" s="901"/>
      <c r="I13" s="901"/>
      <c r="J13" s="901"/>
      <c r="K13" s="902"/>
    </row>
    <row r="14" spans="2:11" ht="12.75">
      <c r="B14" s="571"/>
      <c r="C14" s="371" t="s">
        <v>240</v>
      </c>
      <c r="D14" s="329">
        <v>30458398</v>
      </c>
      <c r="E14" s="329">
        <v>8704332.6099999994</v>
      </c>
      <c r="F14" s="329">
        <v>39162730.609999999</v>
      </c>
      <c r="G14" s="329">
        <v>2677650.5</v>
      </c>
      <c r="H14" s="329">
        <v>2430650.5</v>
      </c>
      <c r="I14" s="329">
        <v>2430650.5</v>
      </c>
      <c r="J14" s="329">
        <v>2430650.5</v>
      </c>
      <c r="K14" s="753">
        <v>36732080.109999999</v>
      </c>
    </row>
    <row r="15" spans="2:11" ht="12.75">
      <c r="B15" s="365"/>
      <c r="C15" s="912"/>
      <c r="D15" s="901"/>
      <c r="E15" s="901"/>
      <c r="F15" s="901"/>
      <c r="G15" s="901"/>
      <c r="H15" s="901"/>
      <c r="I15" s="901"/>
      <c r="J15" s="901"/>
      <c r="K15" s="902"/>
    </row>
    <row r="16" spans="2:11" ht="25.5">
      <c r="B16" s="571"/>
      <c r="C16" s="371" t="s">
        <v>241</v>
      </c>
      <c r="D16" s="901"/>
      <c r="E16" s="901"/>
      <c r="F16" s="901"/>
      <c r="G16" s="901"/>
      <c r="H16" s="901"/>
      <c r="I16" s="901"/>
      <c r="J16" s="901"/>
      <c r="K16" s="902"/>
    </row>
    <row r="17" spans="1:12" ht="12.75">
      <c r="B17" s="572"/>
      <c r="C17" s="699"/>
      <c r="D17" s="903"/>
      <c r="E17" s="903"/>
      <c r="F17" s="903"/>
      <c r="G17" s="903"/>
      <c r="H17" s="903"/>
      <c r="I17" s="903"/>
      <c r="J17" s="903"/>
      <c r="K17" s="904"/>
    </row>
    <row r="18" spans="1:12" s="43" customFormat="1" ht="12.75">
      <c r="A18" s="42"/>
      <c r="B18" s="572"/>
      <c r="C18" s="328" t="s">
        <v>236</v>
      </c>
      <c r="D18" s="905">
        <f>+D12+D14+D16</f>
        <v>116200534.04000001</v>
      </c>
      <c r="E18" s="905">
        <f t="shared" ref="E18:K18" si="0">+E12+E14+E16</f>
        <v>9335382.4299999997</v>
      </c>
      <c r="F18" s="905">
        <f t="shared" si="0"/>
        <v>125535916.47</v>
      </c>
      <c r="G18" s="905">
        <f t="shared" si="0"/>
        <v>34932522.230000004</v>
      </c>
      <c r="H18" s="905">
        <f t="shared" si="0"/>
        <v>31110610.09</v>
      </c>
      <c r="I18" s="905">
        <f t="shared" si="0"/>
        <v>31110610.09</v>
      </c>
      <c r="J18" s="905">
        <f t="shared" si="0"/>
        <v>31021726.940000001</v>
      </c>
      <c r="K18" s="906">
        <f t="shared" si="0"/>
        <v>94425306.379999995</v>
      </c>
      <c r="L18" s="42"/>
    </row>
    <row r="19" spans="1:12" s="17" customFormat="1" ht="4.5" customHeight="1">
      <c r="B19" s="907"/>
      <c r="C19" s="908"/>
      <c r="D19" s="908"/>
      <c r="E19" s="908"/>
      <c r="F19" s="908"/>
      <c r="G19" s="908"/>
      <c r="H19" s="908"/>
      <c r="I19" s="908"/>
      <c r="J19" s="908"/>
      <c r="K19" s="449"/>
    </row>
    <row r="20" spans="1:12" ht="12.75">
      <c r="B20" s="560"/>
      <c r="C20" s="908" t="s">
        <v>77</v>
      </c>
      <c r="D20" s="226"/>
      <c r="E20" s="226"/>
      <c r="F20" s="226"/>
      <c r="G20" s="226"/>
      <c r="H20" s="226"/>
      <c r="I20" s="226"/>
      <c r="J20" s="226"/>
      <c r="K20" s="554"/>
    </row>
    <row r="21" spans="1:12" ht="18.75" customHeight="1">
      <c r="B21" s="560"/>
      <c r="C21" s="226"/>
      <c r="D21" s="573"/>
      <c r="E21" s="573"/>
      <c r="F21" s="573"/>
      <c r="G21" s="573"/>
      <c r="H21" s="573"/>
      <c r="I21" s="573"/>
      <c r="J21" s="573"/>
      <c r="K21" s="574"/>
    </row>
    <row r="22" spans="1:12" ht="12.75">
      <c r="B22" s="560"/>
      <c r="C22" s="228"/>
      <c r="D22" s="226"/>
      <c r="E22" s="226"/>
      <c r="F22" s="226"/>
      <c r="G22" s="226"/>
      <c r="H22" s="226"/>
      <c r="I22" s="226"/>
      <c r="J22" s="226"/>
      <c r="K22" s="554"/>
    </row>
    <row r="23" spans="1:12" ht="11.25" customHeight="1">
      <c r="B23" s="560"/>
      <c r="C23" s="988" t="s">
        <v>446</v>
      </c>
      <c r="D23" s="988"/>
      <c r="E23" s="568"/>
      <c r="F23" s="1029" t="s">
        <v>447</v>
      </c>
      <c r="G23" s="1029"/>
      <c r="H23" s="1029"/>
      <c r="I23" s="1029"/>
      <c r="J23" s="1029"/>
      <c r="K23" s="1147"/>
    </row>
    <row r="24" spans="1:12" ht="12.75">
      <c r="B24" s="560"/>
      <c r="C24" s="987" t="s">
        <v>576</v>
      </c>
      <c r="D24" s="987"/>
      <c r="E24" s="226"/>
      <c r="F24" s="1043" t="s">
        <v>448</v>
      </c>
      <c r="G24" s="1043"/>
      <c r="H24" s="1043"/>
      <c r="I24" s="1043"/>
      <c r="J24" s="1043"/>
      <c r="K24" s="1165"/>
    </row>
    <row r="25" spans="1:12" ht="13.5" thickBot="1">
      <c r="B25" s="569"/>
      <c r="C25" s="562"/>
      <c r="D25" s="562"/>
      <c r="E25" s="562"/>
      <c r="F25" s="562"/>
      <c r="G25" s="562"/>
      <c r="H25" s="562"/>
      <c r="I25" s="562"/>
      <c r="J25" s="562"/>
      <c r="K25" s="563"/>
    </row>
    <row r="26" spans="1:12" ht="12.75">
      <c r="B26" s="224"/>
      <c r="C26" s="224"/>
      <c r="D26" s="224"/>
      <c r="E26" s="224"/>
      <c r="F26" s="224"/>
      <c r="G26" s="224"/>
      <c r="H26" s="224"/>
      <c r="I26" s="224"/>
      <c r="J26" s="224"/>
      <c r="K26" s="224"/>
    </row>
    <row r="27" spans="1:12" ht="12.75">
      <c r="B27" s="224"/>
      <c r="C27" s="224"/>
      <c r="D27" s="224"/>
      <c r="E27" s="224"/>
      <c r="F27" s="224"/>
      <c r="G27" s="224"/>
      <c r="H27" s="224"/>
      <c r="I27" s="224"/>
      <c r="J27" s="224"/>
      <c r="K27" s="224"/>
    </row>
    <row r="28" spans="1:12" ht="12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</row>
    <row r="29" spans="1:12" ht="12.75">
      <c r="B29" s="224"/>
      <c r="C29" s="224"/>
      <c r="D29" s="224"/>
      <c r="E29" s="224"/>
      <c r="F29" s="224"/>
      <c r="G29" s="224"/>
      <c r="H29" s="224"/>
      <c r="I29" s="224"/>
      <c r="J29" s="224"/>
      <c r="K29" s="224"/>
    </row>
    <row r="30" spans="1:12" ht="12.75">
      <c r="B30" s="224"/>
      <c r="C30" s="224"/>
      <c r="D30" s="224"/>
      <c r="E30" s="224"/>
      <c r="F30" s="224"/>
      <c r="G30" s="224"/>
      <c r="H30" s="224"/>
      <c r="I30" s="224"/>
      <c r="J30" s="224"/>
      <c r="K30" s="224"/>
    </row>
    <row r="31" spans="1:12" ht="12.75">
      <c r="B31" s="224"/>
      <c r="C31" s="224"/>
      <c r="D31" s="224"/>
      <c r="E31" s="224"/>
      <c r="F31" s="224"/>
      <c r="G31" s="224"/>
      <c r="H31" s="224"/>
      <c r="I31" s="224"/>
      <c r="J31" s="224"/>
      <c r="K31" s="224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H35" sqref="H35"/>
    </sheetView>
  </sheetViews>
  <sheetFormatPr baseColWidth="10" defaultRowHeight="12"/>
  <cols>
    <col min="1" max="1" width="1.5703125" style="17" customWidth="1"/>
    <col min="2" max="2" width="4.5703125" style="47" customWidth="1"/>
    <col min="3" max="3" width="60.28515625" style="41" customWidth="1"/>
    <col min="4" max="4" width="16.5703125" style="41" customWidth="1"/>
    <col min="5" max="5" width="14.85546875" style="41" customWidth="1"/>
    <col min="6" max="6" width="15.5703125" style="41" customWidth="1"/>
    <col min="7" max="7" width="14.85546875" style="41" customWidth="1"/>
    <col min="8" max="10" width="15" style="41" bestFit="1" customWidth="1"/>
    <col min="11" max="11" width="15.5703125" style="41" customWidth="1"/>
    <col min="12" max="12" width="3.28515625" style="17" customWidth="1"/>
    <col min="13" max="16384" width="11.42578125" style="41"/>
  </cols>
  <sheetData>
    <row r="1" spans="1:12" ht="12.75" thickBot="1"/>
    <row r="2" spans="1:12" ht="12.75">
      <c r="B2" s="1140"/>
      <c r="C2" s="997"/>
      <c r="D2" s="997"/>
      <c r="E2" s="997"/>
      <c r="F2" s="997"/>
      <c r="G2" s="997"/>
      <c r="H2" s="997"/>
      <c r="I2" s="997"/>
      <c r="J2" s="997"/>
      <c r="K2" s="1171"/>
    </row>
    <row r="3" spans="1:12" ht="12.75">
      <c r="B3" s="1012" t="s">
        <v>227</v>
      </c>
      <c r="C3" s="1009"/>
      <c r="D3" s="1009"/>
      <c r="E3" s="1009"/>
      <c r="F3" s="1009"/>
      <c r="G3" s="1009"/>
      <c r="H3" s="1009"/>
      <c r="I3" s="1009"/>
      <c r="J3" s="1009"/>
      <c r="K3" s="1013"/>
    </row>
    <row r="4" spans="1:12" ht="12.75">
      <c r="B4" s="1012" t="s">
        <v>244</v>
      </c>
      <c r="C4" s="1009"/>
      <c r="D4" s="1009"/>
      <c r="E4" s="1009"/>
      <c r="F4" s="1009"/>
      <c r="G4" s="1009"/>
      <c r="H4" s="1009"/>
      <c r="I4" s="1009"/>
      <c r="J4" s="1009"/>
      <c r="K4" s="1013"/>
    </row>
    <row r="5" spans="1:12" ht="12.75">
      <c r="B5" s="1012" t="s">
        <v>706</v>
      </c>
      <c r="C5" s="1009"/>
      <c r="D5" s="1009"/>
      <c r="E5" s="1009"/>
      <c r="F5" s="1009"/>
      <c r="G5" s="1009"/>
      <c r="H5" s="1009"/>
      <c r="I5" s="1009"/>
      <c r="J5" s="1009"/>
      <c r="K5" s="1013"/>
    </row>
    <row r="6" spans="1:12" s="17" customFormat="1" ht="9" customHeight="1">
      <c r="B6" s="578"/>
      <c r="C6" s="331"/>
      <c r="D6" s="331"/>
      <c r="E6" s="331"/>
      <c r="F6" s="331"/>
      <c r="G6" s="331"/>
      <c r="H6" s="331"/>
      <c r="I6" s="331"/>
      <c r="J6" s="331"/>
      <c r="K6" s="579"/>
    </row>
    <row r="7" spans="1:12" s="17" customFormat="1" ht="18" customHeight="1">
      <c r="B7" s="907"/>
      <c r="C7" s="911" t="s">
        <v>4</v>
      </c>
      <c r="D7" s="324" t="s">
        <v>504</v>
      </c>
      <c r="E7" s="323"/>
      <c r="F7" s="332"/>
      <c r="G7" s="332"/>
      <c r="H7" s="332"/>
      <c r="I7" s="331"/>
      <c r="J7" s="331"/>
      <c r="K7" s="579"/>
    </row>
    <row r="8" spans="1:12" s="17" customFormat="1" ht="3" customHeight="1">
      <c r="B8" s="578"/>
      <c r="C8" s="331"/>
      <c r="D8" s="331"/>
      <c r="E8" s="331"/>
      <c r="F8" s="331"/>
      <c r="G8" s="331"/>
      <c r="H8" s="331"/>
      <c r="I8" s="331"/>
      <c r="J8" s="331"/>
      <c r="K8" s="579"/>
    </row>
    <row r="9" spans="1:12" ht="12.75">
      <c r="B9" s="1166" t="s">
        <v>75</v>
      </c>
      <c r="C9" s="1167"/>
      <c r="D9" s="1168" t="s">
        <v>229</v>
      </c>
      <c r="E9" s="1168"/>
      <c r="F9" s="1168"/>
      <c r="G9" s="1168"/>
      <c r="H9" s="1168"/>
      <c r="I9" s="1168"/>
      <c r="J9" s="1168"/>
      <c r="K9" s="1169" t="s">
        <v>230</v>
      </c>
    </row>
    <row r="10" spans="1:12" ht="25.5">
      <c r="B10" s="1166"/>
      <c r="C10" s="1167"/>
      <c r="D10" s="909" t="s">
        <v>231</v>
      </c>
      <c r="E10" s="909" t="s">
        <v>232</v>
      </c>
      <c r="F10" s="909" t="s">
        <v>208</v>
      </c>
      <c r="G10" s="909" t="s">
        <v>415</v>
      </c>
      <c r="H10" s="909" t="s">
        <v>209</v>
      </c>
      <c r="I10" s="909" t="s">
        <v>416</v>
      </c>
      <c r="J10" s="909" t="s">
        <v>233</v>
      </c>
      <c r="K10" s="1169"/>
    </row>
    <row r="11" spans="1:12" ht="12.75">
      <c r="B11" s="1166"/>
      <c r="C11" s="1167"/>
      <c r="D11" s="909">
        <v>1</v>
      </c>
      <c r="E11" s="909">
        <v>2</v>
      </c>
      <c r="F11" s="909" t="s">
        <v>234</v>
      </c>
      <c r="G11" s="909">
        <v>4</v>
      </c>
      <c r="H11" s="909">
        <v>5</v>
      </c>
      <c r="I11" s="909">
        <v>6</v>
      </c>
      <c r="J11" s="909">
        <v>7</v>
      </c>
      <c r="K11" s="910" t="s">
        <v>235</v>
      </c>
    </row>
    <row r="12" spans="1:12" ht="3" customHeight="1">
      <c r="B12" s="737"/>
      <c r="C12" s="325"/>
      <c r="D12" s="316"/>
      <c r="E12" s="316"/>
      <c r="F12" s="316"/>
      <c r="G12" s="316"/>
      <c r="H12" s="316"/>
      <c r="I12" s="316"/>
      <c r="J12" s="316"/>
      <c r="K12" s="580"/>
    </row>
    <row r="13" spans="1:12" s="44" customFormat="1" ht="12.75">
      <c r="A13" s="28"/>
      <c r="B13" s="1181" t="s">
        <v>245</v>
      </c>
      <c r="C13" s="1182"/>
      <c r="D13" s="333"/>
      <c r="E13" s="333"/>
      <c r="F13" s="334"/>
      <c r="G13" s="853"/>
      <c r="H13" s="853"/>
      <c r="I13" s="333"/>
      <c r="J13" s="333"/>
      <c r="K13" s="754"/>
      <c r="L13" s="28"/>
    </row>
    <row r="14" spans="1:12" s="44" customFormat="1" ht="12.75">
      <c r="A14" s="28"/>
      <c r="B14" s="581"/>
      <c r="C14" s="335" t="s">
        <v>246</v>
      </c>
      <c r="D14" s="336"/>
      <c r="E14" s="336"/>
      <c r="F14" s="337"/>
      <c r="G14" s="854"/>
      <c r="H14" s="854"/>
      <c r="I14" s="336"/>
      <c r="J14" s="336"/>
      <c r="K14" s="755"/>
      <c r="L14" s="28"/>
    </row>
    <row r="15" spans="1:12" s="44" customFormat="1" ht="12.75">
      <c r="A15" s="28"/>
      <c r="B15" s="581"/>
      <c r="C15" s="335" t="s">
        <v>247</v>
      </c>
      <c r="D15" s="336"/>
      <c r="E15" s="336"/>
      <c r="F15" s="337"/>
      <c r="G15" s="854"/>
      <c r="H15" s="854"/>
      <c r="I15" s="336"/>
      <c r="J15" s="336"/>
      <c r="K15" s="755"/>
      <c r="L15" s="28"/>
    </row>
    <row r="16" spans="1:12" s="44" customFormat="1" ht="12.75">
      <c r="A16" s="28"/>
      <c r="B16" s="581"/>
      <c r="C16" s="335" t="s">
        <v>248</v>
      </c>
      <c r="D16" s="336"/>
      <c r="E16" s="336"/>
      <c r="F16" s="337"/>
      <c r="G16" s="854"/>
      <c r="H16" s="854"/>
      <c r="I16" s="336"/>
      <c r="J16" s="336"/>
      <c r="K16" s="755"/>
      <c r="L16" s="28"/>
    </row>
    <row r="17" spans="1:12" s="44" customFormat="1" ht="12.75">
      <c r="A17" s="28"/>
      <c r="B17" s="581"/>
      <c r="C17" s="335" t="s">
        <v>249</v>
      </c>
      <c r="D17" s="336"/>
      <c r="E17" s="336"/>
      <c r="F17" s="337"/>
      <c r="G17" s="854"/>
      <c r="H17" s="854"/>
      <c r="I17" s="336"/>
      <c r="J17" s="336"/>
      <c r="K17" s="755"/>
      <c r="L17" s="28"/>
    </row>
    <row r="18" spans="1:12" s="44" customFormat="1" ht="12.75">
      <c r="A18" s="28"/>
      <c r="B18" s="581"/>
      <c r="C18" s="335" t="s">
        <v>250</v>
      </c>
      <c r="D18" s="336"/>
      <c r="E18" s="336"/>
      <c r="F18" s="337"/>
      <c r="G18" s="854"/>
      <c r="H18" s="854"/>
      <c r="I18" s="336"/>
      <c r="J18" s="336"/>
      <c r="K18" s="755"/>
      <c r="L18" s="28"/>
    </row>
    <row r="19" spans="1:12" s="44" customFormat="1" ht="12.75">
      <c r="A19" s="28"/>
      <c r="B19" s="581"/>
      <c r="C19" s="335" t="s">
        <v>251</v>
      </c>
      <c r="D19" s="336"/>
      <c r="E19" s="336"/>
      <c r="F19" s="337"/>
      <c r="G19" s="854"/>
      <c r="H19" s="854"/>
      <c r="I19" s="336"/>
      <c r="J19" s="336"/>
      <c r="K19" s="755"/>
      <c r="L19" s="28"/>
    </row>
    <row r="20" spans="1:12" s="44" customFormat="1" ht="12.75">
      <c r="A20" s="28"/>
      <c r="B20" s="581"/>
      <c r="C20" s="335" t="s">
        <v>252</v>
      </c>
      <c r="D20" s="336"/>
      <c r="E20" s="336"/>
      <c r="F20" s="337"/>
      <c r="G20" s="854"/>
      <c r="H20" s="854"/>
      <c r="I20" s="336"/>
      <c r="J20" s="336"/>
      <c r="K20" s="755"/>
      <c r="L20" s="28"/>
    </row>
    <row r="21" spans="1:12" s="44" customFormat="1" ht="12.75">
      <c r="A21" s="28"/>
      <c r="B21" s="581"/>
      <c r="C21" s="335" t="s">
        <v>242</v>
      </c>
      <c r="D21" s="336"/>
      <c r="E21" s="336"/>
      <c r="F21" s="337"/>
      <c r="G21" s="854"/>
      <c r="H21" s="854"/>
      <c r="I21" s="336"/>
      <c r="J21" s="336"/>
      <c r="K21" s="755"/>
      <c r="L21" s="28"/>
    </row>
    <row r="22" spans="1:12" s="44" customFormat="1" ht="12.75">
      <c r="A22" s="28"/>
      <c r="B22" s="581"/>
      <c r="C22" s="335"/>
      <c r="D22" s="336"/>
      <c r="E22" s="336"/>
      <c r="F22" s="337">
        <f t="shared" ref="F22" si="0">+D22+E22</f>
        <v>0</v>
      </c>
      <c r="G22" s="854"/>
      <c r="H22" s="854"/>
      <c r="I22" s="336"/>
      <c r="J22" s="336"/>
      <c r="K22" s="755"/>
      <c r="L22" s="28"/>
    </row>
    <row r="23" spans="1:12" s="46" customFormat="1" ht="12.75">
      <c r="A23" s="45"/>
      <c r="B23" s="1181" t="s">
        <v>253</v>
      </c>
      <c r="C23" s="1182"/>
      <c r="D23" s="338">
        <f>SUM(D24:D30)</f>
        <v>116200534.03999999</v>
      </c>
      <c r="E23" s="338">
        <f t="shared" ref="E23" si="1">SUM(E24:E30)</f>
        <v>9335382.4299999978</v>
      </c>
      <c r="F23" s="337">
        <f>+D23+E23-0.24</f>
        <v>125535916.22999999</v>
      </c>
      <c r="G23" s="855">
        <f>SUM(G25:G30)</f>
        <v>34932522.230000004</v>
      </c>
      <c r="H23" s="855">
        <f t="shared" ref="H23:I23" si="2">SUM(H25:H30)</f>
        <v>31110610.09</v>
      </c>
      <c r="I23" s="338">
        <f t="shared" si="2"/>
        <v>31110610.09</v>
      </c>
      <c r="J23" s="338">
        <f t="shared" ref="J23" si="3">SUM(J24:J30)</f>
        <v>31021726.939999998</v>
      </c>
      <c r="K23" s="756">
        <f>+F23-H23</f>
        <v>94425306.139999986</v>
      </c>
      <c r="L23" s="45"/>
    </row>
    <row r="24" spans="1:12" s="44" customFormat="1" ht="12.75">
      <c r="A24" s="28"/>
      <c r="B24" s="581"/>
      <c r="C24" s="335" t="s">
        <v>254</v>
      </c>
      <c r="D24" s="339"/>
      <c r="E24" s="339"/>
      <c r="F24" s="337"/>
      <c r="G24" s="854"/>
      <c r="H24" s="856"/>
      <c r="I24" s="339"/>
      <c r="J24" s="339"/>
      <c r="K24" s="755"/>
      <c r="L24" s="28"/>
    </row>
    <row r="25" spans="1:12" s="44" customFormat="1" ht="12.75">
      <c r="A25" s="28"/>
      <c r="B25" s="581"/>
      <c r="C25" s="335" t="s">
        <v>255</v>
      </c>
      <c r="D25" s="329">
        <v>90000000</v>
      </c>
      <c r="E25" s="329">
        <v>8714332.6099999994</v>
      </c>
      <c r="F25" s="329">
        <v>98714332.609999999</v>
      </c>
      <c r="G25" s="329">
        <v>21640306.120000001</v>
      </c>
      <c r="H25" s="329">
        <v>20656477.239999998</v>
      </c>
      <c r="I25" s="329">
        <v>20656477.239999998</v>
      </c>
      <c r="J25" s="329">
        <v>20656477.239999998</v>
      </c>
      <c r="K25" s="753">
        <v>78057855.370000005</v>
      </c>
      <c r="L25" s="28"/>
    </row>
    <row r="26" spans="1:12" s="44" customFormat="1" ht="12.75">
      <c r="A26" s="28"/>
      <c r="B26" s="581"/>
      <c r="C26" s="335" t="s">
        <v>256</v>
      </c>
      <c r="D26" s="309"/>
      <c r="E26" s="309"/>
      <c r="F26" s="309"/>
      <c r="G26" s="804"/>
      <c r="H26" s="804"/>
      <c r="I26" s="309"/>
      <c r="J26" s="309"/>
      <c r="K26" s="757"/>
      <c r="L26" s="28"/>
    </row>
    <row r="27" spans="1:12" s="44" customFormat="1" ht="12.75">
      <c r="A27" s="28"/>
      <c r="B27" s="581"/>
      <c r="C27" s="335" t="s">
        <v>257</v>
      </c>
      <c r="D27" s="309"/>
      <c r="E27" s="309"/>
      <c r="F27" s="309"/>
      <c r="G27" s="804"/>
      <c r="H27" s="804"/>
      <c r="I27" s="309"/>
      <c r="J27" s="309"/>
      <c r="K27" s="757"/>
      <c r="L27" s="28"/>
    </row>
    <row r="28" spans="1:12" s="44" customFormat="1" ht="12.75">
      <c r="A28" s="28"/>
      <c r="B28" s="581"/>
      <c r="C28" s="335" t="s">
        <v>258</v>
      </c>
      <c r="D28" s="309"/>
      <c r="E28" s="309"/>
      <c r="F28" s="309"/>
      <c r="G28" s="804"/>
      <c r="H28" s="804"/>
      <c r="I28" s="309"/>
      <c r="J28" s="309"/>
      <c r="K28" s="757"/>
      <c r="L28" s="28"/>
    </row>
    <row r="29" spans="1:12" s="44" customFormat="1" ht="12.75">
      <c r="A29" s="28"/>
      <c r="B29" s="581"/>
      <c r="C29" s="335" t="s">
        <v>259</v>
      </c>
      <c r="D29" s="329">
        <v>15869703.039999999</v>
      </c>
      <c r="E29" s="329">
        <v>229746.87</v>
      </c>
      <c r="F29" s="329">
        <v>16099449.91</v>
      </c>
      <c r="G29" s="329">
        <v>8695057.7699999996</v>
      </c>
      <c r="H29" s="329">
        <v>6347163.1600000001</v>
      </c>
      <c r="I29" s="329">
        <v>6347163.1600000001</v>
      </c>
      <c r="J29" s="329">
        <v>6258711.9699999997</v>
      </c>
      <c r="K29" s="753">
        <v>9752286.75</v>
      </c>
      <c r="L29" s="28"/>
    </row>
    <row r="30" spans="1:12" s="44" customFormat="1" ht="12.75">
      <c r="A30" s="28"/>
      <c r="B30" s="581"/>
      <c r="C30" s="335" t="s">
        <v>260</v>
      </c>
      <c r="D30" s="329">
        <v>10330831</v>
      </c>
      <c r="E30" s="329">
        <v>391302.95</v>
      </c>
      <c r="F30" s="329">
        <v>10722133.949999999</v>
      </c>
      <c r="G30" s="329">
        <v>4597158.34</v>
      </c>
      <c r="H30" s="329">
        <v>4106969.69</v>
      </c>
      <c r="I30" s="329">
        <v>4106969.69</v>
      </c>
      <c r="J30" s="329">
        <v>4106537.73</v>
      </c>
      <c r="K30" s="753">
        <v>6615164.2599999998</v>
      </c>
      <c r="L30" s="28"/>
    </row>
    <row r="31" spans="1:12" s="44" customFormat="1" ht="12.75">
      <c r="A31" s="28"/>
      <c r="B31" s="581"/>
      <c r="C31" s="335"/>
      <c r="D31" s="339"/>
      <c r="E31" s="339"/>
      <c r="F31" s="337"/>
      <c r="G31" s="856"/>
      <c r="H31" s="856"/>
      <c r="I31" s="339"/>
      <c r="J31" s="339"/>
      <c r="K31" s="758"/>
      <c r="L31" s="28"/>
    </row>
    <row r="32" spans="1:12" s="46" customFormat="1" ht="12.75">
      <c r="A32" s="45"/>
      <c r="B32" s="1181" t="s">
        <v>261</v>
      </c>
      <c r="C32" s="1182"/>
      <c r="D32" s="337"/>
      <c r="E32" s="337"/>
      <c r="F32" s="337"/>
      <c r="G32" s="857"/>
      <c r="H32" s="857"/>
      <c r="I32" s="337"/>
      <c r="J32" s="337"/>
      <c r="K32" s="759"/>
      <c r="L32" s="45"/>
    </row>
    <row r="33" spans="1:12" s="44" customFormat="1" ht="12.75">
      <c r="A33" s="28"/>
      <c r="B33" s="581"/>
      <c r="C33" s="335" t="s">
        <v>262</v>
      </c>
      <c r="D33" s="340"/>
      <c r="E33" s="340"/>
      <c r="F33" s="340"/>
      <c r="G33" s="858"/>
      <c r="H33" s="858"/>
      <c r="I33" s="340"/>
      <c r="J33" s="340"/>
      <c r="K33" s="760"/>
      <c r="L33" s="28"/>
    </row>
    <row r="34" spans="1:12" s="44" customFormat="1" ht="12.75">
      <c r="A34" s="28"/>
      <c r="B34" s="581"/>
      <c r="C34" s="335" t="s">
        <v>263</v>
      </c>
      <c r="D34" s="340"/>
      <c r="E34" s="340"/>
      <c r="F34" s="340"/>
      <c r="G34" s="858"/>
      <c r="H34" s="858"/>
      <c r="I34" s="340"/>
      <c r="J34" s="340"/>
      <c r="K34" s="760"/>
      <c r="L34" s="28"/>
    </row>
    <row r="35" spans="1:12" s="44" customFormat="1" ht="12.75">
      <c r="A35" s="28"/>
      <c r="B35" s="581"/>
      <c r="C35" s="335" t="s">
        <v>264</v>
      </c>
      <c r="D35" s="340"/>
      <c r="E35" s="340"/>
      <c r="F35" s="340"/>
      <c r="G35" s="858"/>
      <c r="H35" s="858"/>
      <c r="I35" s="340"/>
      <c r="J35" s="340"/>
      <c r="K35" s="760"/>
      <c r="L35" s="28"/>
    </row>
    <row r="36" spans="1:12" s="44" customFormat="1" ht="12.75">
      <c r="A36" s="28"/>
      <c r="B36" s="581"/>
      <c r="C36" s="335" t="s">
        <v>265</v>
      </c>
      <c r="D36" s="340"/>
      <c r="E36" s="340"/>
      <c r="F36" s="340"/>
      <c r="G36" s="858"/>
      <c r="H36" s="858"/>
      <c r="I36" s="340"/>
      <c r="J36" s="340"/>
      <c r="K36" s="760"/>
      <c r="L36" s="28"/>
    </row>
    <row r="37" spans="1:12" s="44" customFormat="1" ht="12.75">
      <c r="A37" s="28"/>
      <c r="B37" s="581"/>
      <c r="C37" s="335" t="s">
        <v>266</v>
      </c>
      <c r="D37" s="340"/>
      <c r="E37" s="340"/>
      <c r="F37" s="340"/>
      <c r="G37" s="858"/>
      <c r="H37" s="858"/>
      <c r="I37" s="340"/>
      <c r="J37" s="340"/>
      <c r="K37" s="760"/>
      <c r="L37" s="28"/>
    </row>
    <row r="38" spans="1:12" s="44" customFormat="1" ht="12.75">
      <c r="A38" s="28"/>
      <c r="B38" s="581"/>
      <c r="C38" s="335" t="s">
        <v>267</v>
      </c>
      <c r="D38" s="340"/>
      <c r="E38" s="340"/>
      <c r="F38" s="340"/>
      <c r="G38" s="858"/>
      <c r="H38" s="858"/>
      <c r="I38" s="340"/>
      <c r="J38" s="340"/>
      <c r="K38" s="760"/>
      <c r="L38" s="28"/>
    </row>
    <row r="39" spans="1:12" s="44" customFormat="1" ht="12.75">
      <c r="A39" s="28"/>
      <c r="B39" s="581"/>
      <c r="C39" s="335" t="s">
        <v>268</v>
      </c>
      <c r="D39" s="340"/>
      <c r="E39" s="340"/>
      <c r="F39" s="340"/>
      <c r="G39" s="858"/>
      <c r="H39" s="858"/>
      <c r="I39" s="340"/>
      <c r="J39" s="340"/>
      <c r="K39" s="760"/>
      <c r="L39" s="28"/>
    </row>
    <row r="40" spans="1:12" s="44" customFormat="1" ht="12.75">
      <c r="A40" s="28"/>
      <c r="B40" s="581"/>
      <c r="C40" s="335" t="s">
        <v>269</v>
      </c>
      <c r="D40" s="340"/>
      <c r="E40" s="340"/>
      <c r="F40" s="340"/>
      <c r="G40" s="858"/>
      <c r="H40" s="858"/>
      <c r="I40" s="340"/>
      <c r="J40" s="340"/>
      <c r="K40" s="760"/>
      <c r="L40" s="28"/>
    </row>
    <row r="41" spans="1:12" s="44" customFormat="1" ht="12.75">
      <c r="A41" s="28"/>
      <c r="B41" s="581"/>
      <c r="C41" s="335" t="s">
        <v>270</v>
      </c>
      <c r="D41" s="340"/>
      <c r="E41" s="340"/>
      <c r="F41" s="340"/>
      <c r="G41" s="858"/>
      <c r="H41" s="858"/>
      <c r="I41" s="340"/>
      <c r="J41" s="340"/>
      <c r="K41" s="760"/>
      <c r="L41" s="28"/>
    </row>
    <row r="42" spans="1:12" s="44" customFormat="1" ht="12.75">
      <c r="A42" s="28"/>
      <c r="B42" s="581"/>
      <c r="C42" s="335"/>
      <c r="D42" s="340"/>
      <c r="E42" s="340"/>
      <c r="F42" s="340"/>
      <c r="G42" s="858"/>
      <c r="H42" s="858"/>
      <c r="I42" s="340"/>
      <c r="J42" s="340"/>
      <c r="K42" s="760"/>
      <c r="L42" s="28"/>
    </row>
    <row r="43" spans="1:12" s="46" customFormat="1" ht="12.75">
      <c r="A43" s="45"/>
      <c r="B43" s="1181" t="s">
        <v>271</v>
      </c>
      <c r="C43" s="1182"/>
      <c r="D43" s="337"/>
      <c r="E43" s="337"/>
      <c r="F43" s="337"/>
      <c r="G43" s="857"/>
      <c r="H43" s="857"/>
      <c r="I43" s="337"/>
      <c r="J43" s="337"/>
      <c r="K43" s="759"/>
      <c r="L43" s="45"/>
    </row>
    <row r="44" spans="1:12" s="44" customFormat="1" ht="12.75">
      <c r="A44" s="28"/>
      <c r="B44" s="581"/>
      <c r="C44" s="335" t="s">
        <v>272</v>
      </c>
      <c r="D44" s="340"/>
      <c r="E44" s="340"/>
      <c r="F44" s="340"/>
      <c r="G44" s="858"/>
      <c r="H44" s="858"/>
      <c r="I44" s="340"/>
      <c r="J44" s="340"/>
      <c r="K44" s="760"/>
      <c r="L44" s="28"/>
    </row>
    <row r="45" spans="1:12" s="44" customFormat="1" ht="25.5">
      <c r="A45" s="28"/>
      <c r="B45" s="581"/>
      <c r="C45" s="335" t="s">
        <v>273</v>
      </c>
      <c r="D45" s="340"/>
      <c r="E45" s="340"/>
      <c r="F45" s="340"/>
      <c r="G45" s="858"/>
      <c r="H45" s="858"/>
      <c r="I45" s="340"/>
      <c r="J45" s="340"/>
      <c r="K45" s="760"/>
      <c r="L45" s="28"/>
    </row>
    <row r="46" spans="1:12" s="44" customFormat="1" ht="12.75">
      <c r="A46" s="28"/>
      <c r="B46" s="581"/>
      <c r="C46" s="335" t="s">
        <v>274</v>
      </c>
      <c r="D46" s="340"/>
      <c r="E46" s="340"/>
      <c r="F46" s="340"/>
      <c r="G46" s="858"/>
      <c r="H46" s="858"/>
      <c r="I46" s="340"/>
      <c r="J46" s="340"/>
      <c r="K46" s="760"/>
      <c r="L46" s="28"/>
    </row>
    <row r="47" spans="1:12" s="44" customFormat="1" ht="12.75">
      <c r="A47" s="28"/>
      <c r="B47" s="581"/>
      <c r="C47" s="335" t="s">
        <v>275</v>
      </c>
      <c r="D47" s="340"/>
      <c r="E47" s="340"/>
      <c r="F47" s="340"/>
      <c r="G47" s="858"/>
      <c r="H47" s="858"/>
      <c r="I47" s="340"/>
      <c r="J47" s="340"/>
      <c r="K47" s="760"/>
      <c r="L47" s="28"/>
    </row>
    <row r="48" spans="1:12" s="44" customFormat="1" ht="12.75">
      <c r="A48" s="28"/>
      <c r="B48" s="582"/>
      <c r="C48" s="341"/>
      <c r="D48" s="342"/>
      <c r="E48" s="342"/>
      <c r="F48" s="342"/>
      <c r="G48" s="859"/>
      <c r="H48" s="859"/>
      <c r="I48" s="342"/>
      <c r="J48" s="342"/>
      <c r="K48" s="761"/>
      <c r="L48" s="28"/>
    </row>
    <row r="49" spans="1:12" s="46" customFormat="1" ht="24" customHeight="1">
      <c r="A49" s="45"/>
      <c r="B49" s="583"/>
      <c r="C49" s="343" t="s">
        <v>236</v>
      </c>
      <c r="D49" s="344">
        <f>+D13+D23+D32+D43</f>
        <v>116200534.03999999</v>
      </c>
      <c r="E49" s="344">
        <f t="shared" ref="E49:K49" si="4">+E13+E23+E32+E43</f>
        <v>9335382.4299999978</v>
      </c>
      <c r="F49" s="344">
        <f t="shared" si="4"/>
        <v>125535916.22999999</v>
      </c>
      <c r="G49" s="344">
        <f t="shared" si="4"/>
        <v>34932522.230000004</v>
      </c>
      <c r="H49" s="344">
        <f t="shared" si="4"/>
        <v>31110610.09</v>
      </c>
      <c r="I49" s="344">
        <f t="shared" si="4"/>
        <v>31110610.09</v>
      </c>
      <c r="J49" s="344">
        <f t="shared" si="4"/>
        <v>31021726.939999998</v>
      </c>
      <c r="K49" s="584">
        <f t="shared" si="4"/>
        <v>94425306.139999986</v>
      </c>
      <c r="L49" s="45"/>
    </row>
    <row r="50" spans="1:12" ht="3" customHeight="1">
      <c r="B50" s="585"/>
      <c r="C50" s="226"/>
      <c r="D50" s="226"/>
      <c r="E50" s="226"/>
      <c r="F50" s="226"/>
      <c r="G50" s="226"/>
      <c r="H50" s="226"/>
      <c r="I50" s="226"/>
      <c r="J50" s="226"/>
      <c r="K50" s="554"/>
    </row>
    <row r="51" spans="1:12" ht="11.25" customHeight="1">
      <c r="B51" s="907" t="s">
        <v>77</v>
      </c>
      <c r="C51" s="226"/>
      <c r="D51" s="226"/>
      <c r="E51" s="226"/>
      <c r="F51" s="586"/>
      <c r="G51" s="586"/>
      <c r="H51" s="586"/>
      <c r="I51" s="586"/>
      <c r="J51" s="586"/>
      <c r="K51" s="587"/>
    </row>
    <row r="52" spans="1:12" ht="12.75">
      <c r="B52" s="585"/>
      <c r="C52" s="226"/>
      <c r="D52" s="226"/>
      <c r="E52" s="226"/>
      <c r="F52" s="226"/>
      <c r="G52" s="226"/>
      <c r="H52" s="226"/>
      <c r="I52" s="226"/>
      <c r="J52" s="226"/>
      <c r="K52" s="554"/>
    </row>
    <row r="53" spans="1:12" ht="12.75">
      <c r="B53" s="585"/>
      <c r="C53" s="226"/>
      <c r="D53" s="226"/>
      <c r="E53" s="226"/>
      <c r="F53" s="226"/>
      <c r="G53" s="226"/>
      <c r="H53" s="226"/>
      <c r="I53" s="226"/>
      <c r="J53" s="226"/>
      <c r="K53" s="554"/>
    </row>
    <row r="54" spans="1:12" ht="12.75">
      <c r="B54" s="585"/>
      <c r="C54" s="228"/>
      <c r="D54" s="226"/>
      <c r="E54" s="226"/>
      <c r="F54" s="226"/>
      <c r="G54" s="226"/>
      <c r="H54" s="226"/>
      <c r="I54" s="226"/>
      <c r="J54" s="226"/>
      <c r="K54" s="554"/>
    </row>
    <row r="55" spans="1:12" ht="12.75">
      <c r="B55" s="585"/>
      <c r="C55" s="988" t="s">
        <v>446</v>
      </c>
      <c r="D55" s="988"/>
      <c r="E55" s="568"/>
      <c r="F55" s="1029" t="s">
        <v>447</v>
      </c>
      <c r="G55" s="1029"/>
      <c r="H55" s="1029"/>
      <c r="I55" s="1029"/>
      <c r="J55" s="1029"/>
      <c r="K55" s="1147"/>
    </row>
    <row r="56" spans="1:12" ht="12.75">
      <c r="B56" s="585"/>
      <c r="C56" s="987" t="s">
        <v>576</v>
      </c>
      <c r="D56" s="987"/>
      <c r="E56" s="226"/>
      <c r="F56" s="1043" t="s">
        <v>448</v>
      </c>
      <c r="G56" s="1043"/>
      <c r="H56" s="1043"/>
      <c r="I56" s="1043"/>
      <c r="J56" s="1043"/>
      <c r="K56" s="1165"/>
    </row>
    <row r="57" spans="1:12" ht="13.5" thickBot="1">
      <c r="B57" s="588"/>
      <c r="C57" s="562"/>
      <c r="D57" s="562"/>
      <c r="E57" s="562"/>
      <c r="F57" s="562"/>
      <c r="G57" s="562"/>
      <c r="H57" s="562"/>
      <c r="I57" s="562"/>
      <c r="J57" s="562"/>
      <c r="K57" s="563"/>
    </row>
    <row r="58" spans="1:12" ht="12.75">
      <c r="B58" s="345"/>
      <c r="C58" s="224"/>
      <c r="D58" s="320"/>
      <c r="E58" s="320"/>
      <c r="F58" s="320"/>
      <c r="G58" s="320"/>
      <c r="H58" s="320"/>
      <c r="I58" s="320"/>
      <c r="J58" s="320"/>
      <c r="K58" s="320"/>
    </row>
  </sheetData>
  <mergeCells count="15">
    <mergeCell ref="F56:K56"/>
    <mergeCell ref="F55:K55"/>
    <mergeCell ref="B13:C13"/>
    <mergeCell ref="B23:C23"/>
    <mergeCell ref="B32:C32"/>
    <mergeCell ref="B43:C43"/>
    <mergeCell ref="C55:D55"/>
    <mergeCell ref="C56:D56"/>
    <mergeCell ref="B9:C11"/>
    <mergeCell ref="D9:J9"/>
    <mergeCell ref="K9:K10"/>
    <mergeCell ref="B2:K2"/>
    <mergeCell ref="B3:K3"/>
    <mergeCell ref="B4:K4"/>
    <mergeCell ref="B5:K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1" customWidth="1"/>
    <col min="2" max="2" width="18.5703125" style="41" customWidth="1"/>
    <col min="3" max="3" width="19" style="41" customWidth="1"/>
    <col min="4" max="4" width="11.42578125" style="41"/>
    <col min="5" max="5" width="14.140625" style="41" customWidth="1"/>
    <col min="6" max="7" width="11.42578125" style="41"/>
    <col min="8" max="8" width="13.42578125" style="41" customWidth="1"/>
    <col min="9" max="9" width="10" style="41" customWidth="1"/>
    <col min="10" max="10" width="3" style="41" customWidth="1"/>
    <col min="11" max="16384" width="11.42578125" style="41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40"/>
      <c r="C2" s="997"/>
      <c r="D2" s="997"/>
      <c r="E2" s="997"/>
      <c r="F2" s="997"/>
      <c r="G2" s="997"/>
      <c r="H2" s="997"/>
      <c r="I2" s="1171"/>
      <c r="J2" s="17"/>
    </row>
    <row r="3" spans="1:11" ht="12.75">
      <c r="A3" s="73"/>
      <c r="B3" s="1012" t="s">
        <v>180</v>
      </c>
      <c r="C3" s="1009"/>
      <c r="D3" s="1009"/>
      <c r="E3" s="1009"/>
      <c r="F3" s="1009"/>
      <c r="G3" s="1009"/>
      <c r="H3" s="1009"/>
      <c r="I3" s="1013"/>
      <c r="J3" s="17"/>
    </row>
    <row r="4" spans="1:11" ht="36" customHeight="1">
      <c r="A4" s="73"/>
      <c r="B4" s="1141" t="s">
        <v>1279</v>
      </c>
      <c r="C4" s="1142"/>
      <c r="D4" s="1142"/>
      <c r="E4" s="1142"/>
      <c r="F4" s="1142"/>
      <c r="G4" s="1142"/>
      <c r="H4" s="1142"/>
      <c r="I4" s="1164"/>
      <c r="J4" s="17"/>
    </row>
    <row r="5" spans="1:11" ht="0.75" customHeight="1">
      <c r="A5" s="73"/>
      <c r="B5" s="460"/>
      <c r="C5" s="435"/>
      <c r="D5" s="435"/>
      <c r="E5" s="435"/>
      <c r="F5" s="435"/>
      <c r="G5" s="435"/>
      <c r="H5" s="435"/>
      <c r="I5" s="449"/>
      <c r="J5" s="55"/>
      <c r="K5" s="50"/>
    </row>
    <row r="6" spans="1:11" ht="15" customHeight="1">
      <c r="A6" s="73"/>
      <c r="B6" s="1199" t="s">
        <v>569</v>
      </c>
      <c r="C6" s="1200"/>
      <c r="D6" s="1200"/>
      <c r="E6" s="1200"/>
      <c r="F6" s="1200"/>
      <c r="G6" s="1200"/>
      <c r="H6" s="1200"/>
      <c r="I6" s="1201"/>
      <c r="J6" s="54"/>
      <c r="K6" s="54"/>
    </row>
    <row r="7" spans="1:11" ht="3.75" customHeight="1">
      <c r="A7" s="73"/>
      <c r="B7" s="460"/>
      <c r="C7" s="435"/>
      <c r="D7" s="435"/>
      <c r="E7" s="435"/>
      <c r="F7" s="435"/>
      <c r="G7" s="435"/>
      <c r="H7" s="435"/>
      <c r="I7" s="449"/>
      <c r="J7" s="55"/>
      <c r="K7" s="50"/>
    </row>
    <row r="8" spans="1:11" ht="12.75">
      <c r="A8" s="73"/>
      <c r="B8" s="1196" t="s">
        <v>419</v>
      </c>
      <c r="C8" s="1197"/>
      <c r="D8" s="1197" t="s">
        <v>420</v>
      </c>
      <c r="E8" s="1197"/>
      <c r="F8" s="1197" t="s">
        <v>421</v>
      </c>
      <c r="G8" s="1197"/>
      <c r="H8" s="1197" t="s">
        <v>422</v>
      </c>
      <c r="I8" s="1198"/>
      <c r="J8" s="17"/>
    </row>
    <row r="9" spans="1:11" ht="12.75">
      <c r="A9" s="73"/>
      <c r="B9" s="1196"/>
      <c r="C9" s="1197"/>
      <c r="D9" s="1197" t="s">
        <v>423</v>
      </c>
      <c r="E9" s="1197"/>
      <c r="F9" s="1197" t="s">
        <v>424</v>
      </c>
      <c r="G9" s="1197"/>
      <c r="H9" s="1197" t="s">
        <v>425</v>
      </c>
      <c r="I9" s="1198"/>
      <c r="J9" s="17"/>
    </row>
    <row r="10" spans="1:11" ht="12.75">
      <c r="A10" s="73"/>
      <c r="B10" s="1012" t="s">
        <v>426</v>
      </c>
      <c r="C10" s="1009"/>
      <c r="D10" s="1009"/>
      <c r="E10" s="1009"/>
      <c r="F10" s="1009"/>
      <c r="G10" s="1009"/>
      <c r="H10" s="1009"/>
      <c r="I10" s="1013"/>
      <c r="J10" s="17"/>
    </row>
    <row r="11" spans="1:11" ht="12.75">
      <c r="A11" s="73"/>
      <c r="B11" s="1185"/>
      <c r="C11" s="1186"/>
      <c r="D11" s="1186"/>
      <c r="E11" s="1186"/>
      <c r="F11" s="1186"/>
      <c r="G11" s="1186"/>
      <c r="H11" s="1191">
        <f>+D11-F11</f>
        <v>0</v>
      </c>
      <c r="I11" s="1193"/>
      <c r="J11" s="17"/>
    </row>
    <row r="12" spans="1:11" ht="12.75">
      <c r="A12" s="73"/>
      <c r="B12" s="1185"/>
      <c r="C12" s="1186"/>
      <c r="D12" s="1187"/>
      <c r="E12" s="1187"/>
      <c r="F12" s="1187"/>
      <c r="G12" s="1187"/>
      <c r="H12" s="1191">
        <f t="shared" ref="H12:H20" si="0">+D12-F12</f>
        <v>0</v>
      </c>
      <c r="I12" s="1193"/>
      <c r="J12" s="17"/>
    </row>
    <row r="13" spans="1:11" ht="12.75">
      <c r="A13" s="73"/>
      <c r="B13" s="1185"/>
      <c r="C13" s="1186"/>
      <c r="D13" s="1187"/>
      <c r="E13" s="1187"/>
      <c r="F13" s="1187"/>
      <c r="G13" s="1187"/>
      <c r="H13" s="1191">
        <f t="shared" si="0"/>
        <v>0</v>
      </c>
      <c r="I13" s="1193"/>
      <c r="J13" s="17"/>
    </row>
    <row r="14" spans="1:11" ht="12.75">
      <c r="A14" s="73"/>
      <c r="B14" s="1185"/>
      <c r="C14" s="1186"/>
      <c r="D14" s="1187"/>
      <c r="E14" s="1187"/>
      <c r="F14" s="1187"/>
      <c r="G14" s="1187"/>
      <c r="H14" s="1191">
        <f t="shared" si="0"/>
        <v>0</v>
      </c>
      <c r="I14" s="1193"/>
      <c r="J14" s="17"/>
    </row>
    <row r="15" spans="1:11" ht="12.75">
      <c r="A15" s="73"/>
      <c r="B15" s="1185"/>
      <c r="C15" s="1186"/>
      <c r="D15" s="1187"/>
      <c r="E15" s="1187"/>
      <c r="F15" s="1187"/>
      <c r="G15" s="1187"/>
      <c r="H15" s="1191">
        <f t="shared" si="0"/>
        <v>0</v>
      </c>
      <c r="I15" s="1193"/>
      <c r="J15" s="17"/>
    </row>
    <row r="16" spans="1:11" ht="12.75">
      <c r="A16" s="73"/>
      <c r="B16" s="1185"/>
      <c r="C16" s="1186"/>
      <c r="D16" s="1187"/>
      <c r="E16" s="1187"/>
      <c r="F16" s="1187"/>
      <c r="G16" s="1187"/>
      <c r="H16" s="1191">
        <f t="shared" si="0"/>
        <v>0</v>
      </c>
      <c r="I16" s="1193"/>
      <c r="J16" s="17"/>
    </row>
    <row r="17" spans="1:10" ht="12.75">
      <c r="A17" s="73"/>
      <c r="B17" s="1185"/>
      <c r="C17" s="1186"/>
      <c r="D17" s="1187"/>
      <c r="E17" s="1187"/>
      <c r="F17" s="1187"/>
      <c r="G17" s="1187"/>
      <c r="H17" s="1191">
        <f t="shared" si="0"/>
        <v>0</v>
      </c>
      <c r="I17" s="1193"/>
      <c r="J17" s="17"/>
    </row>
    <row r="18" spans="1:10" ht="12.75">
      <c r="A18" s="73"/>
      <c r="B18" s="1185"/>
      <c r="C18" s="1186"/>
      <c r="D18" s="1187"/>
      <c r="E18" s="1187"/>
      <c r="F18" s="1187"/>
      <c r="G18" s="1187"/>
      <c r="H18" s="1191">
        <f t="shared" si="0"/>
        <v>0</v>
      </c>
      <c r="I18" s="1193"/>
      <c r="J18" s="17"/>
    </row>
    <row r="19" spans="1:10" ht="12.75">
      <c r="A19" s="73"/>
      <c r="B19" s="1185"/>
      <c r="C19" s="1186"/>
      <c r="D19" s="1187"/>
      <c r="E19" s="1187"/>
      <c r="F19" s="1187"/>
      <c r="G19" s="1187"/>
      <c r="H19" s="1191">
        <f t="shared" si="0"/>
        <v>0</v>
      </c>
      <c r="I19" s="1193"/>
      <c r="J19" s="17"/>
    </row>
    <row r="20" spans="1:10" ht="12.75">
      <c r="A20" s="73"/>
      <c r="B20" s="1185" t="s">
        <v>427</v>
      </c>
      <c r="C20" s="1186"/>
      <c r="D20" s="1187">
        <f>SUM(D11:E19)</f>
        <v>0</v>
      </c>
      <c r="E20" s="1187"/>
      <c r="F20" s="1187">
        <f>SUM(F11:G19)</f>
        <v>0</v>
      </c>
      <c r="G20" s="1187"/>
      <c r="H20" s="1191">
        <f t="shared" si="0"/>
        <v>0</v>
      </c>
      <c r="I20" s="1193"/>
      <c r="J20" s="17"/>
    </row>
    <row r="21" spans="1:10" ht="12.75">
      <c r="A21" s="73"/>
      <c r="B21" s="1185"/>
      <c r="C21" s="1186"/>
      <c r="D21" s="1186"/>
      <c r="E21" s="1186"/>
      <c r="F21" s="1186"/>
      <c r="G21" s="1186"/>
      <c r="H21" s="1186"/>
      <c r="I21" s="1195"/>
      <c r="J21" s="17"/>
    </row>
    <row r="22" spans="1:10" ht="12.75">
      <c r="A22" s="73"/>
      <c r="B22" s="1012" t="s">
        <v>428</v>
      </c>
      <c r="C22" s="1009"/>
      <c r="D22" s="1009"/>
      <c r="E22" s="1009"/>
      <c r="F22" s="1009"/>
      <c r="G22" s="1009"/>
      <c r="H22" s="1009"/>
      <c r="I22" s="1013"/>
      <c r="J22" s="17"/>
    </row>
    <row r="23" spans="1:10" ht="12.75">
      <c r="A23" s="73"/>
      <c r="B23" s="1185"/>
      <c r="C23" s="1186"/>
      <c r="D23" s="1186"/>
      <c r="E23" s="1186"/>
      <c r="F23" s="1186"/>
      <c r="G23" s="1186"/>
      <c r="H23" s="1186"/>
      <c r="I23" s="1195"/>
      <c r="J23" s="17"/>
    </row>
    <row r="24" spans="1:10" ht="12.75">
      <c r="A24" s="73"/>
      <c r="B24" s="1185"/>
      <c r="C24" s="1186"/>
      <c r="D24" s="1187"/>
      <c r="E24" s="1187"/>
      <c r="F24" s="1187"/>
      <c r="G24" s="1187"/>
      <c r="H24" s="1191">
        <f>+D24-F24</f>
        <v>0</v>
      </c>
      <c r="I24" s="1193"/>
      <c r="J24" s="17"/>
    </row>
    <row r="25" spans="1:10" ht="12.75">
      <c r="A25" s="73"/>
      <c r="B25" s="1185"/>
      <c r="C25" s="1186"/>
      <c r="D25" s="1187"/>
      <c r="E25" s="1187"/>
      <c r="F25" s="1187"/>
      <c r="G25" s="1187"/>
      <c r="H25" s="1191">
        <f>+D25-F25</f>
        <v>0</v>
      </c>
      <c r="I25" s="1193"/>
      <c r="J25" s="17"/>
    </row>
    <row r="26" spans="1:10" ht="12.75">
      <c r="A26" s="73"/>
      <c r="B26" s="1185"/>
      <c r="C26" s="1186"/>
      <c r="D26" s="1187"/>
      <c r="E26" s="1187"/>
      <c r="F26" s="1187"/>
      <c r="G26" s="1187"/>
      <c r="H26" s="1191">
        <f t="shared" ref="H26:H31" si="1">+D26-F26</f>
        <v>0</v>
      </c>
      <c r="I26" s="1193"/>
      <c r="J26" s="17"/>
    </row>
    <row r="27" spans="1:10" ht="12.75">
      <c r="A27" s="73"/>
      <c r="B27" s="1185"/>
      <c r="C27" s="1186"/>
      <c r="D27" s="1187"/>
      <c r="E27" s="1187"/>
      <c r="F27" s="1187"/>
      <c r="G27" s="1187"/>
      <c r="H27" s="1191">
        <f t="shared" si="1"/>
        <v>0</v>
      </c>
      <c r="I27" s="1193"/>
      <c r="J27" s="17"/>
    </row>
    <row r="28" spans="1:10" ht="12.75">
      <c r="A28" s="73"/>
      <c r="B28" s="1185"/>
      <c r="C28" s="1186"/>
      <c r="D28" s="1187"/>
      <c r="E28" s="1187"/>
      <c r="F28" s="1187"/>
      <c r="G28" s="1187"/>
      <c r="H28" s="1191">
        <f t="shared" si="1"/>
        <v>0</v>
      </c>
      <c r="I28" s="1193"/>
      <c r="J28" s="17"/>
    </row>
    <row r="29" spans="1:10" ht="12.75">
      <c r="A29" s="73"/>
      <c r="B29" s="1185"/>
      <c r="C29" s="1186"/>
      <c r="D29" s="1187"/>
      <c r="E29" s="1187"/>
      <c r="F29" s="1187"/>
      <c r="G29" s="1187"/>
      <c r="H29" s="1191">
        <f t="shared" si="1"/>
        <v>0</v>
      </c>
      <c r="I29" s="1193"/>
      <c r="J29" s="17"/>
    </row>
    <row r="30" spans="1:10" ht="12.75">
      <c r="A30" s="73"/>
      <c r="B30" s="1185"/>
      <c r="C30" s="1186"/>
      <c r="D30" s="1187"/>
      <c r="E30" s="1187"/>
      <c r="F30" s="1187"/>
      <c r="G30" s="1187"/>
      <c r="H30" s="1191">
        <f t="shared" si="1"/>
        <v>0</v>
      </c>
      <c r="I30" s="1193"/>
      <c r="J30" s="17"/>
    </row>
    <row r="31" spans="1:10" ht="12.75">
      <c r="A31" s="73"/>
      <c r="B31" s="1185"/>
      <c r="C31" s="1186"/>
      <c r="D31" s="1187"/>
      <c r="E31" s="1187"/>
      <c r="F31" s="1187"/>
      <c r="G31" s="1187"/>
      <c r="H31" s="1191">
        <f t="shared" si="1"/>
        <v>0</v>
      </c>
      <c r="I31" s="1193"/>
      <c r="J31" s="17"/>
    </row>
    <row r="32" spans="1:10" ht="12.75">
      <c r="A32" s="73"/>
      <c r="B32" s="1185" t="s">
        <v>429</v>
      </c>
      <c r="C32" s="1186"/>
      <c r="D32" s="1187">
        <f>SUM(D23:E31)</f>
        <v>0</v>
      </c>
      <c r="E32" s="1187"/>
      <c r="F32" s="1187">
        <f>SUM(F23:G31)</f>
        <v>0</v>
      </c>
      <c r="G32" s="1187"/>
      <c r="H32" s="1187">
        <f>+D32-F32</f>
        <v>0</v>
      </c>
      <c r="I32" s="1188"/>
      <c r="J32" s="17"/>
    </row>
    <row r="33" spans="1:11" ht="12.75">
      <c r="A33" s="73"/>
      <c r="B33" s="1185"/>
      <c r="C33" s="1186"/>
      <c r="D33" s="1187"/>
      <c r="E33" s="1187"/>
      <c r="F33" s="1187"/>
      <c r="G33" s="1187"/>
      <c r="H33" s="1187"/>
      <c r="I33" s="1188"/>
      <c r="J33" s="17"/>
    </row>
    <row r="34" spans="1:11" ht="12.75">
      <c r="A34" s="73"/>
      <c r="B34" s="1189" t="s">
        <v>136</v>
      </c>
      <c r="C34" s="1190"/>
      <c r="D34" s="1191">
        <f>+D20+D32</f>
        <v>0</v>
      </c>
      <c r="E34" s="1192"/>
      <c r="F34" s="1191">
        <f>+F20+F32</f>
        <v>0</v>
      </c>
      <c r="G34" s="1192"/>
      <c r="H34" s="1191">
        <f>+H20+H32</f>
        <v>0</v>
      </c>
      <c r="I34" s="1193"/>
      <c r="J34" s="17"/>
    </row>
    <row r="35" spans="1:11" ht="3" customHeight="1">
      <c r="A35" s="73"/>
      <c r="B35" s="460"/>
      <c r="C35" s="435"/>
      <c r="D35" s="435"/>
      <c r="E35" s="435"/>
      <c r="F35" s="435"/>
      <c r="G35" s="435"/>
      <c r="H35" s="435"/>
      <c r="I35" s="449"/>
      <c r="J35" s="17"/>
    </row>
    <row r="36" spans="1:11" ht="12.75" customHeight="1">
      <c r="A36" s="224"/>
      <c r="B36" s="1089" t="s">
        <v>77</v>
      </c>
      <c r="C36" s="1090"/>
      <c r="D36" s="1090"/>
      <c r="E36" s="1090"/>
      <c r="F36" s="1090"/>
      <c r="G36" s="1090"/>
      <c r="H36" s="1090"/>
      <c r="I36" s="1194"/>
    </row>
    <row r="37" spans="1:11" ht="12.75" customHeight="1">
      <c r="A37" s="224"/>
      <c r="B37" s="1089"/>
      <c r="C37" s="1090"/>
      <c r="D37" s="1090"/>
      <c r="E37" s="1090"/>
      <c r="F37" s="1090"/>
      <c r="G37" s="1090"/>
      <c r="H37" s="1090"/>
      <c r="I37" s="1194"/>
    </row>
    <row r="38" spans="1:11" ht="12.75">
      <c r="A38" s="224"/>
      <c r="B38" s="460"/>
      <c r="C38" s="226"/>
      <c r="D38" s="226"/>
      <c r="E38" s="226"/>
      <c r="F38" s="226"/>
      <c r="G38" s="226"/>
      <c r="H38" s="226"/>
      <c r="I38" s="554"/>
    </row>
    <row r="39" spans="1:11" ht="12.75">
      <c r="A39" s="224"/>
      <c r="B39" s="589"/>
      <c r="C39" s="228"/>
      <c r="D39" s="228"/>
      <c r="E39" s="226"/>
      <c r="F39" s="228"/>
      <c r="G39" s="228"/>
      <c r="H39" s="228"/>
      <c r="I39" s="561"/>
      <c r="J39" s="50"/>
      <c r="K39" s="50"/>
    </row>
    <row r="40" spans="1:11" ht="12.75">
      <c r="A40" s="224"/>
      <c r="B40" s="1183" t="s">
        <v>446</v>
      </c>
      <c r="C40" s="1029"/>
      <c r="D40" s="1029"/>
      <c r="E40" s="568"/>
      <c r="F40" s="1029" t="s">
        <v>499</v>
      </c>
      <c r="G40" s="1029"/>
      <c r="H40" s="1029"/>
      <c r="I40" s="1147"/>
      <c r="J40" s="52"/>
      <c r="K40" s="52"/>
    </row>
    <row r="41" spans="1:11" ht="12.75">
      <c r="A41" s="224"/>
      <c r="B41" s="1184" t="s">
        <v>576</v>
      </c>
      <c r="C41" s="1043"/>
      <c r="D41" s="1043"/>
      <c r="E41" s="226"/>
      <c r="F41" s="1043" t="s">
        <v>448</v>
      </c>
      <c r="G41" s="1043"/>
      <c r="H41" s="1043"/>
      <c r="I41" s="1165"/>
      <c r="J41" s="51"/>
      <c r="K41" s="51"/>
    </row>
    <row r="42" spans="1:11" ht="13.5" thickBot="1">
      <c r="B42" s="569"/>
      <c r="C42" s="562"/>
      <c r="D42" s="562"/>
      <c r="E42" s="562"/>
      <c r="F42" s="562"/>
      <c r="G42" s="562"/>
      <c r="H42" s="562"/>
      <c r="I42" s="563"/>
    </row>
    <row r="43" spans="1:11" ht="12.75">
      <c r="B43" s="224"/>
      <c r="C43" s="224"/>
      <c r="D43" s="224"/>
      <c r="E43" s="224"/>
      <c r="F43" s="224"/>
      <c r="G43" s="224"/>
      <c r="H43" s="224"/>
      <c r="I43" s="224"/>
    </row>
    <row r="44" spans="1:11" ht="12.75">
      <c r="B44" s="224"/>
      <c r="C44" s="224"/>
      <c r="D44" s="224"/>
      <c r="E44" s="224"/>
      <c r="F44" s="224"/>
      <c r="G44" s="224"/>
      <c r="H44" s="224"/>
      <c r="I44" s="224"/>
    </row>
    <row r="45" spans="1:11" ht="12.75">
      <c r="B45" s="224"/>
      <c r="C45" s="224"/>
      <c r="D45" s="224"/>
      <c r="E45" s="224"/>
      <c r="F45" s="224"/>
      <c r="G45" s="224"/>
      <c r="H45" s="224"/>
      <c r="I45" s="224"/>
    </row>
  </sheetData>
  <mergeCells count="111"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H24" sqref="H24"/>
    </sheetView>
  </sheetViews>
  <sheetFormatPr baseColWidth="10" defaultRowHeight="12"/>
  <cols>
    <col min="1" max="1" width="1.5703125" style="41" customWidth="1"/>
    <col min="2" max="2" width="47.85546875" style="41" customWidth="1"/>
    <col min="3" max="3" width="2" style="41" customWidth="1"/>
    <col min="4" max="4" width="24.85546875" style="41" customWidth="1"/>
    <col min="5" max="5" width="26.5703125" style="41" customWidth="1"/>
    <col min="6" max="16384" width="11.42578125" style="41"/>
  </cols>
  <sheetData>
    <row r="1" spans="2:5" ht="6.75" customHeight="1" thickBot="1"/>
    <row r="2" spans="2:5" ht="10.5" customHeight="1">
      <c r="B2" s="1202"/>
      <c r="C2" s="1203"/>
      <c r="D2" s="1203"/>
      <c r="E2" s="1204"/>
    </row>
    <row r="3" spans="2:5" ht="12.75">
      <c r="B3" s="1205" t="s">
        <v>430</v>
      </c>
      <c r="C3" s="1206"/>
      <c r="D3" s="1206"/>
      <c r="E3" s="1207"/>
    </row>
    <row r="4" spans="2:5" ht="42" customHeight="1">
      <c r="B4" s="1208" t="s">
        <v>1280</v>
      </c>
      <c r="C4" s="1209"/>
      <c r="D4" s="1209"/>
      <c r="E4" s="1210"/>
    </row>
    <row r="5" spans="2:5" ht="0.75" customHeight="1">
      <c r="B5" s="460"/>
      <c r="C5" s="435"/>
      <c r="D5" s="435"/>
      <c r="E5" s="554"/>
    </row>
    <row r="6" spans="2:5" ht="12.75">
      <c r="B6" s="1215" t="s">
        <v>570</v>
      </c>
      <c r="C6" s="1216"/>
      <c r="D6" s="1216"/>
      <c r="E6" s="1217"/>
    </row>
    <row r="7" spans="2:5" ht="3" customHeight="1">
      <c r="B7" s="460"/>
      <c r="C7" s="435"/>
      <c r="D7" s="435"/>
      <c r="E7" s="554"/>
    </row>
    <row r="8" spans="2:5" ht="12.75">
      <c r="B8" s="590" t="s">
        <v>419</v>
      </c>
      <c r="C8" s="346"/>
      <c r="D8" s="346" t="s">
        <v>209</v>
      </c>
      <c r="E8" s="591" t="s">
        <v>233</v>
      </c>
    </row>
    <row r="9" spans="2:5" ht="12.75">
      <c r="B9" s="1211" t="s">
        <v>426</v>
      </c>
      <c r="C9" s="1212"/>
      <c r="D9" s="1213"/>
      <c r="E9" s="1214"/>
    </row>
    <row r="10" spans="2:5" ht="12.75">
      <c r="B10" s="592"/>
      <c r="C10" s="780"/>
      <c r="D10" s="347"/>
      <c r="E10" s="593"/>
    </row>
    <row r="11" spans="2:5" ht="12.75">
      <c r="B11" s="592"/>
      <c r="C11" s="780"/>
      <c r="D11" s="347"/>
      <c r="E11" s="593"/>
    </row>
    <row r="12" spans="2:5" ht="12.75">
      <c r="B12" s="592"/>
      <c r="C12" s="780"/>
      <c r="D12" s="347"/>
      <c r="E12" s="593"/>
    </row>
    <row r="13" spans="2:5" ht="12.75">
      <c r="B13" s="592"/>
      <c r="C13" s="780"/>
      <c r="D13" s="347"/>
      <c r="E13" s="593"/>
    </row>
    <row r="14" spans="2:5" ht="12.75">
      <c r="B14" s="592"/>
      <c r="C14" s="780"/>
      <c r="D14" s="347"/>
      <c r="E14" s="593"/>
    </row>
    <row r="15" spans="2:5" ht="12.75">
      <c r="B15" s="592"/>
      <c r="C15" s="780"/>
      <c r="D15" s="347"/>
      <c r="E15" s="593"/>
    </row>
    <row r="16" spans="2:5" ht="12.75">
      <c r="B16" s="592"/>
      <c r="C16" s="780"/>
      <c r="D16" s="347"/>
      <c r="E16" s="593"/>
    </row>
    <row r="17" spans="2:5" ht="12.75">
      <c r="B17" s="592"/>
      <c r="C17" s="780"/>
      <c r="D17" s="347"/>
      <c r="E17" s="593"/>
    </row>
    <row r="18" spans="2:5" ht="12.75">
      <c r="B18" s="592"/>
      <c r="C18" s="780"/>
      <c r="D18" s="347"/>
      <c r="E18" s="593"/>
    </row>
    <row r="19" spans="2:5" ht="12.75">
      <c r="B19" s="592"/>
      <c r="C19" s="780"/>
      <c r="D19" s="347"/>
      <c r="E19" s="593"/>
    </row>
    <row r="20" spans="2:5" ht="12.75">
      <c r="B20" s="781" t="s">
        <v>431</v>
      </c>
      <c r="C20" s="782"/>
      <c r="D20" s="347">
        <f>SUM(D10:D19)</f>
        <v>0</v>
      </c>
      <c r="E20" s="595">
        <f>SUM(E10:E19)</f>
        <v>0</v>
      </c>
    </row>
    <row r="21" spans="2:5" ht="12.75">
      <c r="B21" s="592"/>
      <c r="C21" s="780"/>
      <c r="D21" s="347"/>
      <c r="E21" s="593"/>
    </row>
    <row r="22" spans="2:5" ht="12.75">
      <c r="B22" s="1211" t="s">
        <v>428</v>
      </c>
      <c r="C22" s="1206"/>
      <c r="D22" s="1213"/>
      <c r="E22" s="1214"/>
    </row>
    <row r="23" spans="2:5" ht="12.75">
      <c r="B23" s="592"/>
      <c r="C23" s="435"/>
      <c r="D23" s="347"/>
      <c r="E23" s="593"/>
    </row>
    <row r="24" spans="2:5" ht="12.75">
      <c r="B24" s="592"/>
      <c r="C24" s="435"/>
      <c r="D24" s="347"/>
      <c r="E24" s="593"/>
    </row>
    <row r="25" spans="2:5" ht="12.75">
      <c r="B25" s="592"/>
      <c r="C25" s="435"/>
      <c r="D25" s="347"/>
      <c r="E25" s="593"/>
    </row>
    <row r="26" spans="2:5" ht="12.75">
      <c r="B26" s="592"/>
      <c r="C26" s="435"/>
      <c r="D26" s="347"/>
      <c r="E26" s="593"/>
    </row>
    <row r="27" spans="2:5" ht="12.75">
      <c r="B27" s="592"/>
      <c r="C27" s="435"/>
      <c r="D27" s="347"/>
      <c r="E27" s="593"/>
    </row>
    <row r="28" spans="2:5" ht="12.75">
      <c r="B28" s="592"/>
      <c r="C28" s="435"/>
      <c r="D28" s="347"/>
      <c r="E28" s="593"/>
    </row>
    <row r="29" spans="2:5" ht="12.75">
      <c r="B29" s="592"/>
      <c r="C29" s="435"/>
      <c r="D29" s="347"/>
      <c r="E29" s="593"/>
    </row>
    <row r="30" spans="2:5" ht="12.75">
      <c r="B30" s="592"/>
      <c r="C30" s="435"/>
      <c r="D30" s="347"/>
      <c r="E30" s="593"/>
    </row>
    <row r="31" spans="2:5" ht="12.75">
      <c r="B31" s="592"/>
      <c r="C31" s="435"/>
      <c r="D31" s="347"/>
      <c r="E31" s="593"/>
    </row>
    <row r="32" spans="2:5" ht="12.75">
      <c r="B32" s="592"/>
      <c r="C32" s="435"/>
      <c r="D32" s="347"/>
      <c r="E32" s="593"/>
    </row>
    <row r="33" spans="2:7" ht="12.75">
      <c r="B33" s="592"/>
      <c r="C33" s="435"/>
      <c r="D33" s="347"/>
      <c r="E33" s="593"/>
    </row>
    <row r="34" spans="2:7" ht="12.75">
      <c r="B34" s="592"/>
      <c r="C34" s="435"/>
      <c r="D34" s="347"/>
      <c r="E34" s="593"/>
    </row>
    <row r="35" spans="2:7" ht="12.75">
      <c r="B35" s="594" t="s">
        <v>432</v>
      </c>
      <c r="C35" s="79"/>
      <c r="D35" s="347">
        <f>SUM(D23:D34)</f>
        <v>0</v>
      </c>
      <c r="E35" s="595">
        <f>SUM(E23:E34)</f>
        <v>0</v>
      </c>
    </row>
    <row r="36" spans="2:7" ht="12.75">
      <c r="B36" s="592"/>
      <c r="C36" s="435"/>
      <c r="D36" s="347"/>
      <c r="E36" s="593"/>
    </row>
    <row r="37" spans="2:7" ht="12.75">
      <c r="B37" s="594" t="s">
        <v>136</v>
      </c>
      <c r="C37" s="348"/>
      <c r="D37" s="438">
        <f>+D20+D35</f>
        <v>0</v>
      </c>
      <c r="E37" s="596">
        <f>+E20+E35</f>
        <v>0</v>
      </c>
    </row>
    <row r="38" spans="2:7" ht="3.75" hidden="1" customHeight="1">
      <c r="B38" s="560"/>
      <c r="C38" s="226"/>
      <c r="D38" s="226"/>
      <c r="E38" s="554"/>
    </row>
    <row r="39" spans="2:7" ht="12.75" customHeight="1">
      <c r="B39" s="1089" t="s">
        <v>77</v>
      </c>
      <c r="C39" s="1090"/>
      <c r="D39" s="1090"/>
      <c r="E39" s="1194"/>
    </row>
    <row r="40" spans="2:7" ht="12.75" customHeight="1">
      <c r="B40" s="1089"/>
      <c r="C40" s="1090"/>
      <c r="D40" s="1090"/>
      <c r="E40" s="1194"/>
    </row>
    <row r="41" spans="2:7" ht="25.5" customHeight="1">
      <c r="B41" s="460"/>
      <c r="C41" s="226"/>
      <c r="D41" s="226"/>
      <c r="E41" s="554"/>
    </row>
    <row r="42" spans="2:7" ht="12.75">
      <c r="B42" s="589"/>
      <c r="C42" s="226"/>
      <c r="D42" s="301"/>
      <c r="E42" s="597"/>
      <c r="F42" s="52"/>
      <c r="G42" s="52"/>
    </row>
    <row r="43" spans="2:7" ht="12.75">
      <c r="B43" s="598" t="s">
        <v>446</v>
      </c>
      <c r="C43" s="440"/>
      <c r="D43" s="1029" t="s">
        <v>499</v>
      </c>
      <c r="E43" s="1147"/>
      <c r="F43" s="52"/>
      <c r="G43" s="52"/>
    </row>
    <row r="44" spans="2:7" ht="12.75">
      <c r="B44" s="599" t="s">
        <v>576</v>
      </c>
      <c r="C44" s="430"/>
      <c r="D44" s="1043" t="s">
        <v>448</v>
      </c>
      <c r="E44" s="1165"/>
      <c r="F44" s="51"/>
      <c r="G44" s="51"/>
    </row>
    <row r="45" spans="2:7" ht="13.5" thickBot="1">
      <c r="B45" s="569"/>
      <c r="C45" s="562"/>
      <c r="D45" s="562"/>
      <c r="E45" s="563"/>
    </row>
    <row r="46" spans="2:7" ht="12.75">
      <c r="B46" s="224"/>
      <c r="C46" s="224"/>
      <c r="D46" s="224"/>
      <c r="E46" s="224"/>
    </row>
    <row r="47" spans="2:7" ht="12.75">
      <c r="B47" s="224"/>
      <c r="C47" s="224"/>
      <c r="D47" s="224"/>
      <c r="E47" s="224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B5" sqref="B5"/>
    </sheetView>
  </sheetViews>
  <sheetFormatPr baseColWidth="10" defaultRowHeight="12"/>
  <cols>
    <col min="1" max="1" width="2.85546875" style="41" customWidth="1"/>
    <col min="2" max="2" width="1.140625" style="41" customWidth="1"/>
    <col min="3" max="3" width="60" style="41" customWidth="1"/>
    <col min="4" max="4" width="14.7109375" style="41" customWidth="1"/>
    <col min="5" max="6" width="14.85546875" style="41" bestFit="1" customWidth="1"/>
    <col min="7" max="7" width="4.28515625" style="17" customWidth="1"/>
    <col min="8" max="16384" width="11.42578125" style="41"/>
  </cols>
  <sheetData>
    <row r="1" spans="2:7" ht="6" customHeight="1" thickBot="1"/>
    <row r="2" spans="2:7" ht="12.75">
      <c r="B2" s="1202"/>
      <c r="C2" s="1203"/>
      <c r="D2" s="1203"/>
      <c r="E2" s="1203"/>
      <c r="F2" s="1204"/>
    </row>
    <row r="3" spans="2:7" ht="18" customHeight="1">
      <c r="B3" s="1205" t="s">
        <v>433</v>
      </c>
      <c r="C3" s="1206"/>
      <c r="D3" s="1206"/>
      <c r="E3" s="1206"/>
      <c r="F3" s="1207"/>
    </row>
    <row r="4" spans="2:7" ht="30" customHeight="1">
      <c r="B4" s="1208" t="s">
        <v>1281</v>
      </c>
      <c r="C4" s="1209"/>
      <c r="D4" s="1209"/>
      <c r="E4" s="1209"/>
      <c r="F4" s="1210"/>
    </row>
    <row r="5" spans="2:7" s="17" customFormat="1" ht="1.5" customHeight="1">
      <c r="B5" s="460"/>
      <c r="C5" s="435"/>
      <c r="D5" s="435"/>
      <c r="E5" s="435"/>
      <c r="F5" s="449"/>
    </row>
    <row r="6" spans="2:7" s="17" customFormat="1" ht="3" customHeight="1">
      <c r="B6" s="460"/>
      <c r="C6" s="435"/>
      <c r="D6" s="435"/>
      <c r="E6" s="435"/>
      <c r="F6" s="449"/>
    </row>
    <row r="7" spans="2:7" s="17" customFormat="1" ht="13.5" customHeight="1">
      <c r="B7" s="460"/>
      <c r="C7" s="349" t="s">
        <v>503</v>
      </c>
      <c r="D7" s="324"/>
      <c r="E7" s="323"/>
      <c r="F7" s="579"/>
      <c r="G7" s="55"/>
    </row>
    <row r="8" spans="2:7" s="17" customFormat="1" ht="3.75" customHeight="1">
      <c r="B8" s="460"/>
      <c r="C8" s="435"/>
      <c r="D8" s="435"/>
      <c r="E8" s="435"/>
      <c r="F8" s="449"/>
    </row>
    <row r="9" spans="2:7" s="17" customFormat="1" ht="6" hidden="1" customHeight="1">
      <c r="B9" s="460"/>
      <c r="C9" s="435"/>
      <c r="D9" s="435"/>
      <c r="E9" s="435"/>
      <c r="F9" s="449"/>
    </row>
    <row r="10" spans="2:7" s="17" customFormat="1" ht="14.25">
      <c r="B10" s="1228" t="s">
        <v>75</v>
      </c>
      <c r="C10" s="1229"/>
      <c r="D10" s="350" t="s">
        <v>206</v>
      </c>
      <c r="E10" s="350" t="s">
        <v>209</v>
      </c>
      <c r="F10" s="600" t="s">
        <v>571</v>
      </c>
    </row>
    <row r="11" spans="2:7" s="17" customFormat="1" ht="5.25" customHeight="1" thickBot="1">
      <c r="B11" s="570"/>
      <c r="C11" s="325"/>
      <c r="D11" s="316"/>
      <c r="E11" s="316"/>
      <c r="F11" s="564"/>
    </row>
    <row r="12" spans="2:7" s="17" customFormat="1" ht="13.5" thickBot="1">
      <c r="B12" s="351"/>
      <c r="C12" s="352" t="s">
        <v>434</v>
      </c>
      <c r="D12" s="762">
        <f>+D13+D14</f>
        <v>116200534</v>
      </c>
      <c r="E12" s="762">
        <f t="shared" ref="E12:F12" si="0">+E13+E14</f>
        <v>74946245.659999996</v>
      </c>
      <c r="F12" s="763">
        <f t="shared" si="0"/>
        <v>74946245.659999996</v>
      </c>
    </row>
    <row r="13" spans="2:7" s="17" customFormat="1" ht="12.75">
      <c r="B13" s="1230" t="s">
        <v>572</v>
      </c>
      <c r="C13" s="1231"/>
      <c r="D13" s="764">
        <f>+[1]EAI!E33</f>
        <v>0</v>
      </c>
      <c r="E13" s="764">
        <f>+[1]EAI!H33</f>
        <v>0</v>
      </c>
      <c r="F13" s="765">
        <f>+[1]EAI!I33</f>
        <v>0</v>
      </c>
    </row>
    <row r="14" spans="2:7" s="17" customFormat="1" ht="13.5" thickBot="1">
      <c r="B14" s="1232" t="s">
        <v>573</v>
      </c>
      <c r="C14" s="1233"/>
      <c r="D14" s="766">
        <v>116200534</v>
      </c>
      <c r="E14" s="766">
        <v>74946245.659999996</v>
      </c>
      <c r="F14" s="700">
        <v>74946245.659999996</v>
      </c>
    </row>
    <row r="15" spans="2:7" s="17" customFormat="1" ht="13.5" thickBot="1">
      <c r="B15" s="355"/>
      <c r="C15" s="352" t="s">
        <v>435</v>
      </c>
      <c r="D15" s="762">
        <f>+D16+D17</f>
        <v>116200534.04000001</v>
      </c>
      <c r="E15" s="762">
        <f t="shared" ref="E15" si="1">+E16+E17</f>
        <v>31110610.09</v>
      </c>
      <c r="F15" s="763">
        <f>+F16+F17+0.2</f>
        <v>31021727.140000001</v>
      </c>
    </row>
    <row r="16" spans="2:7" s="17" customFormat="1" ht="12.75">
      <c r="B16" s="1234" t="s">
        <v>574</v>
      </c>
      <c r="C16" s="1235"/>
      <c r="D16" s="764"/>
      <c r="E16" s="764"/>
      <c r="F16" s="765"/>
    </row>
    <row r="17" spans="2:6" s="17" customFormat="1" ht="13.5" thickBot="1">
      <c r="B17" s="1236" t="s">
        <v>575</v>
      </c>
      <c r="C17" s="1237"/>
      <c r="D17" s="767">
        <v>116200534.04000001</v>
      </c>
      <c r="E17" s="767">
        <v>31110610.09</v>
      </c>
      <c r="F17" s="768">
        <v>31021726.940000001</v>
      </c>
    </row>
    <row r="18" spans="2:6" s="17" customFormat="1" ht="13.5" thickBot="1">
      <c r="B18" s="358"/>
      <c r="C18" s="359" t="s">
        <v>436</v>
      </c>
      <c r="D18" s="769">
        <f>+D12-D15</f>
        <v>-4.0000006556510925E-2</v>
      </c>
      <c r="E18" s="769">
        <f>+E12-E15</f>
        <v>43835635.569999993</v>
      </c>
      <c r="F18" s="770">
        <f>+F12-F15</f>
        <v>43924518.519999996</v>
      </c>
    </row>
    <row r="19" spans="2:6" s="17" customFormat="1" ht="13.5" thickBot="1">
      <c r="B19" s="460"/>
      <c r="C19" s="435"/>
      <c r="D19" s="435"/>
      <c r="E19" s="435"/>
      <c r="F19" s="449"/>
    </row>
    <row r="20" spans="2:6" s="17" customFormat="1" ht="15" thickBot="1">
      <c r="B20" s="1238" t="s">
        <v>75</v>
      </c>
      <c r="C20" s="1239"/>
      <c r="D20" s="360" t="s">
        <v>206</v>
      </c>
      <c r="E20" s="360" t="s">
        <v>209</v>
      </c>
      <c r="F20" s="361" t="s">
        <v>571</v>
      </c>
    </row>
    <row r="21" spans="2:6" s="17" customFormat="1" ht="6.75" customHeight="1">
      <c r="B21" s="362"/>
      <c r="C21" s="363"/>
      <c r="D21" s="363"/>
      <c r="E21" s="363"/>
      <c r="F21" s="364"/>
    </row>
    <row r="22" spans="2:6" s="17" customFormat="1" ht="12.75">
      <c r="B22" s="1220" t="s">
        <v>437</v>
      </c>
      <c r="C22" s="1221"/>
      <c r="D22" s="353">
        <f>+D18</f>
        <v>-4.0000006556510925E-2</v>
      </c>
      <c r="E22" s="766">
        <f t="shared" ref="E22:F22" si="2">+E18</f>
        <v>43835635.569999993</v>
      </c>
      <c r="F22" s="700">
        <f t="shared" si="2"/>
        <v>43924518.519999996</v>
      </c>
    </row>
    <row r="23" spans="2:6" s="17" customFormat="1" ht="6" customHeight="1">
      <c r="B23" s="365"/>
      <c r="C23" s="441"/>
      <c r="D23" s="353"/>
      <c r="E23" s="766"/>
      <c r="F23" s="700"/>
    </row>
    <row r="24" spans="2:6" s="17" customFormat="1" ht="12.75">
      <c r="B24" s="1220" t="s">
        <v>438</v>
      </c>
      <c r="C24" s="1221"/>
      <c r="D24" s="353"/>
      <c r="E24" s="766"/>
      <c r="F24" s="700"/>
    </row>
    <row r="25" spans="2:6" s="17" customFormat="1" ht="7.5" customHeight="1" thickBot="1">
      <c r="B25" s="366"/>
      <c r="C25" s="367"/>
      <c r="D25" s="356"/>
      <c r="E25" s="767"/>
      <c r="F25" s="768"/>
    </row>
    <row r="26" spans="2:6" s="17" customFormat="1" ht="13.5" thickBot="1">
      <c r="B26" s="366"/>
      <c r="C26" s="359" t="s">
        <v>439</v>
      </c>
      <c r="D26" s="368">
        <f>+D22-D24</f>
        <v>-4.0000006556510925E-2</v>
      </c>
      <c r="E26" s="771">
        <f t="shared" ref="E26:F26" si="3">+E22-E24</f>
        <v>43835635.569999993</v>
      </c>
      <c r="F26" s="772">
        <f t="shared" si="3"/>
        <v>43924518.519999996</v>
      </c>
    </row>
    <row r="27" spans="2:6" s="17" customFormat="1" ht="13.5" thickBot="1">
      <c r="B27" s="460"/>
      <c r="C27" s="435"/>
      <c r="D27" s="435"/>
      <c r="E27" s="435"/>
      <c r="F27" s="449"/>
    </row>
    <row r="28" spans="2:6" s="17" customFormat="1" ht="15" thickBot="1">
      <c r="B28" s="1226" t="s">
        <v>75</v>
      </c>
      <c r="C28" s="1227"/>
      <c r="D28" s="369" t="s">
        <v>206</v>
      </c>
      <c r="E28" s="369" t="s">
        <v>209</v>
      </c>
      <c r="F28" s="370" t="s">
        <v>571</v>
      </c>
    </row>
    <row r="29" spans="2:6" s="17" customFormat="1" ht="5.25" customHeight="1">
      <c r="B29" s="362"/>
      <c r="C29" s="363"/>
      <c r="D29" s="363"/>
      <c r="E29" s="363"/>
      <c r="F29" s="364"/>
    </row>
    <row r="30" spans="2:6" s="17" customFormat="1" ht="12.75">
      <c r="B30" s="1220" t="s">
        <v>440</v>
      </c>
      <c r="C30" s="1221"/>
      <c r="D30" s="353">
        <f>+[1]EAI!E52</f>
        <v>0</v>
      </c>
      <c r="E30" s="353">
        <f>+[1]EAI!H51</f>
        <v>0</v>
      </c>
      <c r="F30" s="354">
        <f>+[1]EAI!I54</f>
        <v>0</v>
      </c>
    </row>
    <row r="31" spans="2:6" s="17" customFormat="1" ht="5.25" customHeight="1">
      <c r="B31" s="365"/>
      <c r="C31" s="441"/>
      <c r="D31" s="353"/>
      <c r="E31" s="353"/>
      <c r="F31" s="354"/>
    </row>
    <row r="32" spans="2:6" s="17" customFormat="1" ht="13.5" thickBot="1">
      <c r="B32" s="1222" t="s">
        <v>441</v>
      </c>
      <c r="C32" s="1223"/>
      <c r="D32" s="356"/>
      <c r="E32" s="356"/>
      <c r="F32" s="357"/>
    </row>
    <row r="33" spans="2:7" s="17" customFormat="1" ht="13.5" customHeight="1" thickBot="1">
      <c r="B33" s="571"/>
      <c r="C33" s="371"/>
      <c r="D33" s="353"/>
      <c r="E33" s="353"/>
      <c r="F33" s="354"/>
    </row>
    <row r="34" spans="2:7" s="17" customFormat="1" ht="13.5" thickBot="1">
      <c r="B34" s="355"/>
      <c r="C34" s="352" t="s">
        <v>442</v>
      </c>
      <c r="D34" s="372">
        <f>+D30-D32</f>
        <v>0</v>
      </c>
      <c r="E34" s="372">
        <f t="shared" ref="E34:F34" si="4">+E30-E32</f>
        <v>0</v>
      </c>
      <c r="F34" s="373">
        <f t="shared" si="4"/>
        <v>0</v>
      </c>
    </row>
    <row r="35" spans="2:7" s="17" customFormat="1" ht="0.75" customHeight="1">
      <c r="B35" s="460"/>
      <c r="C35" s="435"/>
      <c r="D35" s="435"/>
      <c r="E35" s="435"/>
      <c r="F35" s="449"/>
    </row>
    <row r="36" spans="2:7" s="111" customFormat="1" ht="29.25" customHeight="1">
      <c r="B36" s="1089" t="s">
        <v>77</v>
      </c>
      <c r="C36" s="1090"/>
      <c r="D36" s="1090"/>
      <c r="E36" s="1090"/>
      <c r="F36" s="1194"/>
    </row>
    <row r="37" spans="2:7" s="17" customFormat="1" ht="26.25" customHeight="1">
      <c r="B37" s="460"/>
      <c r="C37" s="1090" t="s">
        <v>443</v>
      </c>
      <c r="D37" s="1090"/>
      <c r="E37" s="1090"/>
      <c r="F37" s="1194"/>
    </row>
    <row r="38" spans="2:7" s="17" customFormat="1" ht="40.5" customHeight="1">
      <c r="B38" s="460"/>
      <c r="C38" s="1090" t="s">
        <v>444</v>
      </c>
      <c r="D38" s="1090"/>
      <c r="E38" s="1090"/>
      <c r="F38" s="1194"/>
    </row>
    <row r="39" spans="2:7" s="17" customFormat="1" ht="12.75">
      <c r="B39" s="460"/>
      <c r="C39" s="1224" t="s">
        <v>445</v>
      </c>
      <c r="D39" s="1224"/>
      <c r="E39" s="1224"/>
      <c r="F39" s="1225"/>
    </row>
    <row r="40" spans="2:7" s="17" customFormat="1" ht="12.75">
      <c r="B40" s="460"/>
      <c r="C40" s="495"/>
      <c r="D40" s="495"/>
      <c r="E40" s="495"/>
      <c r="F40" s="601"/>
    </row>
    <row r="41" spans="2:7" s="17" customFormat="1" ht="12.75">
      <c r="B41" s="460"/>
      <c r="C41" s="495"/>
      <c r="D41" s="495"/>
      <c r="E41" s="495"/>
      <c r="F41" s="601"/>
    </row>
    <row r="42" spans="2:7" s="17" customFormat="1" ht="10.5" customHeight="1">
      <c r="B42" s="460"/>
      <c r="C42" s="435"/>
      <c r="D42" s="435"/>
      <c r="E42" s="435"/>
      <c r="F42" s="449"/>
    </row>
    <row r="43" spans="2:7" ht="12.75">
      <c r="B43" s="560"/>
      <c r="C43" s="440" t="s">
        <v>446</v>
      </c>
      <c r="D43" s="1218" t="s">
        <v>447</v>
      </c>
      <c r="E43" s="1218"/>
      <c r="F43" s="1219"/>
      <c r="G43" s="41"/>
    </row>
    <row r="44" spans="2:7" ht="12.75">
      <c r="B44" s="560"/>
      <c r="C44" s="430" t="s">
        <v>576</v>
      </c>
      <c r="D44" s="1043" t="s">
        <v>448</v>
      </c>
      <c r="E44" s="1043"/>
      <c r="F44" s="1165"/>
    </row>
    <row r="45" spans="2:7" ht="13.5" thickBot="1">
      <c r="B45" s="569"/>
      <c r="C45" s="562"/>
      <c r="D45" s="562"/>
      <c r="E45" s="562"/>
      <c r="F45" s="563"/>
    </row>
    <row r="46" spans="2:7" ht="12.75">
      <c r="B46" s="224"/>
      <c r="C46" s="224"/>
      <c r="D46" s="224"/>
      <c r="E46" s="224"/>
      <c r="F46" s="224"/>
    </row>
    <row r="47" spans="2:7" ht="12.75">
      <c r="B47" s="224"/>
      <c r="C47" s="224"/>
      <c r="D47" s="224"/>
      <c r="E47" s="224"/>
      <c r="F47" s="224"/>
    </row>
    <row r="48" spans="2:7" ht="12.75">
      <c r="B48" s="224"/>
      <c r="C48" s="224"/>
      <c r="D48" s="224"/>
      <c r="E48" s="224"/>
      <c r="F48" s="224"/>
    </row>
    <row r="49" spans="2:6" ht="12.75">
      <c r="B49" s="224"/>
      <c r="C49" s="224"/>
      <c r="D49" s="224"/>
      <c r="E49" s="224"/>
      <c r="F49" s="224"/>
    </row>
    <row r="50" spans="2:6" ht="12.75">
      <c r="B50" s="224"/>
      <c r="C50" s="224"/>
      <c r="D50" s="224"/>
      <c r="E50" s="224"/>
      <c r="F50" s="224"/>
    </row>
    <row r="51" spans="2:6" ht="12.75">
      <c r="B51" s="224"/>
      <c r="C51" s="224"/>
      <c r="D51" s="224"/>
      <c r="E51" s="224"/>
      <c r="F51" s="224"/>
    </row>
    <row r="52" spans="2:6" ht="12.75">
      <c r="B52" s="224"/>
      <c r="C52" s="224"/>
      <c r="D52" s="224"/>
      <c r="E52" s="224"/>
      <c r="F52" s="224"/>
    </row>
    <row r="53" spans="2:6" ht="12.75">
      <c r="B53" s="224"/>
      <c r="C53" s="224"/>
      <c r="D53" s="224"/>
      <c r="E53" s="224"/>
      <c r="F53" s="224"/>
    </row>
    <row r="54" spans="2:6" ht="12.75">
      <c r="B54" s="224"/>
      <c r="C54" s="224"/>
      <c r="D54" s="224"/>
      <c r="E54" s="224"/>
      <c r="F54" s="224"/>
    </row>
    <row r="55" spans="2:6" ht="12.75">
      <c r="B55" s="224"/>
      <c r="C55" s="224"/>
      <c r="D55" s="224"/>
      <c r="E55" s="224"/>
      <c r="F55" s="224"/>
    </row>
    <row r="56" spans="2:6" ht="12.75">
      <c r="B56" s="224"/>
      <c r="C56" s="224"/>
      <c r="D56" s="224"/>
      <c r="E56" s="224"/>
      <c r="F56" s="224"/>
    </row>
    <row r="57" spans="2:6" ht="12.75">
      <c r="B57" s="224"/>
      <c r="C57" s="224"/>
      <c r="D57" s="224"/>
      <c r="E57" s="224"/>
      <c r="F57" s="224"/>
    </row>
    <row r="58" spans="2:6" ht="12.75">
      <c r="B58" s="224"/>
      <c r="C58" s="224"/>
      <c r="D58" s="224"/>
      <c r="E58" s="224"/>
      <c r="F58" s="224"/>
    </row>
    <row r="59" spans="2:6" ht="12.75">
      <c r="B59" s="224"/>
      <c r="C59" s="224"/>
      <c r="D59" s="224"/>
      <c r="E59" s="224"/>
      <c r="F59" s="224"/>
    </row>
    <row r="60" spans="2:6" ht="12.75">
      <c r="B60" s="224"/>
      <c r="C60" s="224"/>
      <c r="D60" s="224"/>
      <c r="E60" s="224"/>
      <c r="F60" s="224"/>
    </row>
    <row r="61" spans="2:6" ht="12.75">
      <c r="B61" s="224"/>
      <c r="C61" s="224"/>
      <c r="D61" s="224"/>
      <c r="E61" s="224"/>
      <c r="F61" s="224"/>
    </row>
    <row r="62" spans="2:6" ht="12.75">
      <c r="B62" s="224"/>
      <c r="C62" s="224"/>
      <c r="D62" s="224"/>
      <c r="E62" s="224"/>
      <c r="F62" s="224"/>
    </row>
    <row r="63" spans="2:6" ht="12.75">
      <c r="B63" s="224"/>
      <c r="C63" s="224"/>
      <c r="D63" s="224"/>
      <c r="E63" s="224"/>
      <c r="F63" s="224"/>
    </row>
    <row r="64" spans="2:6" ht="12.75">
      <c r="B64" s="224"/>
      <c r="C64" s="224"/>
      <c r="D64" s="224"/>
      <c r="E64" s="224"/>
      <c r="F64" s="224"/>
    </row>
    <row r="65" spans="2:6" ht="12.75">
      <c r="B65" s="224"/>
      <c r="C65" s="224"/>
      <c r="D65" s="224"/>
      <c r="E65" s="224"/>
      <c r="F65" s="224"/>
    </row>
    <row r="66" spans="2:6" ht="12.75">
      <c r="B66" s="224"/>
      <c r="C66" s="224"/>
      <c r="D66" s="224"/>
      <c r="E66" s="224"/>
      <c r="F66" s="224"/>
    </row>
    <row r="67" spans="2:6" ht="12.75">
      <c r="B67" s="224"/>
      <c r="C67" s="224"/>
      <c r="D67" s="224"/>
      <c r="E67" s="224"/>
      <c r="F67" s="224"/>
    </row>
    <row r="68" spans="2:6" ht="12.75">
      <c r="B68" s="224"/>
      <c r="C68" s="224"/>
      <c r="D68" s="224"/>
      <c r="E68" s="224"/>
      <c r="F68" s="224"/>
    </row>
    <row r="69" spans="2:6" ht="12.75">
      <c r="B69" s="224"/>
      <c r="C69" s="224"/>
      <c r="D69" s="224"/>
      <c r="E69" s="224"/>
      <c r="F69" s="224"/>
    </row>
    <row r="70" spans="2:6" ht="12.75">
      <c r="B70" s="224"/>
      <c r="C70" s="224"/>
      <c r="D70" s="224"/>
      <c r="E70" s="224"/>
      <c r="F70" s="224"/>
    </row>
    <row r="71" spans="2:6" ht="12.75">
      <c r="B71" s="224"/>
      <c r="C71" s="224"/>
      <c r="D71" s="224"/>
      <c r="E71" s="224"/>
      <c r="F71" s="224"/>
    </row>
    <row r="72" spans="2:6" ht="12.75">
      <c r="B72" s="224"/>
      <c r="C72" s="224"/>
      <c r="D72" s="224"/>
      <c r="E72" s="224"/>
      <c r="F72" s="224"/>
    </row>
    <row r="73" spans="2:6" ht="12.75">
      <c r="B73" s="224"/>
      <c r="C73" s="224"/>
      <c r="D73" s="224"/>
      <c r="E73" s="224"/>
      <c r="F73" s="224"/>
    </row>
    <row r="74" spans="2:6" ht="12.75">
      <c r="B74" s="224"/>
      <c r="C74" s="224"/>
      <c r="D74" s="224"/>
      <c r="E74" s="224"/>
      <c r="F74" s="224"/>
    </row>
    <row r="75" spans="2:6" ht="12.75">
      <c r="B75" s="224"/>
      <c r="C75" s="224"/>
      <c r="D75" s="224"/>
      <c r="E75" s="224"/>
      <c r="F75" s="224"/>
    </row>
    <row r="76" spans="2:6" ht="12.75">
      <c r="B76" s="224"/>
      <c r="C76" s="224"/>
      <c r="D76" s="224"/>
      <c r="E76" s="224"/>
      <c r="F76" s="224"/>
    </row>
    <row r="77" spans="2:6" ht="12.75">
      <c r="B77" s="224"/>
      <c r="C77" s="224"/>
      <c r="D77" s="224"/>
      <c r="E77" s="224"/>
      <c r="F77" s="224"/>
    </row>
    <row r="78" spans="2:6" ht="12.75">
      <c r="B78" s="224"/>
      <c r="C78" s="224"/>
      <c r="D78" s="224"/>
      <c r="E78" s="224"/>
      <c r="F78" s="224"/>
    </row>
    <row r="79" spans="2:6" ht="12.75">
      <c r="B79" s="224"/>
      <c r="C79" s="224"/>
      <c r="D79" s="224"/>
      <c r="E79" s="224"/>
      <c r="F79" s="224"/>
    </row>
    <row r="80" spans="2:6" ht="12.75">
      <c r="B80" s="224"/>
      <c r="C80" s="224"/>
      <c r="D80" s="224"/>
      <c r="E80" s="224"/>
      <c r="F80" s="224"/>
    </row>
    <row r="81" spans="2:6" ht="12.75">
      <c r="B81" s="224"/>
      <c r="C81" s="224"/>
      <c r="D81" s="224"/>
      <c r="E81" s="224"/>
      <c r="F81" s="224"/>
    </row>
    <row r="82" spans="2:6" ht="12.75">
      <c r="B82" s="224"/>
      <c r="C82" s="224"/>
      <c r="D82" s="224"/>
      <c r="E82" s="224"/>
      <c r="F82" s="224"/>
    </row>
    <row r="83" spans="2:6" ht="12.75">
      <c r="B83" s="224"/>
      <c r="C83" s="224"/>
      <c r="D83" s="224"/>
      <c r="E83" s="224"/>
      <c r="F83" s="224"/>
    </row>
    <row r="84" spans="2:6" ht="12.75">
      <c r="B84" s="224"/>
      <c r="C84" s="224"/>
      <c r="D84" s="224"/>
      <c r="E84" s="224"/>
      <c r="F84" s="224"/>
    </row>
    <row r="85" spans="2:6" ht="12.75">
      <c r="B85" s="224"/>
      <c r="C85" s="224"/>
      <c r="D85" s="224"/>
      <c r="E85" s="224"/>
      <c r="F85" s="224"/>
    </row>
    <row r="86" spans="2:6" ht="12.75">
      <c r="B86" s="224"/>
      <c r="C86" s="224"/>
      <c r="D86" s="224"/>
      <c r="E86" s="224"/>
      <c r="F86" s="224"/>
    </row>
    <row r="87" spans="2:6" ht="12.75">
      <c r="B87" s="224"/>
      <c r="C87" s="224"/>
      <c r="D87" s="224"/>
      <c r="E87" s="224"/>
      <c r="F87" s="224"/>
    </row>
    <row r="88" spans="2:6" ht="12.75">
      <c r="B88" s="224"/>
      <c r="C88" s="224"/>
      <c r="D88" s="224"/>
      <c r="E88" s="224"/>
      <c r="F88" s="224"/>
    </row>
    <row r="89" spans="2:6" ht="12.75">
      <c r="B89" s="224"/>
      <c r="C89" s="224"/>
      <c r="D89" s="224"/>
      <c r="E89" s="224"/>
      <c r="F89" s="224"/>
    </row>
    <row r="90" spans="2:6" ht="12.75">
      <c r="B90" s="224"/>
      <c r="C90" s="224"/>
      <c r="D90" s="224"/>
      <c r="E90" s="224"/>
      <c r="F90" s="224"/>
    </row>
    <row r="91" spans="2:6" ht="12.75">
      <c r="B91" s="224"/>
      <c r="C91" s="224"/>
      <c r="D91" s="224"/>
      <c r="E91" s="224"/>
      <c r="F91" s="224"/>
    </row>
    <row r="92" spans="2:6" ht="12.75">
      <c r="B92" s="224"/>
      <c r="C92" s="224"/>
      <c r="D92" s="224"/>
      <c r="E92" s="224"/>
      <c r="F92" s="224"/>
    </row>
    <row r="93" spans="2:6" ht="12.75">
      <c r="B93" s="224"/>
      <c r="C93" s="224"/>
      <c r="D93" s="224"/>
      <c r="E93" s="224"/>
      <c r="F93" s="224"/>
    </row>
    <row r="94" spans="2:6" ht="12.75">
      <c r="B94" s="224"/>
      <c r="C94" s="224"/>
      <c r="D94" s="224"/>
      <c r="E94" s="224"/>
      <c r="F94" s="224"/>
    </row>
    <row r="95" spans="2:6" ht="12.75">
      <c r="B95" s="224"/>
      <c r="C95" s="224"/>
      <c r="D95" s="224"/>
      <c r="E95" s="224"/>
      <c r="F95" s="224"/>
    </row>
    <row r="96" spans="2:6" ht="12.75">
      <c r="B96" s="224"/>
      <c r="C96" s="224"/>
      <c r="D96" s="224"/>
      <c r="E96" s="224"/>
      <c r="F96" s="224"/>
    </row>
    <row r="97" spans="2:6" ht="12.75">
      <c r="B97" s="224"/>
      <c r="C97" s="224"/>
      <c r="D97" s="224"/>
      <c r="E97" s="224"/>
      <c r="F97" s="224"/>
    </row>
    <row r="98" spans="2:6" ht="12.75">
      <c r="B98" s="224"/>
      <c r="C98" s="224"/>
      <c r="D98" s="224"/>
      <c r="E98" s="224"/>
      <c r="F98" s="224"/>
    </row>
    <row r="99" spans="2:6" ht="12.75">
      <c r="B99" s="224"/>
      <c r="C99" s="224"/>
      <c r="D99" s="224"/>
      <c r="E99" s="224"/>
      <c r="F99" s="224"/>
    </row>
    <row r="100" spans="2:6" ht="12.75">
      <c r="B100" s="224"/>
      <c r="C100" s="224"/>
      <c r="D100" s="224"/>
      <c r="E100" s="224"/>
      <c r="F100" s="224"/>
    </row>
    <row r="101" spans="2:6" ht="12.75">
      <c r="B101" s="224"/>
      <c r="C101" s="224"/>
      <c r="D101" s="224"/>
      <c r="E101" s="224"/>
      <c r="F101" s="224"/>
    </row>
    <row r="102" spans="2:6" ht="12.75">
      <c r="B102" s="224"/>
      <c r="C102" s="224"/>
      <c r="D102" s="224"/>
      <c r="E102" s="224"/>
      <c r="F102" s="224"/>
    </row>
    <row r="103" spans="2:6" ht="12.75">
      <c r="B103" s="224"/>
      <c r="C103" s="224"/>
      <c r="D103" s="224"/>
      <c r="E103" s="224"/>
      <c r="F103" s="224"/>
    </row>
    <row r="104" spans="2:6" ht="12.75">
      <c r="B104" s="224"/>
      <c r="C104" s="224"/>
      <c r="D104" s="224"/>
      <c r="E104" s="224"/>
      <c r="F104" s="224"/>
    </row>
    <row r="105" spans="2:6" ht="12.75">
      <c r="B105" s="224"/>
      <c r="C105" s="224"/>
      <c r="D105" s="224"/>
      <c r="E105" s="224"/>
      <c r="F105" s="224"/>
    </row>
    <row r="106" spans="2:6" ht="12.75">
      <c r="B106" s="224"/>
      <c r="C106" s="224"/>
      <c r="D106" s="224"/>
      <c r="E106" s="224"/>
      <c r="F106" s="224"/>
    </row>
    <row r="107" spans="2:6" ht="12.75">
      <c r="B107" s="224"/>
      <c r="C107" s="224"/>
      <c r="D107" s="224"/>
      <c r="E107" s="224"/>
      <c r="F107" s="224"/>
    </row>
    <row r="108" spans="2:6" ht="12.75">
      <c r="B108" s="224"/>
      <c r="C108" s="224"/>
      <c r="D108" s="224"/>
      <c r="E108" s="224"/>
      <c r="F108" s="224"/>
    </row>
    <row r="109" spans="2:6" ht="12.75">
      <c r="B109" s="224"/>
      <c r="C109" s="224"/>
      <c r="D109" s="224"/>
      <c r="E109" s="224"/>
      <c r="F109" s="224"/>
    </row>
    <row r="110" spans="2:6" ht="12.75">
      <c r="B110" s="224"/>
      <c r="C110" s="224"/>
      <c r="D110" s="224"/>
      <c r="E110" s="224"/>
      <c r="F110" s="224"/>
    </row>
    <row r="111" spans="2:6" ht="12.75">
      <c r="B111" s="224"/>
      <c r="C111" s="224"/>
      <c r="D111" s="224"/>
      <c r="E111" s="224"/>
      <c r="F111" s="224"/>
    </row>
    <row r="112" spans="2:6" ht="12.75">
      <c r="B112" s="224"/>
      <c r="C112" s="224"/>
      <c r="D112" s="224"/>
      <c r="E112" s="224"/>
      <c r="F112" s="224"/>
    </row>
    <row r="113" spans="2:6" ht="12.75">
      <c r="B113" s="224"/>
      <c r="C113" s="224"/>
      <c r="D113" s="224"/>
      <c r="E113" s="224"/>
      <c r="F113" s="224"/>
    </row>
    <row r="114" spans="2:6" ht="12.75">
      <c r="B114" s="224"/>
      <c r="C114" s="224"/>
      <c r="D114" s="224"/>
      <c r="E114" s="224"/>
      <c r="F114" s="224"/>
    </row>
  </sheetData>
  <mergeCells count="20"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  <mergeCell ref="D43:F43"/>
    <mergeCell ref="D44:F44"/>
    <mergeCell ref="B30:C30"/>
    <mergeCell ref="B32:C32"/>
    <mergeCell ref="C37:F37"/>
    <mergeCell ref="C38:F38"/>
    <mergeCell ref="C39:F39"/>
    <mergeCell ref="B36:F36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1" customWidth="1"/>
    <col min="4" max="4" width="65.7109375" style="41" customWidth="1"/>
    <col min="5" max="5" width="12.7109375" style="41" customWidth="1"/>
    <col min="6" max="6" width="14.28515625" style="41" customWidth="1"/>
    <col min="7" max="7" width="12.7109375" style="41" customWidth="1"/>
    <col min="8" max="8" width="12.7109375" style="41" hidden="1" customWidth="1"/>
    <col min="9" max="9" width="12.7109375" style="41" customWidth="1"/>
    <col min="10" max="10" width="12.7109375" style="41" hidden="1" customWidth="1"/>
    <col min="11" max="11" width="14.140625" style="41" bestFit="1" customWidth="1"/>
    <col min="12" max="12" width="12.85546875" style="41" customWidth="1"/>
    <col min="13" max="13" width="3.140625" style="17" customWidth="1"/>
    <col min="14" max="16384" width="11.42578125" style="41"/>
  </cols>
  <sheetData>
    <row r="1" spans="2:12" ht="12.75" thickBot="1"/>
    <row r="2" spans="2:12" ht="13.5" customHeight="1">
      <c r="B2" s="1140" t="s">
        <v>276</v>
      </c>
      <c r="C2" s="997"/>
      <c r="D2" s="997"/>
      <c r="E2" s="997"/>
      <c r="F2" s="997"/>
      <c r="G2" s="997"/>
      <c r="H2" s="997"/>
      <c r="I2" s="997"/>
      <c r="J2" s="997"/>
      <c r="K2" s="997"/>
      <c r="L2" s="1171"/>
    </row>
    <row r="3" spans="2:12" ht="12.75">
      <c r="B3" s="1012" t="s">
        <v>1255</v>
      </c>
      <c r="C3" s="1009"/>
      <c r="D3" s="1009"/>
      <c r="E3" s="1009"/>
      <c r="F3" s="1009"/>
      <c r="G3" s="1009"/>
      <c r="H3" s="1009"/>
      <c r="I3" s="1009"/>
      <c r="J3" s="1009"/>
      <c r="K3" s="1009"/>
      <c r="L3" s="1013"/>
    </row>
    <row r="4" spans="2:12" s="17" customFormat="1" ht="8.25" hidden="1" customHeight="1">
      <c r="B4" s="539"/>
      <c r="C4" s="102"/>
      <c r="D4" s="102"/>
      <c r="E4" s="102"/>
      <c r="F4" s="102"/>
      <c r="G4" s="102"/>
      <c r="H4" s="102"/>
      <c r="I4" s="102"/>
      <c r="J4" s="102"/>
      <c r="K4" s="102"/>
      <c r="L4" s="602"/>
    </row>
    <row r="5" spans="2:12" s="17" customFormat="1" ht="13.5" customHeight="1">
      <c r="B5" s="728"/>
      <c r="C5" s="729"/>
      <c r="D5" s="733" t="s">
        <v>4</v>
      </c>
      <c r="E5" s="374" t="s">
        <v>455</v>
      </c>
      <c r="F5" s="324"/>
      <c r="G5" s="323"/>
      <c r="H5" s="323"/>
      <c r="I5" s="95"/>
      <c r="J5" s="95"/>
      <c r="K5" s="102"/>
      <c r="L5" s="602"/>
    </row>
    <row r="6" spans="2:12" s="17" customFormat="1" ht="2.25" customHeight="1">
      <c r="B6" s="539"/>
      <c r="C6" s="102"/>
      <c r="D6" s="102"/>
      <c r="E6" s="102"/>
      <c r="F6" s="102"/>
      <c r="G6" s="102"/>
      <c r="H6" s="102"/>
      <c r="I6" s="102"/>
      <c r="J6" s="102"/>
      <c r="K6" s="102"/>
      <c r="L6" s="602"/>
    </row>
    <row r="7" spans="2:12" ht="11.25" customHeight="1">
      <c r="B7" s="1176" t="s">
        <v>75</v>
      </c>
      <c r="C7" s="1243"/>
      <c r="D7" s="1177"/>
      <c r="E7" s="1168" t="s">
        <v>238</v>
      </c>
      <c r="F7" s="1168"/>
      <c r="G7" s="1168"/>
      <c r="H7" s="1168"/>
      <c r="I7" s="1168"/>
      <c r="J7" s="1168"/>
      <c r="K7" s="1168"/>
      <c r="L7" s="1169" t="s">
        <v>230</v>
      </c>
    </row>
    <row r="8" spans="2:12" ht="23.25" customHeight="1">
      <c r="B8" s="1127"/>
      <c r="C8" s="1128"/>
      <c r="D8" s="1178"/>
      <c r="E8" s="730" t="s">
        <v>231</v>
      </c>
      <c r="F8" s="730" t="s">
        <v>232</v>
      </c>
      <c r="G8" s="730" t="s">
        <v>208</v>
      </c>
      <c r="H8" s="730" t="s">
        <v>415</v>
      </c>
      <c r="I8" s="730" t="s">
        <v>209</v>
      </c>
      <c r="J8" s="730" t="s">
        <v>416</v>
      </c>
      <c r="K8" s="730" t="s">
        <v>233</v>
      </c>
      <c r="L8" s="1169"/>
    </row>
    <row r="9" spans="2:12" ht="11.25" customHeight="1">
      <c r="B9" s="1179"/>
      <c r="C9" s="1244"/>
      <c r="D9" s="1180"/>
      <c r="E9" s="730">
        <v>1</v>
      </c>
      <c r="F9" s="730">
        <v>2</v>
      </c>
      <c r="G9" s="730" t="s">
        <v>234</v>
      </c>
      <c r="H9" s="730"/>
      <c r="I9" s="730">
        <v>4</v>
      </c>
      <c r="J9" s="730"/>
      <c r="K9" s="730">
        <v>5</v>
      </c>
      <c r="L9" s="731" t="s">
        <v>235</v>
      </c>
    </row>
    <row r="10" spans="2:12" ht="15" customHeight="1">
      <c r="B10" s="1232" t="s">
        <v>277</v>
      </c>
      <c r="C10" s="1233"/>
      <c r="D10" s="1240"/>
      <c r="E10" s="840">
        <f>+E11+E14+E23</f>
        <v>116200534.04000001</v>
      </c>
      <c r="F10" s="840">
        <f t="shared" ref="F10:G10" si="0">+F11+F14+F23</f>
        <v>9335382.4299999997</v>
      </c>
      <c r="G10" s="840">
        <f t="shared" si="0"/>
        <v>125535916.47000001</v>
      </c>
      <c r="H10" s="393"/>
      <c r="I10" s="840">
        <f>+I11+I14+I23</f>
        <v>31110610.089999996</v>
      </c>
      <c r="J10" s="840">
        <f t="shared" ref="J10:K10" si="1">+J11+J14+J23</f>
        <v>0</v>
      </c>
      <c r="K10" s="840">
        <f t="shared" si="1"/>
        <v>31021726.939999998</v>
      </c>
      <c r="L10" s="863">
        <f>+G10-I10</f>
        <v>94425306.380000025</v>
      </c>
    </row>
    <row r="11" spans="2:12" ht="12.75">
      <c r="B11" s="365"/>
      <c r="C11" s="1241" t="s">
        <v>278</v>
      </c>
      <c r="D11" s="1242"/>
      <c r="E11" s="691">
        <f>+E12+E13</f>
        <v>105869703.04000001</v>
      </c>
      <c r="F11" s="691">
        <f>+F12+F13</f>
        <v>8944079.4800000004</v>
      </c>
      <c r="G11" s="691">
        <f>+G12+G13</f>
        <v>114813782.52000001</v>
      </c>
      <c r="H11" s="50"/>
      <c r="I11" s="691">
        <f>+I12+H13</f>
        <v>27003640.399999999</v>
      </c>
      <c r="J11" s="691">
        <f t="shared" ref="J11:K11" si="2">+J12+J13</f>
        <v>0</v>
      </c>
      <c r="K11" s="691">
        <f t="shared" si="2"/>
        <v>26915189.210000001</v>
      </c>
      <c r="L11" s="738">
        <f>+L12</f>
        <v>87810142.120000005</v>
      </c>
    </row>
    <row r="12" spans="2:12" ht="12.75">
      <c r="B12" s="365"/>
      <c r="C12" s="735"/>
      <c r="D12" s="736" t="s">
        <v>279</v>
      </c>
      <c r="E12" s="739">
        <v>105869703.04000001</v>
      </c>
      <c r="F12" s="739">
        <v>8944079.4800000004</v>
      </c>
      <c r="G12" s="739">
        <f>+E12+F12</f>
        <v>114813782.52000001</v>
      </c>
      <c r="H12" s="958"/>
      <c r="I12" s="739">
        <v>27003640.399999999</v>
      </c>
      <c r="J12" s="739"/>
      <c r="K12" s="739">
        <v>26915189.210000001</v>
      </c>
      <c r="L12" s="740">
        <f>+G12-I12</f>
        <v>87810142.120000005</v>
      </c>
    </row>
    <row r="13" spans="2:12" ht="12.75">
      <c r="B13" s="365"/>
      <c r="C13" s="735"/>
      <c r="D13" s="736" t="s">
        <v>280</v>
      </c>
      <c r="E13" s="692"/>
      <c r="F13" s="692"/>
      <c r="G13" s="692"/>
      <c r="H13" s="961"/>
      <c r="I13" s="692"/>
      <c r="J13" s="692"/>
      <c r="K13" s="692"/>
      <c r="L13" s="742"/>
    </row>
    <row r="14" spans="2:12" ht="12.75">
      <c r="B14" s="365"/>
      <c r="C14" s="1241" t="s">
        <v>281</v>
      </c>
      <c r="D14" s="1242"/>
      <c r="E14" s="691">
        <f>SUM(E15:E22)</f>
        <v>4877364</v>
      </c>
      <c r="F14" s="691">
        <f>SUM(F15:F22)</f>
        <v>114861.25</v>
      </c>
      <c r="G14" s="691">
        <f>SUM(G15:G22)</f>
        <v>4992225.25</v>
      </c>
      <c r="H14" s="960"/>
      <c r="I14" s="691">
        <f t="shared" ref="I14:K14" si="3">SUM(I15:I22)</f>
        <v>1647246.72</v>
      </c>
      <c r="J14" s="691"/>
      <c r="K14" s="691">
        <f t="shared" si="3"/>
        <v>1647246.72</v>
      </c>
      <c r="L14" s="738">
        <f>+L17</f>
        <v>4992225.25</v>
      </c>
    </row>
    <row r="15" spans="2:12" ht="12.75">
      <c r="B15" s="365"/>
      <c r="C15" s="735"/>
      <c r="D15" s="736" t="s">
        <v>282</v>
      </c>
      <c r="E15" s="692"/>
      <c r="F15" s="692"/>
      <c r="G15" s="692"/>
      <c r="H15" s="961"/>
      <c r="I15" s="692"/>
      <c r="J15" s="692"/>
      <c r="K15" s="692"/>
      <c r="L15" s="742"/>
    </row>
    <row r="16" spans="2:12" ht="12.75">
      <c r="B16" s="365"/>
      <c r="C16" s="735"/>
      <c r="D16" s="736" t="s">
        <v>283</v>
      </c>
      <c r="E16" s="692"/>
      <c r="F16" s="692"/>
      <c r="G16" s="692"/>
      <c r="H16" s="961"/>
      <c r="I16" s="692"/>
      <c r="J16" s="692"/>
      <c r="K16" s="692"/>
      <c r="L16" s="742"/>
    </row>
    <row r="17" spans="2:12" ht="12.75">
      <c r="B17" s="365"/>
      <c r="C17" s="735"/>
      <c r="D17" s="736" t="s">
        <v>284</v>
      </c>
      <c r="E17" s="739">
        <v>4877364</v>
      </c>
      <c r="F17" s="739">
        <v>114861.25</v>
      </c>
      <c r="G17" s="739">
        <f>+E17+F17</f>
        <v>4992225.25</v>
      </c>
      <c r="H17" s="957"/>
      <c r="I17" s="739">
        <v>1647246.72</v>
      </c>
      <c r="J17" s="741"/>
      <c r="K17" s="739">
        <v>1647246.72</v>
      </c>
      <c r="L17" s="740">
        <f>+G17-H17</f>
        <v>4992225.25</v>
      </c>
    </row>
    <row r="18" spans="2:12" ht="12.75">
      <c r="B18" s="365"/>
      <c r="C18" s="735"/>
      <c r="D18" s="736" t="s">
        <v>285</v>
      </c>
      <c r="E18" s="692"/>
      <c r="F18" s="692"/>
      <c r="G18" s="692"/>
      <c r="H18" s="961"/>
      <c r="I18" s="692"/>
      <c r="J18" s="692"/>
      <c r="K18" s="692"/>
      <c r="L18" s="742"/>
    </row>
    <row r="19" spans="2:12" ht="12.75">
      <c r="B19" s="365"/>
      <c r="C19" s="735"/>
      <c r="D19" s="736" t="s">
        <v>286</v>
      </c>
      <c r="E19" s="692"/>
      <c r="F19" s="692"/>
      <c r="G19" s="692"/>
      <c r="H19" s="961"/>
      <c r="I19" s="692"/>
      <c r="J19" s="692"/>
      <c r="K19" s="692"/>
      <c r="L19" s="742"/>
    </row>
    <row r="20" spans="2:12" ht="12.75">
      <c r="B20" s="365"/>
      <c r="C20" s="735"/>
      <c r="D20" s="736" t="s">
        <v>287</v>
      </c>
      <c r="E20" s="692"/>
      <c r="F20" s="692"/>
      <c r="G20" s="692"/>
      <c r="H20" s="961"/>
      <c r="I20" s="692"/>
      <c r="J20" s="692"/>
      <c r="K20" s="692"/>
      <c r="L20" s="742"/>
    </row>
    <row r="21" spans="2:12" ht="12.75">
      <c r="B21" s="365"/>
      <c r="C21" s="735"/>
      <c r="D21" s="736" t="s">
        <v>288</v>
      </c>
      <c r="E21" s="692"/>
      <c r="F21" s="692"/>
      <c r="G21" s="692"/>
      <c r="H21" s="961"/>
      <c r="I21" s="692"/>
      <c r="J21" s="692"/>
      <c r="K21" s="692"/>
      <c r="L21" s="742"/>
    </row>
    <row r="22" spans="2:12" ht="12.75">
      <c r="B22" s="365"/>
      <c r="C22" s="735"/>
      <c r="D22" s="736" t="s">
        <v>289</v>
      </c>
      <c r="E22" s="692"/>
      <c r="F22" s="692"/>
      <c r="G22" s="692"/>
      <c r="H22" s="961"/>
      <c r="I22" s="692"/>
      <c r="J22" s="692"/>
      <c r="K22" s="692"/>
      <c r="L22" s="742"/>
    </row>
    <row r="23" spans="2:12" ht="12.75">
      <c r="B23" s="365"/>
      <c r="C23" s="1241" t="s">
        <v>290</v>
      </c>
      <c r="D23" s="1242"/>
      <c r="E23" s="691">
        <f>SUM(E24:E26)</f>
        <v>5453467</v>
      </c>
      <c r="F23" s="691">
        <f>+F24</f>
        <v>276441.7</v>
      </c>
      <c r="G23" s="691">
        <f>SUM(G24:G26)</f>
        <v>5729908.7000000002</v>
      </c>
      <c r="H23" s="960"/>
      <c r="I23" s="691">
        <f t="shared" ref="I23" si="4">SUM(I24:I26)</f>
        <v>2459722.9700000002</v>
      </c>
      <c r="J23" s="691"/>
      <c r="K23" s="691">
        <f>SUM(K24:K26)</f>
        <v>2459291.0099999998</v>
      </c>
      <c r="L23" s="738">
        <f>+L24</f>
        <v>3270185.73</v>
      </c>
    </row>
    <row r="24" spans="2:12" ht="12.75">
      <c r="B24" s="365"/>
      <c r="C24" s="735"/>
      <c r="D24" s="736" t="s">
        <v>291</v>
      </c>
      <c r="E24" s="739">
        <v>5453467</v>
      </c>
      <c r="F24" s="739">
        <v>276441.7</v>
      </c>
      <c r="G24" s="739">
        <f>+E24+F24</f>
        <v>5729908.7000000002</v>
      </c>
      <c r="H24" s="959"/>
      <c r="I24" s="739">
        <v>2459722.9700000002</v>
      </c>
      <c r="J24" s="741"/>
      <c r="K24" s="739">
        <v>2459291.0099999998</v>
      </c>
      <c r="L24" s="742">
        <f>+G24-I24</f>
        <v>3270185.73</v>
      </c>
    </row>
    <row r="25" spans="2:12" ht="12.75">
      <c r="B25" s="365"/>
      <c r="C25" s="735"/>
      <c r="D25" s="736" t="s">
        <v>292</v>
      </c>
      <c r="E25" s="692"/>
      <c r="F25" s="692"/>
      <c r="G25" s="692"/>
      <c r="H25" s="961"/>
      <c r="I25" s="692"/>
      <c r="J25" s="692"/>
      <c r="K25" s="692"/>
      <c r="L25" s="742"/>
    </row>
    <row r="26" spans="2:12" ht="12.75">
      <c r="B26" s="365"/>
      <c r="C26" s="735"/>
      <c r="D26" s="736" t="s">
        <v>293</v>
      </c>
      <c r="E26" s="692"/>
      <c r="F26" s="692"/>
      <c r="G26" s="692"/>
      <c r="H26" s="961"/>
      <c r="I26" s="692"/>
      <c r="J26" s="692"/>
      <c r="K26" s="692"/>
      <c r="L26" s="742"/>
    </row>
    <row r="27" spans="2:12" ht="12.75">
      <c r="B27" s="365"/>
      <c r="C27" s="1241" t="s">
        <v>294</v>
      </c>
      <c r="D27" s="1242"/>
      <c r="E27" s="691"/>
      <c r="F27" s="691"/>
      <c r="G27" s="691"/>
      <c r="H27" s="960"/>
      <c r="I27" s="691"/>
      <c r="J27" s="691"/>
      <c r="K27" s="691"/>
      <c r="L27" s="738"/>
    </row>
    <row r="28" spans="2:12" ht="12.75">
      <c r="B28" s="365"/>
      <c r="C28" s="735"/>
      <c r="D28" s="736" t="s">
        <v>295</v>
      </c>
      <c r="E28" s="692"/>
      <c r="F28" s="692"/>
      <c r="G28" s="692"/>
      <c r="H28" s="961"/>
      <c r="I28" s="692"/>
      <c r="J28" s="692"/>
      <c r="K28" s="692"/>
      <c r="L28" s="742"/>
    </row>
    <row r="29" spans="2:12" ht="12.75">
      <c r="B29" s="365"/>
      <c r="C29" s="735"/>
      <c r="D29" s="736" t="s">
        <v>296</v>
      </c>
      <c r="E29" s="692"/>
      <c r="F29" s="692"/>
      <c r="G29" s="692"/>
      <c r="H29" s="961"/>
      <c r="I29" s="692"/>
      <c r="J29" s="692"/>
      <c r="K29" s="692"/>
      <c r="L29" s="742"/>
    </row>
    <row r="30" spans="2:12" ht="12.75">
      <c r="B30" s="365"/>
      <c r="C30" s="1241" t="s">
        <v>297</v>
      </c>
      <c r="D30" s="1242"/>
      <c r="E30" s="691"/>
      <c r="F30" s="691"/>
      <c r="G30" s="691"/>
      <c r="H30" s="960"/>
      <c r="I30" s="691"/>
      <c r="J30" s="691"/>
      <c r="K30" s="691"/>
      <c r="L30" s="738"/>
    </row>
    <row r="31" spans="2:12" ht="12.75">
      <c r="B31" s="365"/>
      <c r="C31" s="735"/>
      <c r="D31" s="736" t="s">
        <v>298</v>
      </c>
      <c r="E31" s="692"/>
      <c r="F31" s="692"/>
      <c r="G31" s="692"/>
      <c r="H31" s="961"/>
      <c r="I31" s="692"/>
      <c r="J31" s="692"/>
      <c r="K31" s="692"/>
      <c r="L31" s="742"/>
    </row>
    <row r="32" spans="2:12" ht="12.75">
      <c r="B32" s="365"/>
      <c r="C32" s="735"/>
      <c r="D32" s="736" t="s">
        <v>299</v>
      </c>
      <c r="E32" s="692"/>
      <c r="F32" s="692"/>
      <c r="G32" s="692"/>
      <c r="H32" s="961"/>
      <c r="I32" s="692"/>
      <c r="J32" s="692"/>
      <c r="K32" s="692"/>
      <c r="L32" s="742"/>
    </row>
    <row r="33" spans="1:13" ht="12.75">
      <c r="B33" s="365"/>
      <c r="C33" s="735"/>
      <c r="D33" s="736" t="s">
        <v>300</v>
      </c>
      <c r="E33" s="692"/>
      <c r="F33" s="692"/>
      <c r="G33" s="692"/>
      <c r="H33" s="961"/>
      <c r="I33" s="692"/>
      <c r="J33" s="692"/>
      <c r="K33" s="692"/>
      <c r="L33" s="742"/>
    </row>
    <row r="34" spans="1:13" ht="12.75">
      <c r="B34" s="365"/>
      <c r="C34" s="735"/>
      <c r="D34" s="736" t="s">
        <v>301</v>
      </c>
      <c r="E34" s="692"/>
      <c r="F34" s="692"/>
      <c r="G34" s="692"/>
      <c r="H34" s="961"/>
      <c r="I34" s="692"/>
      <c r="J34" s="692"/>
      <c r="K34" s="692"/>
      <c r="L34" s="742"/>
    </row>
    <row r="35" spans="1:13" ht="12.75">
      <c r="B35" s="365"/>
      <c r="C35" s="1241" t="s">
        <v>302</v>
      </c>
      <c r="D35" s="1242"/>
      <c r="E35" s="691"/>
      <c r="F35" s="691"/>
      <c r="G35" s="691"/>
      <c r="H35" s="960"/>
      <c r="I35" s="691"/>
      <c r="J35" s="691"/>
      <c r="K35" s="691"/>
      <c r="L35" s="738"/>
    </row>
    <row r="36" spans="1:13" ht="12.75">
      <c r="B36" s="365"/>
      <c r="C36" s="735"/>
      <c r="D36" s="736" t="s">
        <v>303</v>
      </c>
      <c r="E36" s="691"/>
      <c r="F36" s="691"/>
      <c r="G36" s="691"/>
      <c r="H36" s="960"/>
      <c r="I36" s="691"/>
      <c r="J36" s="691"/>
      <c r="K36" s="691"/>
      <c r="L36" s="738"/>
    </row>
    <row r="37" spans="1:13" ht="15" customHeight="1">
      <c r="B37" s="1232" t="s">
        <v>304</v>
      </c>
      <c r="C37" s="1233"/>
      <c r="D37" s="1240"/>
      <c r="E37" s="691"/>
      <c r="F37" s="691"/>
      <c r="G37" s="691"/>
      <c r="H37" s="960"/>
      <c r="I37" s="691"/>
      <c r="J37" s="691"/>
      <c r="K37" s="691"/>
      <c r="L37" s="738"/>
    </row>
    <row r="38" spans="1:13" ht="15" customHeight="1">
      <c r="B38" s="1232" t="s">
        <v>305</v>
      </c>
      <c r="C38" s="1233"/>
      <c r="D38" s="1240"/>
      <c r="E38" s="691"/>
      <c r="F38" s="691"/>
      <c r="G38" s="691"/>
      <c r="H38" s="960"/>
      <c r="I38" s="691"/>
      <c r="J38" s="691"/>
      <c r="K38" s="691"/>
      <c r="L38" s="738"/>
    </row>
    <row r="39" spans="1:13" ht="15.75" customHeight="1">
      <c r="B39" s="1232" t="s">
        <v>306</v>
      </c>
      <c r="C39" s="1233"/>
      <c r="D39" s="1240"/>
      <c r="E39" s="691"/>
      <c r="F39" s="691"/>
      <c r="G39" s="691"/>
      <c r="H39" s="960"/>
      <c r="I39" s="691"/>
      <c r="J39" s="691"/>
      <c r="K39" s="691"/>
      <c r="L39" s="738"/>
    </row>
    <row r="40" spans="1:13" ht="4.5" customHeight="1">
      <c r="B40" s="603"/>
      <c r="C40" s="379"/>
      <c r="D40" s="380"/>
      <c r="E40" s="382"/>
      <c r="F40" s="382"/>
      <c r="G40" s="382"/>
      <c r="H40" s="409"/>
      <c r="I40" s="382"/>
      <c r="J40" s="382"/>
      <c r="K40" s="382"/>
      <c r="L40" s="743"/>
    </row>
    <row r="41" spans="1:13" s="43" customFormat="1" ht="12.75">
      <c r="A41" s="42"/>
      <c r="B41" s="576"/>
      <c r="C41" s="1245" t="s">
        <v>236</v>
      </c>
      <c r="D41" s="1246"/>
      <c r="E41" s="862">
        <f>+E11+E14+E23+E27+E30+E35+E37+E38+E39</f>
        <v>116200534.04000001</v>
      </c>
      <c r="F41" s="862">
        <f t="shared" ref="F41:K41" si="5">+F11+F14+F23+F27+F30+F35+F37+F38+F39</f>
        <v>9335382.4299999997</v>
      </c>
      <c r="G41" s="862">
        <f>+G11+G14+G23+G27+G30+G35+G37+G38+G39</f>
        <v>125535916.47000001</v>
      </c>
      <c r="H41" s="862"/>
      <c r="I41" s="862">
        <f>+I11+I14+I23+I27+I30+I35+I37+I38+I39</f>
        <v>31110610.089999996</v>
      </c>
      <c r="J41" s="862"/>
      <c r="K41" s="862">
        <f t="shared" si="5"/>
        <v>31021726.939999998</v>
      </c>
      <c r="L41" s="861">
        <f>+G41-I41</f>
        <v>94425306.380000025</v>
      </c>
      <c r="M41" s="42"/>
    </row>
    <row r="42" spans="1:13" ht="0.75" customHeight="1">
      <c r="B42" s="728"/>
      <c r="C42" s="729"/>
      <c r="D42" s="729"/>
      <c r="E42" s="729"/>
      <c r="F42" s="729"/>
      <c r="G42" s="729"/>
      <c r="H42" s="729"/>
      <c r="I42" s="729"/>
      <c r="J42" s="729"/>
      <c r="K42" s="729"/>
      <c r="L42" s="449"/>
    </row>
    <row r="43" spans="1:13" ht="12.75">
      <c r="B43" s="728" t="s">
        <v>77</v>
      </c>
      <c r="C43" s="226"/>
      <c r="D43" s="226"/>
      <c r="E43" s="226"/>
      <c r="F43" s="729"/>
      <c r="G43" s="729"/>
      <c r="H43" s="729"/>
      <c r="I43" s="729"/>
      <c r="J43" s="729"/>
      <c r="K43" s="729"/>
      <c r="L43" s="449"/>
    </row>
    <row r="44" spans="1:13" ht="12.75">
      <c r="B44" s="560"/>
      <c r="C44" s="226"/>
      <c r="D44" s="226"/>
      <c r="E44" s="226"/>
      <c r="F44" s="226"/>
      <c r="G44" s="226"/>
      <c r="H44" s="226"/>
      <c r="I44" s="226"/>
      <c r="J44" s="226"/>
      <c r="K44" s="226"/>
      <c r="L44" s="554"/>
    </row>
    <row r="45" spans="1:13" ht="12.75">
      <c r="B45" s="560"/>
      <c r="C45" s="226"/>
      <c r="D45" s="226"/>
      <c r="E45" s="226"/>
      <c r="F45" s="226"/>
      <c r="G45" s="226"/>
      <c r="H45" s="226"/>
      <c r="I45" s="226"/>
      <c r="J45" s="226"/>
      <c r="K45" s="226"/>
      <c r="L45" s="554"/>
    </row>
    <row r="46" spans="1:13" ht="12.75">
      <c r="B46" s="560"/>
      <c r="C46" s="226"/>
      <c r="D46" s="228"/>
      <c r="E46" s="226"/>
      <c r="F46" s="226"/>
      <c r="G46" s="226"/>
      <c r="H46" s="226"/>
      <c r="I46" s="226"/>
      <c r="J46" s="226"/>
      <c r="K46" s="226"/>
      <c r="L46" s="554"/>
    </row>
    <row r="47" spans="1:13" ht="12.75">
      <c r="B47" s="560"/>
      <c r="C47" s="226"/>
      <c r="D47" s="734" t="s">
        <v>446</v>
      </c>
      <c r="E47" s="568"/>
      <c r="F47" s="568"/>
      <c r="G47" s="1029" t="s">
        <v>447</v>
      </c>
      <c r="H47" s="1029"/>
      <c r="I47" s="1029"/>
      <c r="J47" s="1029"/>
      <c r="K47" s="1029"/>
      <c r="L47" s="1147"/>
    </row>
    <row r="48" spans="1:13" ht="13.5" thickBot="1">
      <c r="B48" s="569"/>
      <c r="C48" s="562"/>
      <c r="D48" s="727" t="s">
        <v>576</v>
      </c>
      <c r="E48" s="562"/>
      <c r="F48" s="562"/>
      <c r="G48" s="1030" t="s">
        <v>500</v>
      </c>
      <c r="H48" s="1030"/>
      <c r="I48" s="1030"/>
      <c r="J48" s="1030"/>
      <c r="K48" s="1030"/>
      <c r="L48" s="1148"/>
    </row>
    <row r="49" spans="2:12" ht="12.75"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</row>
    <row r="50" spans="2:12" ht="12.75"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</row>
    <row r="51" spans="2:12" ht="12.75"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</row>
    <row r="52" spans="2:12" ht="12.75"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</row>
  </sheetData>
  <protectedRanges>
    <protectedRange sqref="K24 E24:I24" name="Rango1"/>
    <protectedRange sqref="K12:L12 L17" name="Rango1_2"/>
  </protectedRanges>
  <mergeCells count="18">
    <mergeCell ref="B39:D39"/>
    <mergeCell ref="C41:D41"/>
    <mergeCell ref="G47:L47"/>
    <mergeCell ref="G48:L48"/>
    <mergeCell ref="C30:D30"/>
    <mergeCell ref="C35:D35"/>
    <mergeCell ref="B37:D37"/>
    <mergeCell ref="B38:D38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0" sqref="E20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5"/>
      <c r="B2" s="442"/>
      <c r="C2" s="443"/>
      <c r="D2" s="1002"/>
      <c r="E2" s="1002"/>
      <c r="F2" s="1002"/>
      <c r="G2" s="1002"/>
      <c r="H2" s="1002"/>
      <c r="I2" s="1002"/>
      <c r="J2" s="1002"/>
      <c r="K2" s="443"/>
      <c r="L2" s="444"/>
      <c r="M2" s="703"/>
      <c r="N2" s="76"/>
    </row>
    <row r="3" spans="1:14" ht="12.75">
      <c r="B3" s="445"/>
      <c r="C3" s="70"/>
      <c r="D3" s="995" t="s">
        <v>78</v>
      </c>
      <c r="E3" s="995"/>
      <c r="F3" s="995"/>
      <c r="G3" s="995"/>
      <c r="H3" s="995"/>
      <c r="I3" s="995"/>
      <c r="J3" s="995"/>
      <c r="K3" s="70"/>
      <c r="L3" s="446"/>
      <c r="M3" s="73"/>
      <c r="N3" s="73"/>
    </row>
    <row r="4" spans="1:14" ht="12.75">
      <c r="B4" s="445"/>
      <c r="C4" s="70"/>
      <c r="D4" s="995" t="s">
        <v>1255</v>
      </c>
      <c r="E4" s="995"/>
      <c r="F4" s="995"/>
      <c r="G4" s="995"/>
      <c r="H4" s="995"/>
      <c r="I4" s="995"/>
      <c r="J4" s="995"/>
      <c r="K4" s="70"/>
      <c r="L4" s="446"/>
      <c r="M4" s="73"/>
      <c r="N4" s="73"/>
    </row>
    <row r="5" spans="1:14" ht="12.75">
      <c r="B5" s="445"/>
      <c r="C5" s="70"/>
      <c r="D5" s="995" t="s">
        <v>1</v>
      </c>
      <c r="E5" s="995"/>
      <c r="F5" s="995"/>
      <c r="G5" s="995"/>
      <c r="H5" s="995"/>
      <c r="I5" s="995"/>
      <c r="J5" s="995"/>
      <c r="K5" s="70"/>
      <c r="L5" s="446"/>
      <c r="M5" s="73"/>
      <c r="N5" s="73"/>
    </row>
    <row r="6" spans="1:14" ht="15" customHeight="1">
      <c r="B6" s="788"/>
      <c r="C6" s="789"/>
      <c r="D6" s="71"/>
      <c r="E6" s="71"/>
      <c r="F6" s="71"/>
      <c r="G6" s="71"/>
      <c r="H6" s="71"/>
      <c r="I6" s="71"/>
      <c r="J6" s="72"/>
      <c r="K6" s="72"/>
      <c r="L6" s="447"/>
      <c r="M6" s="73"/>
      <c r="N6" s="73"/>
    </row>
    <row r="7" spans="1:14" ht="26.25" customHeight="1">
      <c r="B7" s="448"/>
      <c r="C7" s="794"/>
      <c r="D7" s="794"/>
      <c r="E7" s="794"/>
      <c r="F7" s="795" t="s">
        <v>4</v>
      </c>
      <c r="G7" s="993" t="s">
        <v>507</v>
      </c>
      <c r="H7" s="993"/>
      <c r="I7" s="993"/>
      <c r="J7" s="993"/>
      <c r="K7" s="115"/>
      <c r="L7" s="449"/>
      <c r="M7" s="73"/>
      <c r="N7" s="73"/>
    </row>
    <row r="8" spans="1:14" s="16" customFormat="1" ht="3" customHeight="1">
      <c r="A8" s="55"/>
      <c r="B8" s="448"/>
      <c r="C8" s="143"/>
      <c r="D8" s="143"/>
      <c r="E8" s="143"/>
      <c r="F8" s="143"/>
      <c r="G8" s="797"/>
      <c r="H8" s="75"/>
      <c r="I8" s="75"/>
      <c r="J8" s="794"/>
      <c r="K8" s="794"/>
      <c r="L8" s="449"/>
      <c r="M8" s="703"/>
      <c r="N8" s="76"/>
    </row>
    <row r="9" spans="1:14" s="16" customFormat="1" ht="3" customHeight="1">
      <c r="A9" s="55"/>
      <c r="B9" s="450"/>
      <c r="C9" s="77"/>
      <c r="D9" s="77"/>
      <c r="E9" s="78"/>
      <c r="F9" s="78"/>
      <c r="G9" s="796"/>
      <c r="H9" s="75"/>
      <c r="I9" s="75"/>
      <c r="J9" s="794"/>
      <c r="K9" s="794"/>
      <c r="L9" s="449"/>
      <c r="M9" s="703"/>
      <c r="N9" s="76"/>
    </row>
    <row r="10" spans="1:14" s="19" customFormat="1" ht="20.100000000000001" customHeight="1">
      <c r="B10" s="451"/>
      <c r="C10" s="1001" t="s">
        <v>75</v>
      </c>
      <c r="D10" s="1001"/>
      <c r="E10" s="80">
        <v>2018</v>
      </c>
      <c r="F10" s="80">
        <v>2017</v>
      </c>
      <c r="G10" s="792"/>
      <c r="H10" s="1001" t="s">
        <v>75</v>
      </c>
      <c r="I10" s="1001"/>
      <c r="J10" s="80">
        <v>2018</v>
      </c>
      <c r="K10" s="80">
        <v>2017</v>
      </c>
      <c r="L10" s="452"/>
      <c r="M10" s="411"/>
      <c r="N10" s="411"/>
    </row>
    <row r="11" spans="1:14" s="16" customFormat="1" ht="3" customHeight="1">
      <c r="A11" s="55"/>
      <c r="B11" s="453"/>
      <c r="C11" s="81"/>
      <c r="D11" s="81"/>
      <c r="E11" s="82"/>
      <c r="F11" s="82"/>
      <c r="G11" s="75"/>
      <c r="H11" s="75"/>
      <c r="I11" s="75"/>
      <c r="J11" s="794"/>
      <c r="K11" s="794"/>
      <c r="L11" s="449"/>
      <c r="M11" s="703"/>
      <c r="N11" s="76"/>
    </row>
    <row r="12" spans="1:14" s="21" customFormat="1" ht="12.75" customHeight="1">
      <c r="B12" s="454"/>
      <c r="C12" s="1000" t="s">
        <v>79</v>
      </c>
      <c r="D12" s="1000"/>
      <c r="E12" s="83"/>
      <c r="F12" s="83"/>
      <c r="G12" s="84"/>
      <c r="H12" s="1000" t="s">
        <v>80</v>
      </c>
      <c r="I12" s="1000"/>
      <c r="J12" s="83"/>
      <c r="K12" s="83"/>
      <c r="L12" s="455"/>
      <c r="M12" s="111"/>
      <c r="N12" s="111"/>
    </row>
    <row r="13" spans="1:14" ht="12.75">
      <c r="B13" s="456"/>
      <c r="C13" s="983" t="s">
        <v>81</v>
      </c>
      <c r="D13" s="983"/>
      <c r="F13" s="85">
        <f>SUM(F14:F21)</f>
        <v>0</v>
      </c>
      <c r="G13" s="84"/>
      <c r="H13" s="1000" t="s">
        <v>82</v>
      </c>
      <c r="I13" s="1000"/>
      <c r="J13" s="844">
        <f>SUM(J14:J16)</f>
        <v>12968151.83</v>
      </c>
      <c r="K13" s="85">
        <f>+K14+K15+K16</f>
        <v>27399422.039999999</v>
      </c>
      <c r="L13" s="457"/>
      <c r="M13" s="73"/>
      <c r="N13" s="73"/>
    </row>
    <row r="14" spans="1:14" ht="12.75">
      <c r="B14" s="458"/>
      <c r="C14" s="982" t="s">
        <v>83</v>
      </c>
      <c r="D14" s="982"/>
      <c r="F14" s="86">
        <v>0</v>
      </c>
      <c r="G14" s="84"/>
      <c r="H14" s="982" t="s">
        <v>84</v>
      </c>
      <c r="I14" s="982"/>
      <c r="J14" s="86">
        <v>6985511</v>
      </c>
      <c r="K14" s="86">
        <v>13038203.810000001</v>
      </c>
      <c r="L14" s="457"/>
      <c r="M14" s="73"/>
      <c r="N14" s="73"/>
    </row>
    <row r="15" spans="1:14" ht="12.75" customHeight="1">
      <c r="B15" s="458"/>
      <c r="C15" s="982" t="s">
        <v>85</v>
      </c>
      <c r="D15" s="982"/>
      <c r="F15" s="86">
        <v>0</v>
      </c>
      <c r="G15" s="84"/>
      <c r="H15" s="982" t="s">
        <v>86</v>
      </c>
      <c r="I15" s="982"/>
      <c r="J15" s="86">
        <v>180887.83</v>
      </c>
      <c r="K15" s="86">
        <v>771209.94</v>
      </c>
      <c r="L15" s="457"/>
      <c r="M15" s="73"/>
      <c r="N15" s="73"/>
    </row>
    <row r="16" spans="1:14" ht="12" customHeight="1">
      <c r="B16" s="458"/>
      <c r="C16" s="982" t="s">
        <v>87</v>
      </c>
      <c r="D16" s="982"/>
      <c r="F16" s="86">
        <v>0</v>
      </c>
      <c r="G16" s="84"/>
      <c r="H16" s="982" t="s">
        <v>88</v>
      </c>
      <c r="I16" s="982"/>
      <c r="J16" s="86">
        <v>5801753</v>
      </c>
      <c r="K16" s="86">
        <v>13590008.289999999</v>
      </c>
      <c r="L16" s="457"/>
      <c r="M16" s="73"/>
      <c r="N16" s="73"/>
    </row>
    <row r="17" spans="2:14" ht="12.75">
      <c r="B17" s="458"/>
      <c r="C17" s="982" t="s">
        <v>89</v>
      </c>
      <c r="D17" s="982"/>
      <c r="F17" s="86">
        <v>0</v>
      </c>
      <c r="G17" s="84"/>
      <c r="H17" s="791"/>
      <c r="I17" s="87"/>
      <c r="K17" s="88"/>
      <c r="L17" s="457"/>
      <c r="M17" s="73"/>
      <c r="N17" s="73"/>
    </row>
    <row r="18" spans="2:14" ht="12.75" customHeight="1">
      <c r="B18" s="458"/>
      <c r="C18" s="982" t="s">
        <v>90</v>
      </c>
      <c r="D18" s="982"/>
      <c r="F18" s="86">
        <v>0</v>
      </c>
      <c r="G18" s="84"/>
      <c r="H18" s="1000" t="s">
        <v>194</v>
      </c>
      <c r="I18" s="1000"/>
      <c r="J18" s="844">
        <f>SUM(J19:J22)</f>
        <v>18184953</v>
      </c>
      <c r="K18" s="85">
        <f>+K19+K22+K21</f>
        <v>82200138.539999992</v>
      </c>
      <c r="L18" s="457"/>
      <c r="M18" s="73"/>
      <c r="N18" s="73"/>
    </row>
    <row r="19" spans="2:14" ht="12.75" customHeight="1">
      <c r="B19" s="458"/>
      <c r="C19" s="982" t="s">
        <v>91</v>
      </c>
      <c r="D19" s="982"/>
      <c r="F19" s="86">
        <v>0</v>
      </c>
      <c r="G19" s="84"/>
      <c r="H19" s="982" t="s">
        <v>92</v>
      </c>
      <c r="I19" s="982"/>
      <c r="J19" s="17">
        <v>2430650</v>
      </c>
      <c r="K19" s="86">
        <v>51106431.439999998</v>
      </c>
      <c r="L19" s="457"/>
      <c r="M19" s="73"/>
      <c r="N19" s="73"/>
    </row>
    <row r="20" spans="2:14" ht="12.75" customHeight="1">
      <c r="B20" s="458"/>
      <c r="C20" s="982" t="s">
        <v>93</v>
      </c>
      <c r="D20" s="982"/>
      <c r="F20" s="86">
        <v>0</v>
      </c>
      <c r="G20" s="84"/>
      <c r="H20" s="982" t="s">
        <v>94</v>
      </c>
      <c r="I20" s="982"/>
      <c r="K20" s="86">
        <v>0</v>
      </c>
      <c r="L20" s="457"/>
      <c r="M20" s="73"/>
      <c r="N20" s="73"/>
    </row>
    <row r="21" spans="2:14" ht="52.5" customHeight="1">
      <c r="B21" s="458"/>
      <c r="C21" s="985" t="s">
        <v>95</v>
      </c>
      <c r="D21" s="985"/>
      <c r="F21" s="86">
        <v>0</v>
      </c>
      <c r="G21" s="84"/>
      <c r="H21" s="982" t="s">
        <v>96</v>
      </c>
      <c r="I21" s="982"/>
      <c r="K21" s="86">
        <v>1037000</v>
      </c>
      <c r="L21" s="457"/>
      <c r="M21" s="73"/>
      <c r="N21" s="73"/>
    </row>
    <row r="22" spans="2:14" ht="12.75">
      <c r="B22" s="456"/>
      <c r="C22" s="791"/>
      <c r="D22" s="87"/>
      <c r="F22" s="88"/>
      <c r="G22" s="84"/>
      <c r="H22" s="982" t="s">
        <v>97</v>
      </c>
      <c r="I22" s="982"/>
      <c r="J22" s="86">
        <v>15754303</v>
      </c>
      <c r="K22" s="86">
        <v>30056707.100000001</v>
      </c>
      <c r="L22" s="457"/>
      <c r="M22" s="73"/>
      <c r="N22" s="73"/>
    </row>
    <row r="23" spans="2:14" ht="29.25" customHeight="1">
      <c r="B23" s="456"/>
      <c r="C23" s="983" t="s">
        <v>98</v>
      </c>
      <c r="D23" s="983"/>
      <c r="E23" s="86">
        <f>+E24+E25</f>
        <v>73846550</v>
      </c>
      <c r="F23" s="86">
        <f>+F24+F25</f>
        <v>109619989.78</v>
      </c>
      <c r="G23" s="84"/>
      <c r="H23" s="982" t="s">
        <v>99</v>
      </c>
      <c r="I23" s="982"/>
      <c r="K23" s="86">
        <v>0</v>
      </c>
      <c r="L23" s="457"/>
      <c r="M23" s="73"/>
      <c r="N23" s="73"/>
    </row>
    <row r="24" spans="2:14" ht="12.75" customHeight="1">
      <c r="B24" s="458"/>
      <c r="C24" s="982" t="s">
        <v>100</v>
      </c>
      <c r="D24" s="982"/>
      <c r="F24" s="89">
        <v>16282632.810000001</v>
      </c>
      <c r="G24" s="84"/>
      <c r="H24" s="982" t="s">
        <v>101</v>
      </c>
      <c r="I24" s="982"/>
      <c r="K24" s="86">
        <v>0</v>
      </c>
      <c r="L24" s="457"/>
      <c r="M24" s="73"/>
      <c r="N24" s="73"/>
    </row>
    <row r="25" spans="2:14" ht="12.75" customHeight="1">
      <c r="B25" s="458"/>
      <c r="C25" s="982" t="s">
        <v>193</v>
      </c>
      <c r="D25" s="982"/>
      <c r="E25" s="86">
        <v>73846550</v>
      </c>
      <c r="F25" s="86">
        <v>93337356.969999999</v>
      </c>
      <c r="G25" s="84"/>
      <c r="H25" s="982" t="s">
        <v>102</v>
      </c>
      <c r="I25" s="982"/>
      <c r="K25" s="86">
        <v>0</v>
      </c>
      <c r="L25" s="457"/>
      <c r="M25" s="73"/>
      <c r="N25" s="73"/>
    </row>
    <row r="26" spans="2:14" ht="12.75">
      <c r="B26" s="456"/>
      <c r="C26" s="791"/>
      <c r="D26" s="87"/>
      <c r="F26" s="88"/>
      <c r="G26" s="84"/>
      <c r="H26" s="982" t="s">
        <v>103</v>
      </c>
      <c r="I26" s="982"/>
      <c r="K26" s="86">
        <v>0</v>
      </c>
      <c r="L26" s="457"/>
      <c r="M26" s="73"/>
      <c r="N26" s="73"/>
    </row>
    <row r="27" spans="2:14" ht="12.75" customHeight="1">
      <c r="B27" s="458"/>
      <c r="C27" s="983" t="s">
        <v>104</v>
      </c>
      <c r="D27" s="983"/>
      <c r="F27" s="85">
        <f>SUM(F28:F32)</f>
        <v>0</v>
      </c>
      <c r="G27" s="84"/>
      <c r="H27" s="982" t="s">
        <v>105</v>
      </c>
      <c r="I27" s="982"/>
      <c r="K27" s="86">
        <v>0</v>
      </c>
      <c r="L27" s="457"/>
      <c r="M27" s="73"/>
      <c r="N27" s="73"/>
    </row>
    <row r="28" spans="2:14" ht="12.75">
      <c r="B28" s="458"/>
      <c r="C28" s="982" t="s">
        <v>106</v>
      </c>
      <c r="D28" s="982"/>
      <c r="F28" s="86">
        <v>0</v>
      </c>
      <c r="G28" s="84"/>
      <c r="H28" s="791"/>
      <c r="I28" s="87"/>
      <c r="K28" s="88"/>
      <c r="L28" s="457"/>
      <c r="M28" s="73"/>
      <c r="N28" s="73"/>
    </row>
    <row r="29" spans="2:14" ht="12.75" customHeight="1">
      <c r="B29" s="458"/>
      <c r="C29" s="982" t="s">
        <v>107</v>
      </c>
      <c r="D29" s="982"/>
      <c r="F29" s="86">
        <v>0</v>
      </c>
      <c r="G29" s="84"/>
      <c r="H29" s="983" t="s">
        <v>100</v>
      </c>
      <c r="I29" s="983"/>
      <c r="K29" s="85">
        <f>SUM(K30:K32)</f>
        <v>0</v>
      </c>
      <c r="L29" s="457"/>
      <c r="M29" s="73"/>
      <c r="N29" s="73"/>
    </row>
    <row r="30" spans="2:14" ht="26.25" customHeight="1">
      <c r="B30" s="458"/>
      <c r="C30" s="985" t="s">
        <v>108</v>
      </c>
      <c r="D30" s="985"/>
      <c r="F30" s="86">
        <v>0</v>
      </c>
      <c r="G30" s="84"/>
      <c r="H30" s="982" t="s">
        <v>109</v>
      </c>
      <c r="I30" s="982"/>
      <c r="K30" s="86">
        <v>0</v>
      </c>
      <c r="L30" s="457"/>
      <c r="M30" s="73"/>
      <c r="N30" s="73"/>
    </row>
    <row r="31" spans="2:14" ht="12.75" customHeight="1">
      <c r="B31" s="458"/>
      <c r="C31" s="982" t="s">
        <v>110</v>
      </c>
      <c r="D31" s="982"/>
      <c r="F31" s="86">
        <v>0</v>
      </c>
      <c r="G31" s="84"/>
      <c r="H31" s="982" t="s">
        <v>50</v>
      </c>
      <c r="I31" s="982"/>
      <c r="K31" s="86">
        <v>0</v>
      </c>
      <c r="L31" s="457"/>
      <c r="M31" s="73"/>
      <c r="N31" s="73"/>
    </row>
    <row r="32" spans="2:14" ht="12.75" customHeight="1">
      <c r="B32" s="458"/>
      <c r="C32" s="982" t="s">
        <v>111</v>
      </c>
      <c r="D32" s="982"/>
      <c r="F32" s="86">
        <v>0</v>
      </c>
      <c r="G32" s="84"/>
      <c r="H32" s="982" t="s">
        <v>112</v>
      </c>
      <c r="I32" s="982"/>
      <c r="K32" s="86">
        <v>0</v>
      </c>
      <c r="L32" s="457"/>
      <c r="M32" s="73"/>
      <c r="N32" s="73"/>
    </row>
    <row r="33" spans="2:14" ht="12.75">
      <c r="B33" s="456"/>
      <c r="C33" s="791"/>
      <c r="D33" s="90"/>
      <c r="F33" s="83"/>
      <c r="G33" s="84"/>
      <c r="H33" s="791"/>
      <c r="I33" s="87"/>
      <c r="K33" s="88"/>
      <c r="L33" s="457"/>
      <c r="M33" s="73"/>
      <c r="N33" s="73"/>
    </row>
    <row r="34" spans="2:14" ht="12.75" customHeight="1">
      <c r="B34" s="459"/>
      <c r="C34" s="984" t="s">
        <v>113</v>
      </c>
      <c r="D34" s="984"/>
      <c r="E34" s="91">
        <f>E13+E23+E27</f>
        <v>73846550</v>
      </c>
      <c r="F34" s="91">
        <f>F13+F23+F27</f>
        <v>109619989.78</v>
      </c>
      <c r="G34" s="92"/>
      <c r="H34" s="1000" t="s">
        <v>114</v>
      </c>
      <c r="I34" s="1000"/>
      <c r="K34" s="93">
        <v>0</v>
      </c>
      <c r="L34" s="457"/>
      <c r="M34" s="73"/>
      <c r="N34" s="73"/>
    </row>
    <row r="35" spans="2:14" ht="12.75">
      <c r="B35" s="456"/>
      <c r="C35" s="984"/>
      <c r="D35" s="984"/>
      <c r="F35" s="83"/>
      <c r="G35" s="84"/>
      <c r="H35" s="982" t="s">
        <v>115</v>
      </c>
      <c r="I35" s="982"/>
      <c r="K35" s="86">
        <v>0</v>
      </c>
      <c r="L35" s="457"/>
      <c r="M35" s="73"/>
      <c r="N35" s="73"/>
    </row>
    <row r="36" spans="2:14" ht="12.75" customHeight="1">
      <c r="B36" s="793"/>
      <c r="C36" s="84"/>
      <c r="D36" s="84"/>
      <c r="E36" s="84"/>
      <c r="F36" s="84"/>
      <c r="G36" s="84"/>
      <c r="H36" s="982" t="s">
        <v>116</v>
      </c>
      <c r="I36" s="982"/>
      <c r="K36" s="86">
        <v>0</v>
      </c>
      <c r="L36" s="457"/>
      <c r="M36" s="73"/>
      <c r="N36" s="73"/>
    </row>
    <row r="37" spans="2:14" ht="12.75">
      <c r="B37" s="793"/>
      <c r="C37" s="84"/>
      <c r="D37" s="84"/>
      <c r="E37" s="84"/>
      <c r="F37" s="84"/>
      <c r="G37" s="84"/>
      <c r="H37" s="982" t="s">
        <v>117</v>
      </c>
      <c r="I37" s="982"/>
      <c r="K37" s="86">
        <v>0</v>
      </c>
      <c r="L37" s="457"/>
      <c r="M37" s="73"/>
      <c r="N37" s="73"/>
    </row>
    <row r="38" spans="2:14" ht="12.75">
      <c r="B38" s="793"/>
      <c r="C38" s="84"/>
      <c r="D38" s="84"/>
      <c r="E38" s="84"/>
      <c r="F38" s="84"/>
      <c r="G38" s="84"/>
      <c r="H38" s="982" t="s">
        <v>118</v>
      </c>
      <c r="I38" s="982"/>
      <c r="K38" s="86">
        <v>0</v>
      </c>
      <c r="L38" s="457"/>
      <c r="M38" s="73"/>
      <c r="N38" s="73"/>
    </row>
    <row r="39" spans="2:14" ht="12.75">
      <c r="B39" s="793"/>
      <c r="C39" s="84"/>
      <c r="D39" s="84"/>
      <c r="E39" s="84"/>
      <c r="F39" s="84"/>
      <c r="G39" s="84"/>
      <c r="H39" s="982" t="s">
        <v>119</v>
      </c>
      <c r="I39" s="982"/>
      <c r="K39" s="86">
        <v>0</v>
      </c>
      <c r="L39" s="457"/>
      <c r="M39" s="73"/>
      <c r="N39" s="73"/>
    </row>
    <row r="40" spans="2:14" ht="12.75">
      <c r="B40" s="793"/>
      <c r="C40" s="84"/>
      <c r="D40" s="84"/>
      <c r="E40" s="84"/>
      <c r="F40" s="84"/>
      <c r="G40" s="84"/>
      <c r="H40" s="791"/>
      <c r="I40" s="87"/>
      <c r="K40" s="88"/>
      <c r="L40" s="457"/>
      <c r="M40" s="73"/>
      <c r="N40" s="73"/>
    </row>
    <row r="41" spans="2:14" ht="12.75" customHeight="1">
      <c r="B41" s="793"/>
      <c r="C41" s="84"/>
      <c r="D41" s="84"/>
      <c r="E41" s="84"/>
      <c r="F41" s="84"/>
      <c r="G41" s="84"/>
      <c r="H41" s="983" t="s">
        <v>120</v>
      </c>
      <c r="I41" s="983"/>
      <c r="K41" s="93">
        <f>SUM(K42:K47)</f>
        <v>1213467.1000000001</v>
      </c>
      <c r="L41" s="457"/>
      <c r="M41" s="73"/>
      <c r="N41" s="73"/>
    </row>
    <row r="42" spans="2:14" ht="26.25" customHeight="1">
      <c r="B42" s="793"/>
      <c r="C42" s="84"/>
      <c r="D42" s="84"/>
      <c r="E42" s="84"/>
      <c r="F42" s="84"/>
      <c r="G42" s="84"/>
      <c r="H42" s="985" t="s">
        <v>121</v>
      </c>
      <c r="I42" s="985"/>
      <c r="K42" s="86">
        <v>1213467.1000000001</v>
      </c>
      <c r="L42" s="457"/>
      <c r="M42" s="73"/>
      <c r="N42" s="73"/>
    </row>
    <row r="43" spans="2:14" ht="12.75">
      <c r="B43" s="793"/>
      <c r="C43" s="84"/>
      <c r="D43" s="84"/>
      <c r="E43" s="84"/>
      <c r="F43" s="84"/>
      <c r="G43" s="84"/>
      <c r="H43" s="982" t="s">
        <v>122</v>
      </c>
      <c r="I43" s="982"/>
      <c r="K43" s="86">
        <v>0</v>
      </c>
      <c r="L43" s="457"/>
      <c r="M43" s="73"/>
      <c r="N43" s="73"/>
    </row>
    <row r="44" spans="2:14" ht="12" customHeight="1">
      <c r="B44" s="793"/>
      <c r="C44" s="84"/>
      <c r="D44" s="84"/>
      <c r="E44" s="84"/>
      <c r="F44" s="84"/>
      <c r="G44" s="84"/>
      <c r="H44" s="982" t="s">
        <v>123</v>
      </c>
      <c r="I44" s="982"/>
      <c r="K44" s="86">
        <v>0</v>
      </c>
      <c r="L44" s="457"/>
      <c r="M44" s="73"/>
      <c r="N44" s="73"/>
    </row>
    <row r="45" spans="2:14" ht="25.5" customHeight="1">
      <c r="B45" s="793"/>
      <c r="C45" s="84"/>
      <c r="D45" s="84"/>
      <c r="E45" s="84"/>
      <c r="F45" s="84"/>
      <c r="G45" s="84"/>
      <c r="H45" s="985" t="s">
        <v>195</v>
      </c>
      <c r="I45" s="985"/>
      <c r="K45" s="86">
        <v>0</v>
      </c>
      <c r="L45" s="457"/>
      <c r="M45" s="73"/>
      <c r="N45" s="73"/>
    </row>
    <row r="46" spans="2:14" ht="12.75" customHeight="1">
      <c r="B46" s="793"/>
      <c r="C46" s="84"/>
      <c r="D46" s="84"/>
      <c r="E46" s="84"/>
      <c r="F46" s="84"/>
      <c r="G46" s="84"/>
      <c r="H46" s="982" t="s">
        <v>124</v>
      </c>
      <c r="I46" s="982"/>
      <c r="K46" s="86">
        <v>0</v>
      </c>
      <c r="L46" s="457"/>
      <c r="M46" s="73"/>
      <c r="N46" s="73"/>
    </row>
    <row r="47" spans="2:14" ht="12.75">
      <c r="B47" s="793"/>
      <c r="C47" s="84"/>
      <c r="D47" s="84"/>
      <c r="E47" s="84"/>
      <c r="F47" s="84"/>
      <c r="G47" s="84"/>
      <c r="H47" s="982" t="s">
        <v>125</v>
      </c>
      <c r="I47" s="982"/>
      <c r="K47" s="86">
        <v>0</v>
      </c>
      <c r="L47" s="457"/>
      <c r="M47" s="73"/>
      <c r="N47" s="73"/>
    </row>
    <row r="48" spans="2:14" ht="12.75">
      <c r="B48" s="793"/>
      <c r="C48" s="84"/>
      <c r="D48" s="84"/>
      <c r="E48" s="84"/>
      <c r="F48" s="84"/>
      <c r="G48" s="84"/>
      <c r="H48" s="791"/>
      <c r="I48" s="87"/>
      <c r="K48" s="88"/>
      <c r="L48" s="457"/>
      <c r="M48" s="73"/>
      <c r="N48" s="73"/>
    </row>
    <row r="49" spans="2:14" ht="12.75">
      <c r="B49" s="793"/>
      <c r="C49" s="84"/>
      <c r="D49" s="84"/>
      <c r="E49" s="84"/>
      <c r="F49" s="84"/>
      <c r="G49" s="84"/>
      <c r="H49" s="983" t="s">
        <v>126</v>
      </c>
      <c r="I49" s="983"/>
      <c r="K49" s="93">
        <f>SUM(K50)</f>
        <v>0</v>
      </c>
      <c r="L49" s="457"/>
      <c r="M49" s="73"/>
      <c r="N49" s="73"/>
    </row>
    <row r="50" spans="2:14" ht="12.75" customHeight="1">
      <c r="B50" s="793"/>
      <c r="C50" s="84"/>
      <c r="D50" s="84"/>
      <c r="E50" s="84"/>
      <c r="F50" s="84"/>
      <c r="G50" s="84"/>
      <c r="H50" s="982" t="s">
        <v>127</v>
      </c>
      <c r="I50" s="982"/>
      <c r="K50" s="86">
        <v>0</v>
      </c>
      <c r="L50" s="457"/>
      <c r="M50" s="73"/>
      <c r="N50" s="73"/>
    </row>
    <row r="51" spans="2:14" ht="12.75">
      <c r="B51" s="793"/>
      <c r="C51" s="84"/>
      <c r="D51" s="84"/>
      <c r="E51" s="84"/>
      <c r="F51" s="84"/>
      <c r="G51" s="84"/>
      <c r="H51" s="791"/>
      <c r="I51" s="87"/>
      <c r="K51" s="88"/>
      <c r="L51" s="457"/>
      <c r="M51" s="73"/>
      <c r="N51" s="73"/>
    </row>
    <row r="52" spans="2:14" ht="12.75" customHeight="1">
      <c r="B52" s="793"/>
      <c r="C52" s="84"/>
      <c r="D52" s="84"/>
      <c r="E52" s="84"/>
      <c r="F52" s="84"/>
      <c r="G52" s="84"/>
      <c r="H52" s="984" t="s">
        <v>128</v>
      </c>
      <c r="I52" s="984"/>
      <c r="J52" s="94">
        <f>J13+J18+J29+J34+J41+J49</f>
        <v>31153104.829999998</v>
      </c>
      <c r="K52" s="94">
        <f>K13+K18+K29+K34+K41+K49</f>
        <v>110813027.67999998</v>
      </c>
      <c r="L52" s="461"/>
      <c r="M52" s="73"/>
      <c r="N52" s="73"/>
    </row>
    <row r="53" spans="2:14" ht="12.75">
      <c r="B53" s="793"/>
      <c r="C53" s="84"/>
      <c r="D53" s="84"/>
      <c r="E53" s="84"/>
      <c r="F53" s="84"/>
      <c r="G53" s="84"/>
      <c r="H53" s="790"/>
      <c r="I53" s="790"/>
      <c r="K53" s="88"/>
      <c r="L53" s="461"/>
      <c r="M53" s="73"/>
      <c r="N53" s="73"/>
    </row>
    <row r="54" spans="2:14" ht="12.75" customHeight="1">
      <c r="B54" s="793"/>
      <c r="C54" s="84"/>
      <c r="D54" s="84"/>
      <c r="E54" s="84"/>
      <c r="F54" s="84"/>
      <c r="G54" s="84"/>
      <c r="H54" s="999" t="s">
        <v>129</v>
      </c>
      <c r="I54" s="999"/>
      <c r="J54" s="94">
        <f>E34-J52</f>
        <v>42693445.170000002</v>
      </c>
      <c r="K54" s="94">
        <f>F34-K52</f>
        <v>-1193037.8999999762</v>
      </c>
      <c r="L54" s="461"/>
      <c r="M54" s="73"/>
      <c r="N54" s="73"/>
    </row>
    <row r="55" spans="2:14" ht="6" customHeight="1">
      <c r="B55" s="462"/>
      <c r="C55" s="95"/>
      <c r="D55" s="95"/>
      <c r="E55" s="95"/>
      <c r="F55" s="95"/>
      <c r="G55" s="95"/>
      <c r="H55" s="96"/>
      <c r="I55" s="96"/>
      <c r="J55" s="848"/>
      <c r="K55" s="95"/>
      <c r="L55" s="463"/>
      <c r="M55" s="73"/>
      <c r="N55" s="73"/>
    </row>
    <row r="56" spans="2:14" ht="6" customHeight="1">
      <c r="B56" s="793"/>
      <c r="C56" s="794"/>
      <c r="D56" s="794"/>
      <c r="E56" s="794"/>
      <c r="F56" s="794"/>
      <c r="G56" s="794"/>
      <c r="H56" s="75"/>
      <c r="I56" s="75"/>
      <c r="J56" s="794"/>
      <c r="K56" s="794"/>
      <c r="L56" s="449"/>
      <c r="M56" s="73"/>
      <c r="N56" s="73"/>
    </row>
    <row r="57" spans="2:14" ht="6" customHeight="1">
      <c r="B57" s="462"/>
      <c r="C57" s="97"/>
      <c r="D57" s="98"/>
      <c r="E57" s="99"/>
      <c r="F57" s="99"/>
      <c r="G57" s="95"/>
      <c r="H57" s="100"/>
      <c r="I57" s="101"/>
      <c r="J57" s="99"/>
      <c r="K57" s="99"/>
      <c r="L57" s="463"/>
      <c r="M57" s="73"/>
      <c r="N57" s="73"/>
    </row>
    <row r="58" spans="2:14" ht="6" customHeight="1">
      <c r="B58" s="793"/>
      <c r="C58" s="87"/>
      <c r="D58" s="102"/>
      <c r="E58" s="103"/>
      <c r="F58" s="103"/>
      <c r="G58" s="794"/>
      <c r="H58" s="104"/>
      <c r="I58" s="105"/>
      <c r="J58" s="103"/>
      <c r="K58" s="103"/>
      <c r="L58" s="449"/>
      <c r="M58" s="73"/>
      <c r="N58" s="73"/>
    </row>
    <row r="59" spans="2:14" ht="15" customHeight="1">
      <c r="B59" s="464" t="s">
        <v>77</v>
      </c>
      <c r="C59" s="794"/>
      <c r="D59" s="87"/>
      <c r="E59" s="87"/>
      <c r="F59" s="87"/>
      <c r="G59" s="87"/>
      <c r="H59" s="87"/>
      <c r="I59" s="87"/>
      <c r="J59" s="87"/>
      <c r="K59" s="87"/>
      <c r="L59" s="449"/>
      <c r="M59" s="73"/>
      <c r="N59" s="73"/>
    </row>
    <row r="60" spans="2:14" ht="9.75" customHeight="1">
      <c r="B60" s="793"/>
      <c r="C60" s="87"/>
      <c r="D60" s="102"/>
      <c r="E60" s="103"/>
      <c r="F60" s="103"/>
      <c r="G60" s="794"/>
      <c r="H60" s="104"/>
      <c r="I60" s="102"/>
      <c r="J60" s="103"/>
      <c r="K60" s="103"/>
      <c r="L60" s="449"/>
      <c r="M60" s="73"/>
      <c r="N60" s="73"/>
    </row>
    <row r="61" spans="2:14" ht="27" customHeight="1">
      <c r="B61" s="793"/>
      <c r="C61" s="87"/>
      <c r="D61" s="991"/>
      <c r="E61" s="991"/>
      <c r="F61" s="103"/>
      <c r="G61" s="794"/>
      <c r="H61" s="990"/>
      <c r="I61" s="990"/>
      <c r="J61" s="103"/>
      <c r="K61" s="103"/>
      <c r="L61" s="449"/>
      <c r="M61" s="73"/>
      <c r="N61" s="73"/>
    </row>
    <row r="62" spans="2:14" ht="14.1" customHeight="1">
      <c r="B62" s="793"/>
      <c r="C62" s="106"/>
      <c r="D62" s="988" t="s">
        <v>446</v>
      </c>
      <c r="E62" s="988"/>
      <c r="F62" s="103"/>
      <c r="G62" s="103"/>
      <c r="H62" s="988" t="s">
        <v>447</v>
      </c>
      <c r="I62" s="988"/>
      <c r="J62" s="107"/>
      <c r="K62" s="103"/>
      <c r="L62" s="449"/>
      <c r="M62" s="73"/>
      <c r="N62" s="73"/>
    </row>
    <row r="63" spans="2:14" ht="14.1" customHeight="1">
      <c r="B63" s="793"/>
      <c r="C63" s="108"/>
      <c r="D63" s="987" t="s">
        <v>576</v>
      </c>
      <c r="E63" s="987"/>
      <c r="F63" s="109"/>
      <c r="G63" s="109"/>
      <c r="H63" s="987" t="s">
        <v>448</v>
      </c>
      <c r="I63" s="987"/>
      <c r="J63" s="107"/>
      <c r="K63" s="103"/>
      <c r="L63" s="449"/>
      <c r="M63" s="73"/>
      <c r="N63" s="73"/>
    </row>
    <row r="64" spans="2:14" ht="9.9499999999999993" customHeight="1">
      <c r="B64" s="793"/>
      <c r="C64" s="794"/>
      <c r="D64" s="794"/>
      <c r="E64" s="110"/>
      <c r="F64" s="794"/>
      <c r="G64" s="794"/>
      <c r="H64" s="75"/>
      <c r="I64" s="75"/>
      <c r="J64" s="794"/>
      <c r="K64" s="794"/>
      <c r="L64" s="449"/>
      <c r="M64" s="73"/>
      <c r="N64" s="73"/>
    </row>
    <row r="65" spans="2:14" ht="13.5" thickBot="1">
      <c r="B65" s="465"/>
      <c r="C65" s="466"/>
      <c r="D65" s="466"/>
      <c r="E65" s="467"/>
      <c r="F65" s="466"/>
      <c r="G65" s="466"/>
      <c r="H65" s="468"/>
      <c r="I65" s="468"/>
      <c r="J65" s="466"/>
      <c r="K65" s="466"/>
      <c r="L65" s="469"/>
      <c r="M65" s="73"/>
      <c r="N65" s="73"/>
    </row>
    <row r="66" spans="2:14" ht="12.75">
      <c r="B66" s="73"/>
      <c r="C66" s="73"/>
      <c r="D66" s="73"/>
      <c r="E66" s="110"/>
      <c r="F66" s="73"/>
      <c r="G66" s="73"/>
      <c r="H66" s="111"/>
      <c r="I66" s="111"/>
      <c r="J66" s="73"/>
      <c r="K66" s="73"/>
      <c r="L66" s="73"/>
      <c r="M66" s="73"/>
      <c r="N66" s="73"/>
    </row>
  </sheetData>
  <sheetProtection formatCells="0" selectLockedCells="1"/>
  <mergeCells count="70">
    <mergeCell ref="C10:D10"/>
    <mergeCell ref="H10:I10"/>
    <mergeCell ref="D2:J2"/>
    <mergeCell ref="D3:J3"/>
    <mergeCell ref="D4:J4"/>
    <mergeCell ref="D5:J5"/>
    <mergeCell ref="G7:J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D63:E63"/>
    <mergeCell ref="H63:I63"/>
    <mergeCell ref="H54:I54"/>
    <mergeCell ref="D61:E61"/>
    <mergeCell ref="H61:I61"/>
    <mergeCell ref="D62:E62"/>
    <mergeCell ref="H62:I62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9"/>
  <sheetViews>
    <sheetView zoomScale="85" zoomScaleNormal="85" workbookViewId="0">
      <selection activeCell="L37" sqref="L37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1" customFormat="1" ht="12">
      <c r="A2" s="17"/>
      <c r="B2" s="1251" t="s">
        <v>514</v>
      </c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3"/>
    </row>
    <row r="3" spans="1:17" s="41" customFormat="1" ht="6" customHeight="1">
      <c r="A3" s="17"/>
      <c r="B3" s="1141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64"/>
    </row>
    <row r="4" spans="1:17" s="41" customFormat="1" ht="12.75">
      <c r="A4" s="17"/>
      <c r="B4" s="1127" t="s">
        <v>1284</v>
      </c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9"/>
    </row>
    <row r="5" spans="1:17" s="17" customFormat="1" ht="8.25" customHeight="1">
      <c r="B5" s="539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683"/>
      <c r="Q5" s="449"/>
    </row>
    <row r="6" spans="1:17" s="17" customFormat="1" ht="12.75">
      <c r="B6" s="682"/>
      <c r="C6" s="683"/>
      <c r="D6" s="685" t="s">
        <v>4</v>
      </c>
      <c r="E6" s="384" t="s">
        <v>553</v>
      </c>
      <c r="F6" s="384"/>
      <c r="G6" s="148"/>
      <c r="H6" s="115"/>
      <c r="I6" s="115"/>
      <c r="J6" s="115"/>
      <c r="K6" s="115"/>
      <c r="L6" s="683"/>
      <c r="M6" s="683"/>
      <c r="N6" s="102"/>
      <c r="O6" s="102"/>
      <c r="P6" s="683"/>
      <c r="Q6" s="449"/>
    </row>
    <row r="7" spans="1:17" s="17" customFormat="1" ht="8.25" customHeight="1">
      <c r="B7" s="539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683"/>
      <c r="Q7" s="449"/>
    </row>
    <row r="8" spans="1:17" s="41" customFormat="1" ht="15" customHeight="1">
      <c r="A8" s="17"/>
      <c r="B8" s="1254" t="s">
        <v>515</v>
      </c>
      <c r="C8" s="1255"/>
      <c r="D8" s="1256"/>
      <c r="E8" s="1263" t="s">
        <v>516</v>
      </c>
      <c r="F8" s="688"/>
      <c r="G8" s="1263" t="s">
        <v>517</v>
      </c>
      <c r="H8" s="1266" t="s">
        <v>229</v>
      </c>
      <c r="I8" s="1267"/>
      <c r="J8" s="1267"/>
      <c r="K8" s="1267"/>
      <c r="L8" s="1267"/>
      <c r="M8" s="1267"/>
      <c r="N8" s="1268"/>
      <c r="O8" s="1168" t="s">
        <v>230</v>
      </c>
      <c r="P8" s="1269" t="s">
        <v>518</v>
      </c>
      <c r="Q8" s="1094"/>
    </row>
    <row r="9" spans="1:17" s="41" customFormat="1" ht="57" customHeight="1">
      <c r="A9" s="17"/>
      <c r="B9" s="1257"/>
      <c r="C9" s="1258"/>
      <c r="D9" s="1259"/>
      <c r="E9" s="1264"/>
      <c r="F9" s="689" t="s">
        <v>519</v>
      </c>
      <c r="G9" s="1264"/>
      <c r="H9" s="684" t="s">
        <v>231</v>
      </c>
      <c r="I9" s="684" t="s">
        <v>232</v>
      </c>
      <c r="J9" s="684" t="s">
        <v>208</v>
      </c>
      <c r="K9" s="684" t="s">
        <v>415</v>
      </c>
      <c r="L9" s="684" t="s">
        <v>209</v>
      </c>
      <c r="M9" s="684" t="s">
        <v>416</v>
      </c>
      <c r="N9" s="684" t="s">
        <v>233</v>
      </c>
      <c r="O9" s="1168"/>
      <c r="P9" s="385" t="s">
        <v>520</v>
      </c>
      <c r="Q9" s="604" t="s">
        <v>521</v>
      </c>
    </row>
    <row r="10" spans="1:17" s="41" customFormat="1" ht="15.75" customHeight="1">
      <c r="A10" s="17"/>
      <c r="B10" s="1260"/>
      <c r="C10" s="1261"/>
      <c r="D10" s="1262"/>
      <c r="E10" s="1265"/>
      <c r="F10" s="690"/>
      <c r="G10" s="1265"/>
      <c r="H10" s="684">
        <v>1</v>
      </c>
      <c r="I10" s="684">
        <v>2</v>
      </c>
      <c r="J10" s="684" t="s">
        <v>234</v>
      </c>
      <c r="K10" s="684">
        <v>4</v>
      </c>
      <c r="L10" s="684">
        <v>5</v>
      </c>
      <c r="M10" s="684">
        <v>6</v>
      </c>
      <c r="N10" s="684">
        <v>7</v>
      </c>
      <c r="O10" s="684" t="s">
        <v>522</v>
      </c>
      <c r="P10" s="254" t="s">
        <v>523</v>
      </c>
      <c r="Q10" s="605" t="s">
        <v>524</v>
      </c>
    </row>
    <row r="11" spans="1:17" s="41" customFormat="1" ht="36" customHeight="1">
      <c r="A11" s="17"/>
      <c r="B11" s="1270" t="s">
        <v>615</v>
      </c>
      <c r="C11" s="1271"/>
      <c r="D11" s="1272"/>
      <c r="E11" s="375" t="s">
        <v>616</v>
      </c>
      <c r="F11" s="744" t="s">
        <v>617</v>
      </c>
      <c r="G11" s="376"/>
      <c r="H11" s="327">
        <v>90000000</v>
      </c>
      <c r="I11" s="745">
        <f>9249192.68-2976157.52</f>
        <v>6273035.1600000001</v>
      </c>
      <c r="J11" s="746">
        <f>+H11+I11-0.24</f>
        <v>96273034.920000002</v>
      </c>
      <c r="K11" s="327">
        <f>33875.48+3048005.64</f>
        <v>3081881.12</v>
      </c>
      <c r="L11" s="327">
        <v>0</v>
      </c>
      <c r="M11" s="746">
        <f>+K11+N11</f>
        <v>22578892.699999999</v>
      </c>
      <c r="N11" s="745">
        <v>19497011.579999998</v>
      </c>
      <c r="O11" s="746">
        <f>+J11-M11</f>
        <v>73694142.219999999</v>
      </c>
      <c r="P11" s="747">
        <f>L11/H11</f>
        <v>0</v>
      </c>
      <c r="Q11" s="606">
        <f>L11/J11</f>
        <v>0</v>
      </c>
    </row>
    <row r="12" spans="1:17" s="41" customFormat="1" ht="45">
      <c r="A12" s="17"/>
      <c r="B12" s="365"/>
      <c r="C12" s="1241" t="s">
        <v>615</v>
      </c>
      <c r="D12" s="1242"/>
      <c r="E12" s="375" t="s">
        <v>562</v>
      </c>
      <c r="F12" s="744" t="s">
        <v>618</v>
      </c>
      <c r="G12" s="386"/>
      <c r="H12" s="387"/>
      <c r="I12" s="745">
        <v>2499047.4500000002</v>
      </c>
      <c r="J12" s="748">
        <f>+H12+I12</f>
        <v>2499047.4500000002</v>
      </c>
      <c r="K12" s="387">
        <v>0</v>
      </c>
      <c r="L12" s="387"/>
      <c r="M12" s="745">
        <v>1538770</v>
      </c>
      <c r="N12" s="745">
        <v>1538770</v>
      </c>
      <c r="O12" s="746">
        <f t="shared" ref="O12:O13" si="0">+J12-M12</f>
        <v>960277.45000000019</v>
      </c>
      <c r="P12" s="747" t="e">
        <f>L12/H12</f>
        <v>#DIV/0!</v>
      </c>
      <c r="Q12" s="606">
        <f t="shared" ref="Q12:Q13" si="1">L12/J12</f>
        <v>0</v>
      </c>
    </row>
    <row r="13" spans="1:17" s="41" customFormat="1" ht="58.5" customHeight="1">
      <c r="A13" s="17"/>
      <c r="B13" s="365"/>
      <c r="C13" s="226" t="s">
        <v>615</v>
      </c>
      <c r="D13" s="227"/>
      <c r="E13" s="375" t="s">
        <v>1235</v>
      </c>
      <c r="F13" s="744" t="s">
        <v>1236</v>
      </c>
      <c r="G13" s="376"/>
      <c r="H13" s="317">
        <v>1316198</v>
      </c>
      <c r="I13" s="317">
        <v>0</v>
      </c>
      <c r="J13" s="317">
        <f>+H13+I13</f>
        <v>1316198</v>
      </c>
      <c r="K13" s="317">
        <f>247000+5481</f>
        <v>252481</v>
      </c>
      <c r="L13" s="317"/>
      <c r="M13" s="317">
        <f>+K13+N13</f>
        <v>299898.31</v>
      </c>
      <c r="N13" s="317">
        <v>47417.31</v>
      </c>
      <c r="O13" s="746">
        <f t="shared" si="0"/>
        <v>1016299.69</v>
      </c>
      <c r="P13" s="747">
        <f t="shared" ref="P13" si="2">L13/H13</f>
        <v>0</v>
      </c>
      <c r="Q13" s="606">
        <f t="shared" si="1"/>
        <v>0</v>
      </c>
    </row>
    <row r="14" spans="1:17" s="41" customFormat="1" ht="12.75">
      <c r="A14" s="17"/>
      <c r="B14" s="365"/>
      <c r="C14" s="1273"/>
      <c r="D14" s="1274"/>
      <c r="E14" s="375"/>
      <c r="F14" s="375"/>
      <c r="G14" s="386"/>
      <c r="H14" s="317"/>
      <c r="I14" s="317"/>
      <c r="J14" s="317"/>
      <c r="K14" s="317"/>
      <c r="L14" s="317"/>
      <c r="M14" s="317"/>
      <c r="N14" s="317"/>
      <c r="O14" s="317"/>
      <c r="P14" s="247"/>
      <c r="Q14" s="606"/>
    </row>
    <row r="15" spans="1:17" s="41" customFormat="1" ht="12.75">
      <c r="A15" s="17"/>
      <c r="B15" s="365"/>
      <c r="C15" s="1241"/>
      <c r="D15" s="1242"/>
      <c r="E15" s="375"/>
      <c r="F15" s="375"/>
      <c r="G15" s="386"/>
      <c r="H15" s="317"/>
      <c r="I15" s="317"/>
      <c r="J15" s="317"/>
      <c r="K15" s="317"/>
      <c r="L15" s="317"/>
      <c r="M15" s="317"/>
      <c r="N15" s="317"/>
      <c r="O15" s="317"/>
      <c r="P15" s="247"/>
      <c r="Q15" s="606"/>
    </row>
    <row r="16" spans="1:17" s="41" customFormat="1" ht="15" customHeight="1">
      <c r="A16" s="17"/>
      <c r="B16" s="365"/>
      <c r="C16" s="226"/>
      <c r="D16" s="227"/>
      <c r="E16" s="375"/>
      <c r="F16" s="375"/>
      <c r="G16" s="386"/>
      <c r="H16" s="317"/>
      <c r="I16" s="317"/>
      <c r="J16" s="317"/>
      <c r="K16" s="317"/>
      <c r="L16" s="317"/>
      <c r="M16" s="317"/>
      <c r="N16" s="317"/>
      <c r="O16" s="317"/>
      <c r="P16" s="247"/>
      <c r="Q16" s="606"/>
    </row>
    <row r="17" spans="1:17" s="41" customFormat="1" ht="12.75">
      <c r="A17" s="17"/>
      <c r="B17" s="365"/>
      <c r="C17" s="1273"/>
      <c r="D17" s="1274"/>
      <c r="E17" s="375"/>
      <c r="F17" s="375"/>
      <c r="G17" s="386"/>
      <c r="H17" s="317"/>
      <c r="I17" s="317"/>
      <c r="J17" s="317"/>
      <c r="K17" s="317"/>
      <c r="L17" s="317"/>
      <c r="M17" s="317"/>
      <c r="N17" s="317"/>
      <c r="O17" s="317"/>
      <c r="P17" s="247"/>
      <c r="Q17" s="606"/>
    </row>
    <row r="18" spans="1:17" s="41" customFormat="1" ht="12.75">
      <c r="A18" s="17"/>
      <c r="B18" s="365"/>
      <c r="C18" s="686"/>
      <c r="D18" s="687"/>
      <c r="E18" s="375"/>
      <c r="F18" s="375"/>
      <c r="G18" s="386"/>
      <c r="H18" s="317"/>
      <c r="I18" s="317"/>
      <c r="J18" s="317"/>
      <c r="K18" s="317"/>
      <c r="L18" s="317"/>
      <c r="M18" s="317"/>
      <c r="N18" s="317"/>
      <c r="O18" s="317"/>
      <c r="P18" s="247"/>
      <c r="Q18" s="606"/>
    </row>
    <row r="19" spans="1:17" s="41" customFormat="1" ht="12.75">
      <c r="A19" s="17"/>
      <c r="B19" s="365"/>
      <c r="C19" s="686"/>
      <c r="D19" s="687"/>
      <c r="E19" s="375"/>
      <c r="F19" s="375"/>
      <c r="G19" s="386"/>
      <c r="H19" s="317"/>
      <c r="I19" s="317"/>
      <c r="J19" s="317"/>
      <c r="K19" s="317"/>
      <c r="L19" s="317"/>
      <c r="M19" s="317"/>
      <c r="N19" s="317"/>
      <c r="O19" s="317"/>
      <c r="P19" s="247"/>
      <c r="Q19" s="606"/>
    </row>
    <row r="20" spans="1:17" s="41" customFormat="1" ht="12.75">
      <c r="A20" s="17"/>
      <c r="B20" s="365"/>
      <c r="C20" s="686"/>
      <c r="D20" s="687"/>
      <c r="E20" s="375"/>
      <c r="F20" s="375"/>
      <c r="G20" s="376"/>
      <c r="H20" s="376"/>
      <c r="I20" s="376"/>
      <c r="J20" s="376"/>
      <c r="K20" s="376"/>
      <c r="L20" s="376"/>
      <c r="M20" s="376"/>
      <c r="N20" s="376"/>
      <c r="O20" s="376"/>
      <c r="P20" s="247"/>
      <c r="Q20" s="606"/>
    </row>
    <row r="21" spans="1:17" s="41" customFormat="1" ht="12.75">
      <c r="A21" s="17"/>
      <c r="B21" s="365"/>
      <c r="C21" s="1241"/>
      <c r="D21" s="1242"/>
      <c r="E21" s="377"/>
      <c r="F21" s="377"/>
      <c r="G21" s="377"/>
      <c r="H21" s="378"/>
      <c r="I21" s="377"/>
      <c r="J21" s="377"/>
      <c r="K21" s="377"/>
      <c r="L21" s="377"/>
      <c r="M21" s="377"/>
      <c r="N21" s="377"/>
      <c r="O21" s="378"/>
      <c r="P21" s="247"/>
      <c r="Q21" s="606"/>
    </row>
    <row r="22" spans="1:17" s="41" customFormat="1" ht="15" customHeight="1">
      <c r="A22" s="17"/>
      <c r="B22" s="1232"/>
      <c r="C22" s="1233"/>
      <c r="D22" s="1240"/>
      <c r="E22" s="375"/>
      <c r="F22" s="375"/>
      <c r="G22" s="376"/>
      <c r="H22" s="376"/>
      <c r="I22" s="376"/>
      <c r="J22" s="376"/>
      <c r="K22" s="376"/>
      <c r="L22" s="376"/>
      <c r="M22" s="376"/>
      <c r="N22" s="376"/>
      <c r="O22" s="376"/>
      <c r="P22" s="247"/>
      <c r="Q22" s="606"/>
    </row>
    <row r="23" spans="1:17" s="41" customFormat="1" ht="15.75" customHeight="1">
      <c r="A23" s="17"/>
      <c r="B23" s="1232"/>
      <c r="C23" s="1233"/>
      <c r="D23" s="1240"/>
      <c r="E23" s="375"/>
      <c r="F23" s="375"/>
      <c r="G23" s="376"/>
      <c r="H23" s="376"/>
      <c r="I23" s="376"/>
      <c r="J23" s="376"/>
      <c r="K23" s="376"/>
      <c r="L23" s="376"/>
      <c r="M23" s="376"/>
      <c r="N23" s="376"/>
      <c r="O23" s="376"/>
      <c r="P23" s="247"/>
      <c r="Q23" s="606"/>
    </row>
    <row r="24" spans="1:17" s="41" customFormat="1" ht="12.75">
      <c r="A24" s="17"/>
      <c r="B24" s="603"/>
      <c r="C24" s="379"/>
      <c r="D24" s="380"/>
      <c r="E24" s="381"/>
      <c r="F24" s="381"/>
      <c r="G24" s="382"/>
      <c r="H24" s="382"/>
      <c r="I24" s="382"/>
      <c r="J24" s="382"/>
      <c r="K24" s="382"/>
      <c r="L24" s="382"/>
      <c r="M24" s="382"/>
      <c r="N24" s="382"/>
      <c r="O24" s="382"/>
      <c r="P24" s="247"/>
      <c r="Q24" s="606"/>
    </row>
    <row r="25" spans="1:17" s="43" customFormat="1" ht="12.75">
      <c r="A25" s="42"/>
      <c r="B25" s="576"/>
      <c r="C25" s="1245" t="s">
        <v>236</v>
      </c>
      <c r="D25" s="1246"/>
      <c r="E25" s="383">
        <v>0</v>
      </c>
      <c r="F25" s="383">
        <v>0</v>
      </c>
      <c r="G25" s="383">
        <v>0</v>
      </c>
      <c r="H25" s="388">
        <f>SUM(H11:H24)</f>
        <v>91316198</v>
      </c>
      <c r="I25" s="388">
        <f>SUM(I11:I24)</f>
        <v>8772082.6099999994</v>
      </c>
      <c r="J25" s="388">
        <f>SUM(J11:J24)</f>
        <v>100088280.37</v>
      </c>
      <c r="K25" s="388">
        <f t="shared" ref="K25:N25" si="3">SUM(K11:K24)</f>
        <v>3334362.12</v>
      </c>
      <c r="L25" s="388">
        <f t="shared" si="3"/>
        <v>0</v>
      </c>
      <c r="M25" s="388">
        <f t="shared" si="3"/>
        <v>24417561.009999998</v>
      </c>
      <c r="N25" s="388">
        <f t="shared" si="3"/>
        <v>21083198.889999997</v>
      </c>
      <c r="O25" s="388">
        <f>SUM(O11:O24)</f>
        <v>75670719.359999999</v>
      </c>
      <c r="P25" s="1247"/>
      <c r="Q25" s="1248"/>
    </row>
    <row r="26" spans="1:17" s="41" customFormat="1" ht="12.75">
      <c r="A26" s="17"/>
      <c r="B26" s="682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554"/>
    </row>
    <row r="27" spans="1:17" s="41" customFormat="1" ht="12.75">
      <c r="A27" s="17"/>
      <c r="B27" s="682" t="s">
        <v>77</v>
      </c>
      <c r="C27" s="226"/>
      <c r="D27" s="226"/>
      <c r="E27" s="226"/>
      <c r="F27" s="226"/>
      <c r="G27" s="683"/>
      <c r="H27" s="683"/>
      <c r="I27" s="683"/>
      <c r="J27" s="683"/>
      <c r="K27" s="683"/>
      <c r="L27" s="293"/>
      <c r="M27" s="293"/>
      <c r="N27" s="293"/>
      <c r="O27" s="293"/>
      <c r="P27" s="683"/>
      <c r="Q27" s="449"/>
    </row>
    <row r="28" spans="1:17" s="41" customFormat="1" ht="12.75">
      <c r="A28" s="17"/>
      <c r="B28" s="682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554"/>
    </row>
    <row r="29" spans="1:17" s="41" customFormat="1" ht="12.75">
      <c r="A29" s="17"/>
      <c r="B29" s="682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449"/>
    </row>
    <row r="30" spans="1:17" s="41" customFormat="1" ht="12.75">
      <c r="A30" s="17"/>
      <c r="B30" s="682"/>
      <c r="C30" s="95"/>
      <c r="D30" s="95"/>
      <c r="E30" s="95"/>
      <c r="F30" s="95"/>
      <c r="G30" s="683"/>
      <c r="H30" s="683"/>
      <c r="I30" s="683"/>
      <c r="J30" s="683"/>
      <c r="K30" s="50"/>
      <c r="L30" s="95"/>
      <c r="M30" s="95"/>
      <c r="N30" s="95"/>
      <c r="O30" s="683"/>
      <c r="P30" s="683"/>
      <c r="Q30" s="449"/>
    </row>
    <row r="31" spans="1:17" s="41" customFormat="1" ht="12.75">
      <c r="A31" s="17"/>
      <c r="B31" s="682"/>
      <c r="C31" s="50"/>
      <c r="D31" s="236" t="s">
        <v>604</v>
      </c>
      <c r="E31" s="696"/>
      <c r="F31" s="683"/>
      <c r="G31" s="683"/>
      <c r="H31" s="683"/>
      <c r="I31" s="683"/>
      <c r="J31" s="50"/>
      <c r="K31" s="683"/>
      <c r="L31" s="1250" t="s">
        <v>606</v>
      </c>
      <c r="M31" s="1250"/>
      <c r="N31" s="1250"/>
      <c r="O31" s="683"/>
      <c r="P31" s="683"/>
      <c r="Q31" s="449"/>
    </row>
    <row r="32" spans="1:17" s="41" customFormat="1" ht="12.75">
      <c r="A32" s="17"/>
      <c r="B32" s="697"/>
      <c r="C32" s="683"/>
      <c r="D32" s="683" t="s">
        <v>576</v>
      </c>
      <c r="E32" s="683"/>
      <c r="F32" s="683"/>
      <c r="G32" s="683"/>
      <c r="H32" s="683"/>
      <c r="I32" s="683"/>
      <c r="J32" s="683"/>
      <c r="K32" s="50"/>
      <c r="L32" s="1249" t="s">
        <v>605</v>
      </c>
      <c r="M32" s="1249"/>
      <c r="N32" s="1249"/>
      <c r="O32" s="683"/>
      <c r="P32" s="683"/>
      <c r="Q32" s="449"/>
    </row>
    <row r="33" spans="1:17" s="41" customFormat="1" ht="13.5" thickBot="1">
      <c r="A33" s="17"/>
      <c r="B33" s="465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9"/>
    </row>
    <row r="34" spans="1:17" s="41" customFormat="1" ht="12.75">
      <c r="A34" s="17"/>
      <c r="B34" s="683"/>
      <c r="C34" s="683"/>
      <c r="D34" s="683"/>
      <c r="E34" s="683"/>
      <c r="F34" s="683"/>
      <c r="G34" s="224"/>
      <c r="H34" s="224"/>
      <c r="I34" s="224"/>
      <c r="J34" s="224"/>
      <c r="K34" s="224"/>
      <c r="L34" s="224"/>
      <c r="M34" s="224"/>
      <c r="N34" s="224"/>
      <c r="O34" s="224"/>
      <c r="P34" s="73"/>
      <c r="Q34" s="224"/>
    </row>
    <row r="35" spans="1:17" s="41" customFormat="1" ht="12.75">
      <c r="A35" s="17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73"/>
      <c r="Q35" s="224"/>
    </row>
    <row r="36" spans="1:17" s="41" customFormat="1" ht="12">
      <c r="A36" s="17"/>
      <c r="P36" s="17"/>
    </row>
    <row r="37" spans="1:17" s="41" customFormat="1" ht="12">
      <c r="A37" s="17"/>
      <c r="P37" s="17"/>
    </row>
    <row r="38" spans="1:17" s="41" customFormat="1" ht="12">
      <c r="A38" s="17"/>
      <c r="P38" s="17"/>
    </row>
    <row r="39" spans="1:17" s="41" customFormat="1" ht="12">
      <c r="A39" s="17"/>
      <c r="I39" s="67"/>
      <c r="P39" s="17"/>
    </row>
  </sheetData>
  <mergeCells count="20">
    <mergeCell ref="B2:Q3"/>
    <mergeCell ref="B4:Q4"/>
    <mergeCell ref="C21:D21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P25:Q25"/>
    <mergeCell ref="B22:D22"/>
    <mergeCell ref="B23:D23"/>
    <mergeCell ref="C25:D25"/>
    <mergeCell ref="L32:N32"/>
    <mergeCell ref="L31:N31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V52" sqref="V52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783"/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</row>
    <row r="2" spans="1:26" s="41" customFormat="1" ht="9" customHeight="1">
      <c r="A2" s="17"/>
      <c r="B2" s="1140" t="s">
        <v>525</v>
      </c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1171"/>
      <c r="Z2" s="224"/>
    </row>
    <row r="3" spans="1:26" s="41" customFormat="1" ht="12.75">
      <c r="A3" s="17"/>
      <c r="B3" s="1012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3"/>
      <c r="Z3" s="224"/>
    </row>
    <row r="4" spans="1:26" s="41" customFormat="1" ht="12.75">
      <c r="A4" s="17"/>
      <c r="B4" s="1012" t="s">
        <v>1285</v>
      </c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3"/>
      <c r="Z4" s="224"/>
    </row>
    <row r="5" spans="1:26" s="17" customFormat="1" ht="8.25" customHeight="1">
      <c r="B5" s="539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715"/>
      <c r="Q5" s="715"/>
      <c r="R5" s="715"/>
      <c r="S5" s="715"/>
      <c r="T5" s="715"/>
      <c r="U5" s="715"/>
      <c r="V5" s="715"/>
      <c r="W5" s="715"/>
      <c r="X5" s="715"/>
      <c r="Y5" s="449"/>
      <c r="Z5" s="73"/>
    </row>
    <row r="6" spans="1:26" s="17" customFormat="1" ht="24" customHeight="1">
      <c r="B6" s="714"/>
      <c r="C6" s="715"/>
      <c r="D6" s="716" t="s">
        <v>4</v>
      </c>
      <c r="E6" s="384" t="s">
        <v>553</v>
      </c>
      <c r="F6" s="384"/>
      <c r="G6" s="148"/>
      <c r="H6" s="115"/>
      <c r="I6" s="115"/>
      <c r="J6" s="115"/>
      <c r="K6" s="115"/>
      <c r="L6" s="715"/>
      <c r="M6" s="715"/>
      <c r="N6" s="102"/>
      <c r="O6" s="102"/>
      <c r="P6" s="715"/>
      <c r="Q6" s="715"/>
      <c r="R6" s="715"/>
      <c r="S6" s="715"/>
      <c r="T6" s="715"/>
      <c r="U6" s="715"/>
      <c r="V6" s="715"/>
      <c r="W6" s="715"/>
      <c r="X6" s="715"/>
      <c r="Y6" s="449"/>
      <c r="Z6" s="73"/>
    </row>
    <row r="7" spans="1:26" s="17" customFormat="1" ht="8.25" customHeight="1">
      <c r="B7" s="539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715"/>
      <c r="Q7" s="715"/>
      <c r="R7" s="715"/>
      <c r="S7" s="715"/>
      <c r="T7" s="715"/>
      <c r="U7" s="715"/>
      <c r="V7" s="715"/>
      <c r="W7" s="715"/>
      <c r="X7" s="715"/>
      <c r="Y7" s="449"/>
      <c r="Z7" s="73"/>
    </row>
    <row r="8" spans="1:26" s="41" customFormat="1" ht="15" customHeight="1">
      <c r="A8" s="17"/>
      <c r="B8" s="1287" t="s">
        <v>526</v>
      </c>
      <c r="C8" s="1288"/>
      <c r="D8" s="1289" t="s">
        <v>527</v>
      </c>
      <c r="E8" s="1034"/>
      <c r="F8" s="1034"/>
      <c r="G8" s="1034"/>
      <c r="H8" s="1290"/>
      <c r="I8" s="1291" t="s">
        <v>528</v>
      </c>
      <c r="J8" s="1291"/>
      <c r="K8" s="1291"/>
      <c r="L8" s="1291"/>
      <c r="M8" s="1291"/>
      <c r="N8" s="1291"/>
      <c r="O8" s="1291"/>
      <c r="P8" s="1291" t="s">
        <v>529</v>
      </c>
      <c r="Q8" s="1291"/>
      <c r="R8" s="1291"/>
      <c r="S8" s="1291"/>
      <c r="T8" s="1291"/>
      <c r="U8" s="1291" t="s">
        <v>530</v>
      </c>
      <c r="V8" s="1291"/>
      <c r="W8" s="1291"/>
      <c r="X8" s="1291"/>
      <c r="Y8" s="1292"/>
      <c r="Z8" s="224"/>
    </row>
    <row r="9" spans="1:26" s="41" customFormat="1" ht="24.75" customHeight="1">
      <c r="A9" s="17"/>
      <c r="B9" s="1279" t="s">
        <v>531</v>
      </c>
      <c r="C9" s="1281" t="s">
        <v>532</v>
      </c>
      <c r="D9" s="1283" t="s">
        <v>533</v>
      </c>
      <c r="E9" s="1283" t="s">
        <v>534</v>
      </c>
      <c r="F9" s="1283" t="s">
        <v>535</v>
      </c>
      <c r="G9" s="1283" t="s">
        <v>536</v>
      </c>
      <c r="H9" s="1283" t="s">
        <v>517</v>
      </c>
      <c r="I9" s="1275" t="s">
        <v>537</v>
      </c>
      <c r="J9" s="1275" t="s">
        <v>538</v>
      </c>
      <c r="K9" s="1275" t="s">
        <v>539</v>
      </c>
      <c r="L9" s="1275" t="s">
        <v>540</v>
      </c>
      <c r="M9" s="1275" t="s">
        <v>541</v>
      </c>
      <c r="N9" s="1275" t="s">
        <v>542</v>
      </c>
      <c r="O9" s="1275" t="s">
        <v>543</v>
      </c>
      <c r="P9" s="1275" t="s">
        <v>544</v>
      </c>
      <c r="Q9" s="1275" t="s">
        <v>545</v>
      </c>
      <c r="R9" s="1275" t="s">
        <v>546</v>
      </c>
      <c r="S9" s="1277" t="s">
        <v>547</v>
      </c>
      <c r="T9" s="1285"/>
      <c r="U9" s="1275" t="s">
        <v>231</v>
      </c>
      <c r="V9" s="1275" t="s">
        <v>208</v>
      </c>
      <c r="W9" s="1275" t="s">
        <v>209</v>
      </c>
      <c r="X9" s="1277" t="s">
        <v>548</v>
      </c>
      <c r="Y9" s="1278"/>
      <c r="Z9" s="224"/>
    </row>
    <row r="10" spans="1:26" s="41" customFormat="1" ht="30.75" customHeight="1">
      <c r="A10" s="17"/>
      <c r="B10" s="1280"/>
      <c r="C10" s="1282"/>
      <c r="D10" s="1284"/>
      <c r="E10" s="1284"/>
      <c r="F10" s="1284"/>
      <c r="G10" s="1284"/>
      <c r="H10" s="1284"/>
      <c r="I10" s="1286"/>
      <c r="J10" s="1286"/>
      <c r="K10" s="1286"/>
      <c r="L10" s="1286"/>
      <c r="M10" s="1286"/>
      <c r="N10" s="1286"/>
      <c r="O10" s="1286"/>
      <c r="P10" s="1286"/>
      <c r="Q10" s="1286"/>
      <c r="R10" s="1286"/>
      <c r="S10" s="717" t="s">
        <v>549</v>
      </c>
      <c r="T10" s="717" t="s">
        <v>550</v>
      </c>
      <c r="U10" s="1276"/>
      <c r="V10" s="1276"/>
      <c r="W10" s="1276"/>
      <c r="X10" s="718" t="s">
        <v>551</v>
      </c>
      <c r="Y10" s="719" t="s">
        <v>552</v>
      </c>
      <c r="Z10" s="224"/>
    </row>
    <row r="11" spans="1:26" s="41" customFormat="1" ht="15" customHeight="1">
      <c r="A11" s="17"/>
      <c r="B11" s="607"/>
      <c r="C11" s="389"/>
      <c r="D11" s="390"/>
      <c r="E11" s="375"/>
      <c r="F11" s="375"/>
      <c r="G11" s="376"/>
      <c r="H11" s="391"/>
      <c r="I11" s="392"/>
      <c r="J11" s="393"/>
      <c r="K11" s="393"/>
      <c r="L11" s="393"/>
      <c r="M11" s="393"/>
      <c r="N11" s="393"/>
      <c r="O11" s="394"/>
      <c r="P11" s="395"/>
      <c r="Q11" s="395"/>
      <c r="R11" s="395"/>
      <c r="S11" s="395"/>
      <c r="T11" s="720"/>
      <c r="U11" s="395"/>
      <c r="V11" s="395"/>
      <c r="W11" s="395"/>
      <c r="X11" s="395"/>
      <c r="Y11" s="721"/>
      <c r="Z11" s="224"/>
    </row>
    <row r="12" spans="1:26" s="41" customFormat="1" ht="12.75">
      <c r="A12" s="17"/>
      <c r="B12" s="608"/>
      <c r="C12" s="396"/>
      <c r="D12" s="397"/>
      <c r="E12" s="377"/>
      <c r="F12" s="377"/>
      <c r="G12" s="377"/>
      <c r="H12" s="398"/>
      <c r="I12" s="398"/>
      <c r="J12" s="399"/>
      <c r="K12" s="399"/>
      <c r="L12" s="399"/>
      <c r="M12" s="399"/>
      <c r="N12" s="399"/>
      <c r="O12" s="400"/>
      <c r="P12" s="715"/>
      <c r="Q12" s="715"/>
      <c r="R12" s="715"/>
      <c r="S12" s="715"/>
      <c r="T12" s="722"/>
      <c r="U12" s="715"/>
      <c r="V12" s="715"/>
      <c r="W12" s="715"/>
      <c r="X12" s="715"/>
      <c r="Y12" s="449"/>
      <c r="Z12" s="224"/>
    </row>
    <row r="13" spans="1:26" s="41" customFormat="1" ht="12.75">
      <c r="A13" s="17"/>
      <c r="B13" s="608"/>
      <c r="C13" s="396"/>
      <c r="D13" s="397"/>
      <c r="E13" s="375"/>
      <c r="F13" s="375"/>
      <c r="G13" s="376"/>
      <c r="H13" s="401"/>
      <c r="I13" s="401"/>
      <c r="J13" s="402"/>
      <c r="K13" s="402"/>
      <c r="L13" s="402"/>
      <c r="M13" s="402"/>
      <c r="N13" s="402"/>
      <c r="O13" s="403"/>
      <c r="P13" s="715"/>
      <c r="Q13" s="715"/>
      <c r="R13" s="715"/>
      <c r="S13" s="715"/>
      <c r="T13" s="722"/>
      <c r="U13" s="715"/>
      <c r="V13" s="715"/>
      <c r="W13" s="715"/>
      <c r="X13" s="715"/>
      <c r="Y13" s="449"/>
      <c r="Z13" s="224"/>
    </row>
    <row r="14" spans="1:26" s="41" customFormat="1" ht="12.75">
      <c r="A14" s="17"/>
      <c r="B14" s="608"/>
      <c r="C14" s="396"/>
      <c r="D14" s="397"/>
      <c r="E14" s="375"/>
      <c r="F14" s="375"/>
      <c r="G14" s="376"/>
      <c r="H14" s="391"/>
      <c r="I14" s="391"/>
      <c r="J14" s="353"/>
      <c r="K14" s="353"/>
      <c r="L14" s="353"/>
      <c r="M14" s="353"/>
      <c r="N14" s="353"/>
      <c r="O14" s="375"/>
      <c r="P14" s="715"/>
      <c r="Q14" s="715"/>
      <c r="R14" s="715"/>
      <c r="S14" s="715"/>
      <c r="T14" s="722"/>
      <c r="U14" s="715"/>
      <c r="V14" s="715"/>
      <c r="W14" s="715"/>
      <c r="X14" s="715"/>
      <c r="Y14" s="449"/>
      <c r="Z14" s="224"/>
    </row>
    <row r="15" spans="1:26" s="41" customFormat="1" ht="12.75">
      <c r="A15" s="17"/>
      <c r="B15" s="608"/>
      <c r="C15" s="396"/>
      <c r="D15" s="397"/>
      <c r="E15" s="377"/>
      <c r="F15" s="377"/>
      <c r="G15" s="377"/>
      <c r="H15" s="404"/>
      <c r="I15" s="404"/>
      <c r="J15" s="405"/>
      <c r="K15" s="405"/>
      <c r="L15" s="405"/>
      <c r="M15" s="405"/>
      <c r="N15" s="405"/>
      <c r="O15" s="377"/>
      <c r="P15" s="715"/>
      <c r="Q15" s="715"/>
      <c r="R15" s="715"/>
      <c r="S15" s="715"/>
      <c r="T15" s="722"/>
      <c r="U15" s="715"/>
      <c r="V15" s="715"/>
      <c r="W15" s="715"/>
      <c r="X15" s="715"/>
      <c r="Y15" s="449"/>
      <c r="Z15" s="224"/>
    </row>
    <row r="16" spans="1:26" s="41" customFormat="1" ht="12.75">
      <c r="A16" s="17"/>
      <c r="B16" s="608"/>
      <c r="C16" s="396"/>
      <c r="D16" s="397"/>
      <c r="E16" s="375"/>
      <c r="F16" s="375"/>
      <c r="G16" s="376"/>
      <c r="H16" s="391"/>
      <c r="I16" s="391"/>
      <c r="J16" s="353"/>
      <c r="K16" s="353"/>
      <c r="L16" s="353"/>
      <c r="M16" s="353"/>
      <c r="N16" s="353"/>
      <c r="O16" s="375"/>
      <c r="P16" s="715"/>
      <c r="Q16" s="715"/>
      <c r="R16" s="715"/>
      <c r="S16" s="715"/>
      <c r="T16" s="722"/>
      <c r="U16" s="715"/>
      <c r="V16" s="715"/>
      <c r="W16" s="715"/>
      <c r="X16" s="715"/>
      <c r="Y16" s="449"/>
      <c r="Z16" s="224"/>
    </row>
    <row r="17" spans="1:26" s="41" customFormat="1" ht="12.75">
      <c r="A17" s="17"/>
      <c r="B17" s="608"/>
      <c r="C17" s="396"/>
      <c r="D17" s="397"/>
      <c r="E17" s="375"/>
      <c r="F17" s="375"/>
      <c r="G17" s="376"/>
      <c r="H17" s="391"/>
      <c r="I17" s="391"/>
      <c r="J17" s="353"/>
      <c r="K17" s="353"/>
      <c r="L17" s="353"/>
      <c r="M17" s="353"/>
      <c r="N17" s="353"/>
      <c r="O17" s="375"/>
      <c r="P17" s="715"/>
      <c r="Q17" s="715"/>
      <c r="R17" s="715"/>
      <c r="S17" s="715"/>
      <c r="T17" s="722"/>
      <c r="U17" s="715"/>
      <c r="V17" s="715"/>
      <c r="W17" s="715"/>
      <c r="X17" s="715"/>
      <c r="Y17" s="449"/>
      <c r="Z17" s="224"/>
    </row>
    <row r="18" spans="1:26" s="41" customFormat="1" ht="12.75">
      <c r="A18" s="17"/>
      <c r="B18" s="608"/>
      <c r="C18" s="396"/>
      <c r="D18" s="397"/>
      <c r="E18" s="375"/>
      <c r="F18" s="375"/>
      <c r="G18" s="376"/>
      <c r="H18" s="391"/>
      <c r="I18" s="391"/>
      <c r="J18" s="353"/>
      <c r="K18" s="353"/>
      <c r="L18" s="353"/>
      <c r="M18" s="353"/>
      <c r="N18" s="353"/>
      <c r="O18" s="375"/>
      <c r="P18" s="715"/>
      <c r="Q18" s="715"/>
      <c r="R18" s="715"/>
      <c r="S18" s="715"/>
      <c r="T18" s="722"/>
      <c r="U18" s="715"/>
      <c r="V18" s="715"/>
      <c r="W18" s="715"/>
      <c r="X18" s="715"/>
      <c r="Y18" s="449"/>
      <c r="Z18" s="224"/>
    </row>
    <row r="19" spans="1:26" s="41" customFormat="1" ht="12.75">
      <c r="A19" s="17"/>
      <c r="B19" s="608"/>
      <c r="C19" s="396"/>
      <c r="D19" s="397"/>
      <c r="E19" s="375"/>
      <c r="F19" s="375"/>
      <c r="G19" s="376"/>
      <c r="H19" s="391"/>
      <c r="I19" s="391"/>
      <c r="J19" s="353"/>
      <c r="K19" s="353"/>
      <c r="L19" s="353"/>
      <c r="M19" s="353"/>
      <c r="N19" s="353"/>
      <c r="O19" s="375"/>
      <c r="P19" s="715"/>
      <c r="Q19" s="715"/>
      <c r="R19" s="715"/>
      <c r="S19" s="715"/>
      <c r="T19" s="722"/>
      <c r="U19" s="715"/>
      <c r="V19" s="715"/>
      <c r="W19" s="715"/>
      <c r="X19" s="715"/>
      <c r="Y19" s="449"/>
      <c r="Z19" s="224"/>
    </row>
    <row r="20" spans="1:26" s="41" customFormat="1" ht="12.75">
      <c r="A20" s="17"/>
      <c r="B20" s="608"/>
      <c r="C20" s="396"/>
      <c r="D20" s="397"/>
      <c r="E20" s="375"/>
      <c r="F20" s="375"/>
      <c r="G20" s="376"/>
      <c r="H20" s="391"/>
      <c r="I20" s="391"/>
      <c r="J20" s="353"/>
      <c r="K20" s="353"/>
      <c r="L20" s="353"/>
      <c r="M20" s="353"/>
      <c r="N20" s="353"/>
      <c r="O20" s="375"/>
      <c r="P20" s="715"/>
      <c r="Q20" s="715"/>
      <c r="R20" s="715"/>
      <c r="S20" s="715"/>
      <c r="T20" s="722"/>
      <c r="U20" s="715"/>
      <c r="V20" s="715"/>
      <c r="W20" s="715"/>
      <c r="X20" s="715"/>
      <c r="Y20" s="449"/>
      <c r="Z20" s="224"/>
    </row>
    <row r="21" spans="1:26" s="41" customFormat="1" ht="12.75">
      <c r="A21" s="17"/>
      <c r="B21" s="608"/>
      <c r="C21" s="396"/>
      <c r="D21" s="397"/>
      <c r="E21" s="375"/>
      <c r="F21" s="375"/>
      <c r="G21" s="376"/>
      <c r="H21" s="391"/>
      <c r="I21" s="391"/>
      <c r="J21" s="353"/>
      <c r="K21" s="353"/>
      <c r="L21" s="353"/>
      <c r="M21" s="353"/>
      <c r="N21" s="353"/>
      <c r="O21" s="375"/>
      <c r="P21" s="715"/>
      <c r="Q21" s="715"/>
      <c r="R21" s="715"/>
      <c r="S21" s="715"/>
      <c r="T21" s="722"/>
      <c r="U21" s="715"/>
      <c r="V21" s="715"/>
      <c r="W21" s="715"/>
      <c r="X21" s="715"/>
      <c r="Y21" s="449"/>
      <c r="Z21" s="224"/>
    </row>
    <row r="22" spans="1:26" s="41" customFormat="1" ht="12.75">
      <c r="A22" s="17"/>
      <c r="B22" s="608"/>
      <c r="C22" s="396"/>
      <c r="D22" s="397"/>
      <c r="E22" s="375"/>
      <c r="F22" s="375"/>
      <c r="G22" s="376"/>
      <c r="H22" s="391"/>
      <c r="I22" s="391"/>
      <c r="J22" s="353"/>
      <c r="K22" s="353"/>
      <c r="L22" s="353"/>
      <c r="M22" s="353"/>
      <c r="N22" s="353"/>
      <c r="O22" s="375"/>
      <c r="P22" s="715"/>
      <c r="Q22" s="715"/>
      <c r="R22" s="715"/>
      <c r="S22" s="715"/>
      <c r="T22" s="722"/>
      <c r="U22" s="715"/>
      <c r="V22" s="715"/>
      <c r="W22" s="715"/>
      <c r="X22" s="715"/>
      <c r="Y22" s="449"/>
      <c r="Z22" s="224"/>
    </row>
    <row r="23" spans="1:26" s="41" customFormat="1" ht="12.75">
      <c r="A23" s="17"/>
      <c r="B23" s="608"/>
      <c r="C23" s="396"/>
      <c r="D23" s="397"/>
      <c r="E23" s="375"/>
      <c r="F23" s="375"/>
      <c r="G23" s="376"/>
      <c r="H23" s="391"/>
      <c r="I23" s="391"/>
      <c r="J23" s="353"/>
      <c r="K23" s="353"/>
      <c r="L23" s="353"/>
      <c r="M23" s="353"/>
      <c r="N23" s="353"/>
      <c r="O23" s="375"/>
      <c r="P23" s="715"/>
      <c r="Q23" s="715"/>
      <c r="R23" s="715"/>
      <c r="S23" s="715"/>
      <c r="T23" s="722"/>
      <c r="U23" s="715"/>
      <c r="V23" s="715"/>
      <c r="W23" s="715"/>
      <c r="X23" s="715"/>
      <c r="Y23" s="449"/>
      <c r="Z23" s="224"/>
    </row>
    <row r="24" spans="1:26" s="41" customFormat="1" ht="12.75">
      <c r="A24" s="17"/>
      <c r="B24" s="608"/>
      <c r="C24" s="396"/>
      <c r="D24" s="397"/>
      <c r="E24" s="377"/>
      <c r="F24" s="377"/>
      <c r="G24" s="377"/>
      <c r="H24" s="404"/>
      <c r="I24" s="404"/>
      <c r="J24" s="405"/>
      <c r="K24" s="405"/>
      <c r="L24" s="405"/>
      <c r="M24" s="405"/>
      <c r="N24" s="405"/>
      <c r="O24" s="377"/>
      <c r="P24" s="715"/>
      <c r="Q24" s="715"/>
      <c r="R24" s="715"/>
      <c r="S24" s="715"/>
      <c r="T24" s="722"/>
      <c r="U24" s="715"/>
      <c r="V24" s="715"/>
      <c r="W24" s="715"/>
      <c r="X24" s="715"/>
      <c r="Y24" s="449"/>
      <c r="Z24" s="224"/>
    </row>
    <row r="25" spans="1:26" s="41" customFormat="1" ht="12.75">
      <c r="A25" s="17"/>
      <c r="B25" s="608"/>
      <c r="C25" s="396"/>
      <c r="D25" s="397"/>
      <c r="E25" s="375"/>
      <c r="F25" s="375"/>
      <c r="G25" s="376"/>
      <c r="H25" s="391"/>
      <c r="I25" s="391"/>
      <c r="J25" s="353"/>
      <c r="K25" s="353"/>
      <c r="L25" s="353"/>
      <c r="M25" s="353"/>
      <c r="N25" s="353"/>
      <c r="O25" s="375"/>
      <c r="P25" s="715"/>
      <c r="Q25" s="715"/>
      <c r="R25" s="715"/>
      <c r="S25" s="715"/>
      <c r="T25" s="722"/>
      <c r="U25" s="715"/>
      <c r="V25" s="715"/>
      <c r="W25" s="715"/>
      <c r="X25" s="715"/>
      <c r="Y25" s="449"/>
      <c r="Z25" s="224"/>
    </row>
    <row r="26" spans="1:26" s="41" customFormat="1" ht="12.75">
      <c r="A26" s="17"/>
      <c r="B26" s="608"/>
      <c r="C26" s="396"/>
      <c r="D26" s="397"/>
      <c r="E26" s="375"/>
      <c r="F26" s="375"/>
      <c r="G26" s="376"/>
      <c r="H26" s="391"/>
      <c r="I26" s="391"/>
      <c r="J26" s="353"/>
      <c r="K26" s="353"/>
      <c r="L26" s="353"/>
      <c r="M26" s="353"/>
      <c r="N26" s="353"/>
      <c r="O26" s="375"/>
      <c r="P26" s="715"/>
      <c r="Q26" s="715"/>
      <c r="R26" s="715"/>
      <c r="S26" s="715"/>
      <c r="T26" s="722"/>
      <c r="U26" s="715"/>
      <c r="V26" s="715"/>
      <c r="W26" s="715"/>
      <c r="X26" s="715"/>
      <c r="Y26" s="449"/>
      <c r="Z26" s="224"/>
    </row>
    <row r="27" spans="1:26" s="41" customFormat="1" ht="12.75">
      <c r="A27" s="17"/>
      <c r="B27" s="608"/>
      <c r="C27" s="396"/>
      <c r="D27" s="397"/>
      <c r="E27" s="375"/>
      <c r="F27" s="375"/>
      <c r="G27" s="376"/>
      <c r="H27" s="391"/>
      <c r="I27" s="391"/>
      <c r="J27" s="353"/>
      <c r="K27" s="353"/>
      <c r="L27" s="353"/>
      <c r="M27" s="353"/>
      <c r="N27" s="353"/>
      <c r="O27" s="375"/>
      <c r="P27" s="715"/>
      <c r="Q27" s="715"/>
      <c r="R27" s="715"/>
      <c r="S27" s="715"/>
      <c r="T27" s="722"/>
      <c r="U27" s="715"/>
      <c r="V27" s="715"/>
      <c r="W27" s="715"/>
      <c r="X27" s="715"/>
      <c r="Y27" s="449"/>
      <c r="Z27" s="224"/>
    </row>
    <row r="28" spans="1:26" s="41" customFormat="1" ht="12.75">
      <c r="A28" s="17"/>
      <c r="B28" s="608"/>
      <c r="C28" s="396"/>
      <c r="D28" s="397"/>
      <c r="E28" s="377"/>
      <c r="F28" s="377"/>
      <c r="G28" s="377"/>
      <c r="H28" s="404"/>
      <c r="I28" s="404"/>
      <c r="J28" s="405"/>
      <c r="K28" s="405"/>
      <c r="L28" s="405"/>
      <c r="M28" s="405"/>
      <c r="N28" s="405"/>
      <c r="O28" s="377"/>
      <c r="P28" s="715"/>
      <c r="Q28" s="715"/>
      <c r="R28" s="715"/>
      <c r="S28" s="715"/>
      <c r="T28" s="722"/>
      <c r="U28" s="715"/>
      <c r="V28" s="715"/>
      <c r="W28" s="715"/>
      <c r="X28" s="715"/>
      <c r="Y28" s="449"/>
      <c r="Z28" s="224"/>
    </row>
    <row r="29" spans="1:26" s="41" customFormat="1" ht="12.75">
      <c r="A29" s="17"/>
      <c r="B29" s="608"/>
      <c r="C29" s="396"/>
      <c r="D29" s="397"/>
      <c r="E29" s="375"/>
      <c r="F29" s="375"/>
      <c r="G29" s="376"/>
      <c r="H29" s="391"/>
      <c r="I29" s="391"/>
      <c r="J29" s="353"/>
      <c r="K29" s="353"/>
      <c r="L29" s="353"/>
      <c r="M29" s="353"/>
      <c r="N29" s="353"/>
      <c r="O29" s="375"/>
      <c r="P29" s="715"/>
      <c r="Q29" s="715"/>
      <c r="R29" s="715"/>
      <c r="S29" s="715"/>
      <c r="T29" s="722"/>
      <c r="U29" s="715"/>
      <c r="V29" s="715"/>
      <c r="W29" s="715"/>
      <c r="X29" s="715"/>
      <c r="Y29" s="449"/>
      <c r="Z29" s="224"/>
    </row>
    <row r="30" spans="1:26" s="41" customFormat="1" ht="12.75">
      <c r="A30" s="17"/>
      <c r="B30" s="608"/>
      <c r="C30" s="396"/>
      <c r="D30" s="397"/>
      <c r="E30" s="375"/>
      <c r="F30" s="375"/>
      <c r="G30" s="376"/>
      <c r="H30" s="391"/>
      <c r="I30" s="391"/>
      <c r="J30" s="353"/>
      <c r="K30" s="353"/>
      <c r="L30" s="353"/>
      <c r="M30" s="353"/>
      <c r="N30" s="353"/>
      <c r="O30" s="375"/>
      <c r="P30" s="715"/>
      <c r="Q30" s="715"/>
      <c r="R30" s="715"/>
      <c r="S30" s="715"/>
      <c r="T30" s="722"/>
      <c r="U30" s="715"/>
      <c r="V30" s="715"/>
      <c r="W30" s="715"/>
      <c r="X30" s="715"/>
      <c r="Y30" s="449"/>
      <c r="Z30" s="224"/>
    </row>
    <row r="31" spans="1:26" s="41" customFormat="1" ht="12.75">
      <c r="A31" s="17"/>
      <c r="B31" s="608"/>
      <c r="C31" s="396"/>
      <c r="D31" s="397"/>
      <c r="E31" s="377"/>
      <c r="F31" s="377"/>
      <c r="G31" s="377"/>
      <c r="H31" s="404"/>
      <c r="I31" s="404"/>
      <c r="J31" s="405"/>
      <c r="K31" s="405"/>
      <c r="L31" s="405"/>
      <c r="M31" s="405"/>
      <c r="N31" s="405"/>
      <c r="O31" s="377"/>
      <c r="P31" s="715"/>
      <c r="Q31" s="715"/>
      <c r="R31" s="715"/>
      <c r="S31" s="715"/>
      <c r="T31" s="722"/>
      <c r="U31" s="715"/>
      <c r="V31" s="715"/>
      <c r="W31" s="715"/>
      <c r="X31" s="715"/>
      <c r="Y31" s="449"/>
      <c r="Z31" s="224"/>
    </row>
    <row r="32" spans="1:26" s="41" customFormat="1" ht="12.75">
      <c r="A32" s="17"/>
      <c r="B32" s="608"/>
      <c r="C32" s="396"/>
      <c r="D32" s="397"/>
      <c r="E32" s="375"/>
      <c r="F32" s="375"/>
      <c r="G32" s="376"/>
      <c r="H32" s="391"/>
      <c r="I32" s="391"/>
      <c r="J32" s="353"/>
      <c r="K32" s="353"/>
      <c r="L32" s="353"/>
      <c r="M32" s="353"/>
      <c r="N32" s="353"/>
      <c r="O32" s="375"/>
      <c r="P32" s="715"/>
      <c r="Q32" s="715"/>
      <c r="R32" s="715"/>
      <c r="S32" s="715"/>
      <c r="T32" s="722"/>
      <c r="U32" s="715"/>
      <c r="V32" s="715"/>
      <c r="W32" s="715"/>
      <c r="X32" s="715"/>
      <c r="Y32" s="449"/>
      <c r="Z32" s="224"/>
    </row>
    <row r="33" spans="1:26" s="41" customFormat="1" ht="12.75">
      <c r="A33" s="17"/>
      <c r="B33" s="608"/>
      <c r="C33" s="396"/>
      <c r="D33" s="397"/>
      <c r="E33" s="375"/>
      <c r="F33" s="375"/>
      <c r="G33" s="376"/>
      <c r="H33" s="391"/>
      <c r="I33" s="391"/>
      <c r="J33" s="353"/>
      <c r="K33" s="353"/>
      <c r="L33" s="353"/>
      <c r="M33" s="353"/>
      <c r="N33" s="353"/>
      <c r="O33" s="375"/>
      <c r="P33" s="715"/>
      <c r="Q33" s="715"/>
      <c r="R33" s="715"/>
      <c r="S33" s="715"/>
      <c r="T33" s="722"/>
      <c r="U33" s="715"/>
      <c r="V33" s="715"/>
      <c r="W33" s="715"/>
      <c r="X33" s="715"/>
      <c r="Y33" s="449"/>
      <c r="Z33" s="224"/>
    </row>
    <row r="34" spans="1:26" s="41" customFormat="1" ht="12.75">
      <c r="A34" s="17"/>
      <c r="B34" s="608"/>
      <c r="C34" s="396"/>
      <c r="D34" s="397"/>
      <c r="E34" s="375"/>
      <c r="F34" s="375"/>
      <c r="G34" s="376"/>
      <c r="H34" s="391"/>
      <c r="I34" s="391"/>
      <c r="J34" s="353"/>
      <c r="K34" s="353"/>
      <c r="L34" s="353"/>
      <c r="M34" s="353"/>
      <c r="N34" s="353"/>
      <c r="O34" s="375"/>
      <c r="P34" s="715"/>
      <c r="Q34" s="715"/>
      <c r="R34" s="715"/>
      <c r="S34" s="715"/>
      <c r="T34" s="722"/>
      <c r="U34" s="715"/>
      <c r="V34" s="715"/>
      <c r="W34" s="715"/>
      <c r="X34" s="715"/>
      <c r="Y34" s="449"/>
      <c r="Z34" s="224"/>
    </row>
    <row r="35" spans="1:26" s="41" customFormat="1" ht="12.75">
      <c r="A35" s="17"/>
      <c r="B35" s="608"/>
      <c r="C35" s="396"/>
      <c r="D35" s="397"/>
      <c r="E35" s="375"/>
      <c r="F35" s="375"/>
      <c r="G35" s="376"/>
      <c r="H35" s="391"/>
      <c r="I35" s="391"/>
      <c r="J35" s="353"/>
      <c r="K35" s="353"/>
      <c r="L35" s="353"/>
      <c r="M35" s="353"/>
      <c r="N35" s="353"/>
      <c r="O35" s="375"/>
      <c r="P35" s="715"/>
      <c r="Q35" s="715"/>
      <c r="R35" s="715"/>
      <c r="S35" s="715"/>
      <c r="T35" s="722"/>
      <c r="U35" s="715"/>
      <c r="V35" s="715"/>
      <c r="W35" s="715"/>
      <c r="X35" s="715"/>
      <c r="Y35" s="449"/>
      <c r="Z35" s="224"/>
    </row>
    <row r="36" spans="1:26" s="41" customFormat="1" ht="12.75">
      <c r="A36" s="17"/>
      <c r="B36" s="608"/>
      <c r="C36" s="396"/>
      <c r="D36" s="397"/>
      <c r="E36" s="377"/>
      <c r="F36" s="377"/>
      <c r="G36" s="377"/>
      <c r="H36" s="404"/>
      <c r="I36" s="404"/>
      <c r="J36" s="405"/>
      <c r="K36" s="405"/>
      <c r="L36" s="405"/>
      <c r="M36" s="405"/>
      <c r="N36" s="405"/>
      <c r="O36" s="377"/>
      <c r="P36" s="715"/>
      <c r="Q36" s="715"/>
      <c r="R36" s="715"/>
      <c r="S36" s="715"/>
      <c r="T36" s="722"/>
      <c r="U36" s="715"/>
      <c r="V36" s="715"/>
      <c r="W36" s="715"/>
      <c r="X36" s="715"/>
      <c r="Y36" s="449"/>
      <c r="Z36" s="224"/>
    </row>
    <row r="37" spans="1:26" s="41" customFormat="1" ht="12.75">
      <c r="A37" s="17"/>
      <c r="B37" s="608"/>
      <c r="C37" s="396"/>
      <c r="D37" s="397"/>
      <c r="E37" s="375"/>
      <c r="F37" s="375"/>
      <c r="G37" s="376"/>
      <c r="H37" s="391"/>
      <c r="I37" s="391"/>
      <c r="J37" s="353"/>
      <c r="K37" s="353"/>
      <c r="L37" s="353"/>
      <c r="M37" s="353"/>
      <c r="N37" s="353"/>
      <c r="O37" s="375"/>
      <c r="P37" s="715"/>
      <c r="Q37" s="715"/>
      <c r="R37" s="715"/>
      <c r="S37" s="715"/>
      <c r="T37" s="722"/>
      <c r="U37" s="715"/>
      <c r="V37" s="715"/>
      <c r="W37" s="715"/>
      <c r="X37" s="715"/>
      <c r="Y37" s="449"/>
      <c r="Z37" s="224"/>
    </row>
    <row r="38" spans="1:26" s="41" customFormat="1" ht="15" customHeight="1">
      <c r="A38" s="17"/>
      <c r="B38" s="608"/>
      <c r="C38" s="396"/>
      <c r="D38" s="397"/>
      <c r="E38" s="375"/>
      <c r="F38" s="375"/>
      <c r="G38" s="376"/>
      <c r="H38" s="391"/>
      <c r="I38" s="391"/>
      <c r="J38" s="353"/>
      <c r="K38" s="353"/>
      <c r="L38" s="353"/>
      <c r="M38" s="353"/>
      <c r="N38" s="353"/>
      <c r="O38" s="375"/>
      <c r="P38" s="715"/>
      <c r="Q38" s="715"/>
      <c r="R38" s="715"/>
      <c r="S38" s="715"/>
      <c r="T38" s="722"/>
      <c r="U38" s="715"/>
      <c r="V38" s="715"/>
      <c r="W38" s="715"/>
      <c r="X38" s="715"/>
      <c r="Y38" s="449"/>
      <c r="Z38" s="224"/>
    </row>
    <row r="39" spans="1:26" s="41" customFormat="1" ht="15" customHeight="1">
      <c r="A39" s="17"/>
      <c r="B39" s="608"/>
      <c r="C39" s="396"/>
      <c r="D39" s="397"/>
      <c r="E39" s="375"/>
      <c r="F39" s="375"/>
      <c r="G39" s="376"/>
      <c r="H39" s="391"/>
      <c r="I39" s="391"/>
      <c r="J39" s="353"/>
      <c r="K39" s="353"/>
      <c r="L39" s="353"/>
      <c r="M39" s="353"/>
      <c r="N39" s="353"/>
      <c r="O39" s="375"/>
      <c r="P39" s="715"/>
      <c r="Q39" s="715"/>
      <c r="R39" s="715"/>
      <c r="S39" s="715"/>
      <c r="T39" s="722"/>
      <c r="U39" s="715"/>
      <c r="V39" s="715"/>
      <c r="W39" s="715"/>
      <c r="X39" s="715"/>
      <c r="Y39" s="449"/>
      <c r="Z39" s="224"/>
    </row>
    <row r="40" spans="1:26" s="41" customFormat="1" ht="15.75" customHeight="1">
      <c r="A40" s="17"/>
      <c r="B40" s="608"/>
      <c r="C40" s="396"/>
      <c r="D40" s="397"/>
      <c r="E40" s="375"/>
      <c r="F40" s="375"/>
      <c r="G40" s="376"/>
      <c r="H40" s="391"/>
      <c r="I40" s="391"/>
      <c r="J40" s="353"/>
      <c r="K40" s="353"/>
      <c r="L40" s="353"/>
      <c r="M40" s="353"/>
      <c r="N40" s="353"/>
      <c r="O40" s="375"/>
      <c r="P40" s="715"/>
      <c r="Q40" s="715"/>
      <c r="R40" s="715"/>
      <c r="S40" s="715"/>
      <c r="T40" s="722"/>
      <c r="U40" s="715"/>
      <c r="V40" s="715"/>
      <c r="W40" s="715"/>
      <c r="X40" s="715"/>
      <c r="Y40" s="449"/>
      <c r="Z40" s="224"/>
    </row>
    <row r="41" spans="1:26" s="41" customFormat="1" ht="12.75">
      <c r="A41" s="17"/>
      <c r="B41" s="609"/>
      <c r="C41" s="406"/>
      <c r="D41" s="407"/>
      <c r="E41" s="381"/>
      <c r="F41" s="381"/>
      <c r="G41" s="382"/>
      <c r="H41" s="408"/>
      <c r="I41" s="408"/>
      <c r="J41" s="409"/>
      <c r="K41" s="409"/>
      <c r="L41" s="409"/>
      <c r="M41" s="409"/>
      <c r="N41" s="409"/>
      <c r="O41" s="381"/>
      <c r="P41" s="95"/>
      <c r="Q41" s="95"/>
      <c r="R41" s="95"/>
      <c r="S41" s="95"/>
      <c r="T41" s="723"/>
      <c r="U41" s="715"/>
      <c r="V41" s="715"/>
      <c r="W41" s="715"/>
      <c r="X41" s="715"/>
      <c r="Y41" s="449"/>
      <c r="Z41" s="224"/>
    </row>
    <row r="42" spans="1:26" s="43" customFormat="1" ht="12.75">
      <c r="A42" s="42"/>
      <c r="B42" s="576"/>
      <c r="C42" s="1245" t="s">
        <v>236</v>
      </c>
      <c r="D42" s="1246"/>
      <c r="E42" s="383">
        <f>+E12+E15+E24+E28+E31+E36+E38+E39+E40</f>
        <v>0</v>
      </c>
      <c r="F42" s="383"/>
      <c r="G42" s="383">
        <f t="shared" ref="G42:H42" si="0">+G12+G15+G24+G28+G31+G36+G38+G39+G40</f>
        <v>0</v>
      </c>
      <c r="H42" s="383">
        <f t="shared" si="0"/>
        <v>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0</v>
      </c>
      <c r="P42" s="410">
        <v>0</v>
      </c>
      <c r="Q42" s="724">
        <v>0</v>
      </c>
      <c r="R42" s="410">
        <v>0</v>
      </c>
      <c r="S42" s="322">
        <v>0</v>
      </c>
      <c r="T42" s="725">
        <v>0</v>
      </c>
      <c r="U42" s="725">
        <v>0</v>
      </c>
      <c r="V42" s="725">
        <v>0</v>
      </c>
      <c r="W42" s="725">
        <v>0</v>
      </c>
      <c r="X42" s="725">
        <v>0</v>
      </c>
      <c r="Y42" s="726">
        <v>0</v>
      </c>
      <c r="Z42" s="300"/>
    </row>
    <row r="43" spans="1:26" s="41" customFormat="1" ht="12.75">
      <c r="A43" s="17"/>
      <c r="B43" s="714"/>
      <c r="C43" s="715"/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449"/>
      <c r="Z43" s="224"/>
    </row>
    <row r="44" spans="1:26" s="41" customFormat="1" ht="12.75">
      <c r="A44" s="17"/>
      <c r="B44" s="714" t="s">
        <v>77</v>
      </c>
      <c r="C44" s="226"/>
      <c r="D44" s="226"/>
      <c r="E44" s="226"/>
      <c r="F44" s="226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5"/>
      <c r="S44" s="715"/>
      <c r="T44" s="715"/>
      <c r="U44" s="715"/>
      <c r="V44" s="715"/>
      <c r="W44" s="715"/>
      <c r="X44" s="715"/>
      <c r="Y44" s="449"/>
      <c r="Z44" s="224"/>
    </row>
    <row r="45" spans="1:26" s="41" customFormat="1" ht="12.75">
      <c r="A45" s="17"/>
      <c r="B45" s="714"/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449"/>
      <c r="Z45" s="224"/>
    </row>
    <row r="46" spans="1:26" s="41" customFormat="1" ht="41.25" customHeight="1">
      <c r="A46" s="17"/>
      <c r="B46" s="714"/>
      <c r="C46" s="95"/>
      <c r="D46" s="95"/>
      <c r="E46" s="95"/>
      <c r="F46" s="95"/>
      <c r="G46" s="95"/>
      <c r="H46" s="95"/>
      <c r="I46" s="95"/>
      <c r="J46" s="715"/>
      <c r="K46" s="715"/>
      <c r="L46" s="715"/>
      <c r="M46" s="715"/>
      <c r="N46" s="715"/>
      <c r="O46" s="715"/>
      <c r="P46" s="715"/>
      <c r="Q46" s="95"/>
      <c r="R46" s="95"/>
      <c r="S46" s="95"/>
      <c r="T46" s="95"/>
      <c r="U46" s="95"/>
      <c r="V46" s="715"/>
      <c r="W46" s="715"/>
      <c r="X46" s="715"/>
      <c r="Y46" s="449"/>
      <c r="Z46" s="224"/>
    </row>
    <row r="47" spans="1:26" s="41" customFormat="1" ht="12.75">
      <c r="A47" s="17"/>
      <c r="B47" s="714"/>
      <c r="C47" s="1294" t="s">
        <v>446</v>
      </c>
      <c r="D47" s="1294"/>
      <c r="E47" s="1294"/>
      <c r="F47" s="1294"/>
      <c r="G47" s="1294"/>
      <c r="H47" s="1294"/>
      <c r="I47" s="1294"/>
      <c r="J47" s="715"/>
      <c r="K47" s="715"/>
      <c r="L47" s="715"/>
      <c r="M47" s="715"/>
      <c r="N47" s="715"/>
      <c r="O47" s="715"/>
      <c r="P47" s="715"/>
      <c r="Q47" s="1294" t="s">
        <v>447</v>
      </c>
      <c r="R47" s="1294"/>
      <c r="S47" s="1294"/>
      <c r="T47" s="1294"/>
      <c r="U47" s="1294"/>
      <c r="V47" s="715"/>
      <c r="W47" s="715"/>
      <c r="X47" s="715"/>
      <c r="Y47" s="449"/>
      <c r="Z47" s="224"/>
    </row>
    <row r="48" spans="1:26" s="41" customFormat="1" ht="13.5" thickBot="1">
      <c r="A48" s="17"/>
      <c r="B48" s="465"/>
      <c r="C48" s="1030" t="s">
        <v>576</v>
      </c>
      <c r="D48" s="1030"/>
      <c r="E48" s="1030"/>
      <c r="F48" s="1030"/>
      <c r="G48" s="1030"/>
      <c r="H48" s="1030"/>
      <c r="I48" s="1030"/>
      <c r="J48" s="468"/>
      <c r="K48" s="468"/>
      <c r="L48" s="468"/>
      <c r="M48" s="468"/>
      <c r="N48" s="468"/>
      <c r="O48" s="468"/>
      <c r="P48" s="466"/>
      <c r="Q48" s="1295" t="s">
        <v>500</v>
      </c>
      <c r="R48" s="1295"/>
      <c r="S48" s="1295"/>
      <c r="T48" s="1295"/>
      <c r="U48" s="1295"/>
      <c r="V48" s="466"/>
      <c r="W48" s="466"/>
      <c r="X48" s="466"/>
      <c r="Y48" s="469"/>
      <c r="Z48" s="224"/>
    </row>
    <row r="49" spans="1:26" s="41" customFormat="1" ht="12.75">
      <c r="A49" s="17"/>
      <c r="B49" s="224"/>
      <c r="C49" s="1293"/>
      <c r="D49" s="1293"/>
      <c r="E49" s="1293"/>
      <c r="F49" s="1293"/>
      <c r="G49" s="1293"/>
      <c r="H49" s="1293"/>
      <c r="I49" s="1293"/>
      <c r="J49" s="302"/>
      <c r="K49" s="302"/>
      <c r="L49" s="302"/>
      <c r="M49" s="302"/>
      <c r="N49" s="302"/>
      <c r="O49" s="302"/>
      <c r="P49" s="73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s="41" customFormat="1" ht="12.75">
      <c r="A50" s="17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73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</row>
    <row r="52" spans="1:26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</row>
    <row r="53" spans="1:26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</row>
    <row r="54" spans="1:26"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</row>
    <row r="55" spans="1:26"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</row>
  </sheetData>
  <mergeCells count="35"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  <mergeCell ref="B2:Y3"/>
    <mergeCell ref="B4:Y4"/>
    <mergeCell ref="B8:C8"/>
    <mergeCell ref="D8:H8"/>
    <mergeCell ref="I8:O8"/>
    <mergeCell ref="P8:T8"/>
    <mergeCell ref="U8:Y8"/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26" sqref="A26:XFD31"/>
    </sheetView>
  </sheetViews>
  <sheetFormatPr baseColWidth="10" defaultRowHeight="12.75"/>
  <cols>
    <col min="1" max="1" width="51.28515625" style="224" customWidth="1"/>
    <col min="2" max="2" width="27.42578125" style="224" customWidth="1"/>
    <col min="3" max="3" width="46.7109375" style="224" customWidth="1"/>
    <col min="4" max="16384" width="11.42578125" style="224"/>
  </cols>
  <sheetData>
    <row r="1" spans="1:3" s="73" customFormat="1"/>
    <row r="2" spans="1:3" s="73" customFormat="1"/>
    <row r="3" spans="1:3" s="73" customFormat="1">
      <c r="A3" s="995" t="s">
        <v>687</v>
      </c>
      <c r="B3" s="995"/>
      <c r="C3" s="995"/>
    </row>
    <row r="4" spans="1:3" s="73" customFormat="1" ht="21.75" customHeight="1">
      <c r="A4" s="995" t="s">
        <v>1282</v>
      </c>
      <c r="B4" s="995"/>
      <c r="C4" s="995"/>
    </row>
    <row r="5" spans="1:3" s="73" customFormat="1" ht="15.75" customHeight="1">
      <c r="A5" s="995"/>
      <c r="B5" s="995"/>
      <c r="C5" s="995"/>
    </row>
    <row r="6" spans="1:3" s="73" customFormat="1" ht="15" customHeight="1">
      <c r="A6" s="143"/>
      <c r="B6" s="143"/>
      <c r="C6" s="143"/>
    </row>
    <row r="7" spans="1:3" s="73" customFormat="1" ht="15" customHeight="1">
      <c r="A7" s="148" t="s">
        <v>691</v>
      </c>
      <c r="B7" s="148"/>
      <c r="C7" s="143"/>
    </row>
    <row r="8" spans="1:3" s="73" customFormat="1" ht="15" customHeight="1" thickBot="1">
      <c r="A8" s="143"/>
      <c r="B8" s="143"/>
      <c r="C8" s="143"/>
    </row>
    <row r="9" spans="1:3" s="73" customFormat="1" ht="11.25" customHeight="1">
      <c r="A9" s="1302" t="s">
        <v>688</v>
      </c>
      <c r="B9" s="1304" t="s">
        <v>689</v>
      </c>
      <c r="C9" s="1304" t="s">
        <v>690</v>
      </c>
    </row>
    <row r="10" spans="1:3" s="73" customFormat="1" ht="13.5" thickBot="1">
      <c r="A10" s="1303"/>
      <c r="B10" s="1305"/>
      <c r="C10" s="1305"/>
    </row>
    <row r="11" spans="1:3" s="73" customFormat="1">
      <c r="A11" s="1296"/>
      <c r="B11" s="1299"/>
      <c r="C11" s="1299"/>
    </row>
    <row r="12" spans="1:3" s="73" customFormat="1" ht="15" customHeight="1">
      <c r="A12" s="1297"/>
      <c r="B12" s="1300"/>
      <c r="C12" s="1300"/>
    </row>
    <row r="13" spans="1:3" s="73" customFormat="1" ht="15" customHeight="1">
      <c r="A13" s="1297"/>
      <c r="B13" s="1300"/>
      <c r="C13" s="1300"/>
    </row>
    <row r="14" spans="1:3" s="73" customFormat="1" ht="15" customHeight="1">
      <c r="A14" s="1297"/>
      <c r="B14" s="1300"/>
      <c r="C14" s="1300"/>
    </row>
    <row r="15" spans="1:3" s="73" customFormat="1" ht="15" customHeight="1">
      <c r="A15" s="1297"/>
      <c r="B15" s="1300"/>
      <c r="C15" s="1300"/>
    </row>
    <row r="16" spans="1:3" s="73" customFormat="1" ht="15" customHeight="1">
      <c r="A16" s="1297"/>
      <c r="B16" s="1300"/>
      <c r="C16" s="1300"/>
    </row>
    <row r="17" spans="1:3" s="73" customFormat="1" ht="15" customHeight="1">
      <c r="A17" s="1297"/>
      <c r="B17" s="1300"/>
      <c r="C17" s="1300"/>
    </row>
    <row r="18" spans="1:3" s="73" customFormat="1" ht="15" customHeight="1">
      <c r="A18" s="1297"/>
      <c r="B18" s="1300"/>
      <c r="C18" s="1300"/>
    </row>
    <row r="19" spans="1:3" s="73" customFormat="1" ht="15" customHeight="1">
      <c r="A19" s="1297"/>
      <c r="B19" s="1300"/>
      <c r="C19" s="1300"/>
    </row>
    <row r="20" spans="1:3" s="73" customFormat="1" ht="15" customHeight="1">
      <c r="A20" s="1297"/>
      <c r="B20" s="1300"/>
      <c r="C20" s="1300"/>
    </row>
    <row r="21" spans="1:3" s="73" customFormat="1" ht="15" customHeight="1">
      <c r="A21" s="1297"/>
      <c r="B21" s="1300"/>
      <c r="C21" s="1300"/>
    </row>
    <row r="22" spans="1:3" s="73" customFormat="1" ht="15.75" customHeight="1" thickBot="1">
      <c r="A22" s="1298"/>
      <c r="B22" s="1301"/>
      <c r="C22" s="1301"/>
    </row>
    <row r="23" spans="1:3" s="73" customFormat="1"/>
    <row r="24" spans="1:3">
      <c r="A24" s="73"/>
    </row>
    <row r="25" spans="1:3">
      <c r="A25" s="73"/>
    </row>
    <row r="26" spans="1:3">
      <c r="A26" s="73" t="s">
        <v>77</v>
      </c>
    </row>
    <row r="27" spans="1:3" ht="15" customHeight="1">
      <c r="A27" s="73"/>
    </row>
    <row r="28" spans="1:3" ht="15" customHeight="1">
      <c r="A28" s="73"/>
      <c r="C28" s="226"/>
    </row>
    <row r="29" spans="1:3">
      <c r="A29" s="229"/>
      <c r="C29" s="228"/>
    </row>
    <row r="30" spans="1:3">
      <c r="A30" s="975"/>
      <c r="C30" s="833"/>
    </row>
    <row r="31" spans="1:3">
      <c r="A31" s="975" t="s">
        <v>446</v>
      </c>
      <c r="C31" s="975" t="s">
        <v>1461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22" sqref="A22:XFD29"/>
    </sheetView>
  </sheetViews>
  <sheetFormatPr baseColWidth="10" defaultRowHeight="12.75"/>
  <cols>
    <col min="1" max="1" width="51.28515625" style="224" customWidth="1"/>
    <col min="2" max="2" width="20" style="224" customWidth="1"/>
    <col min="3" max="3" width="46.7109375" style="224" customWidth="1"/>
    <col min="4" max="16384" width="11.42578125" style="224"/>
  </cols>
  <sheetData>
    <row r="1" spans="1:9" s="73" customFormat="1"/>
    <row r="2" spans="1:9" s="73" customFormat="1">
      <c r="A2" s="995" t="s">
        <v>679</v>
      </c>
      <c r="B2" s="995"/>
      <c r="C2" s="995"/>
    </row>
    <row r="3" spans="1:9" s="73" customFormat="1" ht="20.25" customHeight="1">
      <c r="A3" s="995" t="s">
        <v>1282</v>
      </c>
      <c r="B3" s="995"/>
      <c r="C3" s="995"/>
    </row>
    <row r="4" spans="1:9" s="73" customFormat="1" ht="15.75" customHeight="1">
      <c r="A4" s="995"/>
      <c r="B4" s="995"/>
      <c r="C4" s="995"/>
    </row>
    <row r="5" spans="1:9" s="73" customFormat="1" ht="9.75" customHeight="1">
      <c r="A5" s="143"/>
      <c r="B5" s="143"/>
      <c r="C5" s="143"/>
    </row>
    <row r="6" spans="1:9" s="73" customFormat="1" ht="24" customHeight="1">
      <c r="A6" s="1310" t="s">
        <v>684</v>
      </c>
      <c r="B6" s="1310"/>
      <c r="C6" s="1310"/>
      <c r="D6" s="115"/>
      <c r="E6" s="115"/>
      <c r="F6" s="115"/>
      <c r="G6" s="115"/>
      <c r="H6" s="115"/>
      <c r="I6" s="800"/>
    </row>
    <row r="7" spans="1:9" s="73" customFormat="1" ht="9.75" customHeight="1" thickBot="1">
      <c r="A7" s="143"/>
      <c r="B7" s="143"/>
      <c r="C7" s="143"/>
    </row>
    <row r="8" spans="1:9" s="73" customFormat="1">
      <c r="A8" s="1306" t="s">
        <v>680</v>
      </c>
      <c r="B8" s="1308" t="s">
        <v>681</v>
      </c>
      <c r="C8" s="1309"/>
    </row>
    <row r="9" spans="1:9" s="73" customFormat="1">
      <c r="A9" s="1307"/>
      <c r="B9" s="835" t="s">
        <v>682</v>
      </c>
      <c r="C9" s="836" t="s">
        <v>683</v>
      </c>
    </row>
    <row r="10" spans="1:9" s="73" customFormat="1">
      <c r="A10" s="838" t="s">
        <v>698</v>
      </c>
      <c r="B10" s="837" t="s">
        <v>696</v>
      </c>
      <c r="C10" s="839" t="s">
        <v>692</v>
      </c>
    </row>
    <row r="11" spans="1:9" s="73" customFormat="1">
      <c r="A11" s="838" t="s">
        <v>699</v>
      </c>
      <c r="B11" s="837" t="s">
        <v>696</v>
      </c>
      <c r="C11" s="839" t="s">
        <v>693</v>
      </c>
    </row>
    <row r="12" spans="1:9" s="73" customFormat="1">
      <c r="A12" s="838" t="s">
        <v>700</v>
      </c>
      <c r="B12" s="837" t="s">
        <v>696</v>
      </c>
      <c r="C12" s="839" t="s">
        <v>697</v>
      </c>
    </row>
    <row r="13" spans="1:9" s="73" customFormat="1">
      <c r="A13" s="838" t="s">
        <v>701</v>
      </c>
      <c r="B13" s="837" t="s">
        <v>696</v>
      </c>
      <c r="C13" s="839" t="s">
        <v>694</v>
      </c>
    </row>
    <row r="14" spans="1:9" s="73" customFormat="1">
      <c r="A14" s="838" t="s">
        <v>702</v>
      </c>
      <c r="B14" s="837" t="s">
        <v>696</v>
      </c>
      <c r="C14" s="839" t="s">
        <v>695</v>
      </c>
    </row>
    <row r="15" spans="1:9" s="73" customFormat="1">
      <c r="A15" s="828"/>
      <c r="B15" s="809"/>
      <c r="C15" s="829"/>
    </row>
    <row r="16" spans="1:9" s="73" customFormat="1">
      <c r="A16" s="828"/>
      <c r="B16" s="809"/>
      <c r="C16" s="829"/>
    </row>
    <row r="17" spans="1:3" s="73" customFormat="1">
      <c r="A17" s="828"/>
      <c r="B17" s="809"/>
      <c r="C17" s="829"/>
    </row>
    <row r="18" spans="1:3" s="73" customFormat="1">
      <c r="A18" s="828"/>
      <c r="B18" s="809"/>
      <c r="C18" s="829"/>
    </row>
    <row r="19" spans="1:3" s="73" customFormat="1">
      <c r="A19" s="365"/>
      <c r="B19" s="808"/>
      <c r="C19" s="830"/>
    </row>
    <row r="20" spans="1:3" s="73" customFormat="1" ht="13.5" thickBot="1">
      <c r="A20" s="358"/>
      <c r="B20" s="831"/>
      <c r="C20" s="832"/>
    </row>
    <row r="21" spans="1:3" s="73" customFormat="1">
      <c r="A21" s="801"/>
      <c r="B21" s="801"/>
      <c r="C21" s="801"/>
    </row>
    <row r="22" spans="1:3" s="73" customFormat="1">
      <c r="A22" s="49" t="s">
        <v>77</v>
      </c>
    </row>
    <row r="24" spans="1:3">
      <c r="A24" s="73"/>
    </row>
    <row r="25" spans="1:3">
      <c r="A25" s="73"/>
    </row>
    <row r="26" spans="1:3">
      <c r="A26" s="73"/>
      <c r="C26" s="226"/>
    </row>
    <row r="27" spans="1:3">
      <c r="A27" s="229"/>
      <c r="C27" s="228"/>
    </row>
    <row r="28" spans="1:3" ht="15" customHeight="1">
      <c r="A28" s="965" t="s">
        <v>446</v>
      </c>
      <c r="C28" s="833" t="s">
        <v>1461</v>
      </c>
    </row>
    <row r="29" spans="1:3" ht="15" customHeight="1">
      <c r="A29" s="965" t="s">
        <v>1460</v>
      </c>
      <c r="C29" s="965" t="s">
        <v>1462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showGridLines="0" workbookViewId="0">
      <selection activeCell="J191" sqref="J191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11" t="s">
        <v>1287</v>
      </c>
      <c r="B1" s="1311"/>
      <c r="C1" s="1311"/>
      <c r="D1" s="1311"/>
      <c r="E1" s="1311"/>
      <c r="F1" s="1311"/>
      <c r="G1" s="1311"/>
      <c r="H1" s="1312"/>
    </row>
    <row r="2" spans="1:9" ht="40.5" customHeight="1">
      <c r="A2" s="813" t="s">
        <v>76</v>
      </c>
      <c r="B2" s="812" t="s">
        <v>672</v>
      </c>
      <c r="C2" s="812" t="s">
        <v>671</v>
      </c>
      <c r="D2" s="812" t="s">
        <v>670</v>
      </c>
      <c r="E2" s="812" t="s">
        <v>669</v>
      </c>
      <c r="F2" s="812" t="s">
        <v>668</v>
      </c>
      <c r="G2" s="812" t="s">
        <v>667</v>
      </c>
      <c r="H2" s="811" t="s">
        <v>666</v>
      </c>
    </row>
    <row r="3" spans="1:9" ht="36" customHeight="1">
      <c r="A3" s="967" t="s">
        <v>685</v>
      </c>
      <c r="B3" s="967"/>
      <c r="C3" s="967" t="s">
        <v>686</v>
      </c>
      <c r="D3" s="967" t="s">
        <v>1237</v>
      </c>
      <c r="E3" s="967" t="s">
        <v>1288</v>
      </c>
      <c r="F3" s="967"/>
      <c r="G3" s="968"/>
      <c r="H3" s="969">
        <v>9349.6</v>
      </c>
      <c r="I3" s="962"/>
    </row>
    <row r="4" spans="1:9" s="962" customFormat="1" ht="36" customHeight="1">
      <c r="A4" s="967" t="s">
        <v>685</v>
      </c>
      <c r="B4" s="967"/>
      <c r="C4" s="967" t="s">
        <v>686</v>
      </c>
      <c r="D4" s="967" t="s">
        <v>1237</v>
      </c>
      <c r="E4" s="967" t="s">
        <v>1289</v>
      </c>
      <c r="F4" s="967"/>
      <c r="G4" s="968"/>
      <c r="H4" s="969">
        <v>7540</v>
      </c>
    </row>
    <row r="5" spans="1:9" s="962" customFormat="1" ht="36" customHeight="1">
      <c r="A5" s="967" t="s">
        <v>685</v>
      </c>
      <c r="B5" s="967"/>
      <c r="C5" s="967" t="s">
        <v>686</v>
      </c>
      <c r="D5" s="967" t="s">
        <v>1237</v>
      </c>
      <c r="E5" s="967" t="s">
        <v>1290</v>
      </c>
      <c r="F5" s="967"/>
      <c r="G5" s="968"/>
      <c r="H5" s="969">
        <v>7442.21</v>
      </c>
    </row>
    <row r="6" spans="1:9" s="962" customFormat="1" ht="36" customHeight="1">
      <c r="A6" s="967" t="s">
        <v>685</v>
      </c>
      <c r="B6" s="967"/>
      <c r="C6" s="967" t="s">
        <v>686</v>
      </c>
      <c r="D6" s="967" t="s">
        <v>1237</v>
      </c>
      <c r="E6" s="967" t="s">
        <v>1291</v>
      </c>
      <c r="F6" s="967"/>
      <c r="G6" s="968"/>
      <c r="H6" s="969">
        <v>4640</v>
      </c>
    </row>
    <row r="7" spans="1:9" s="962" customFormat="1" ht="36" customHeight="1">
      <c r="A7" s="967" t="s">
        <v>685</v>
      </c>
      <c r="B7" s="967"/>
      <c r="C7" s="967" t="s">
        <v>686</v>
      </c>
      <c r="D7" s="967" t="s">
        <v>1237</v>
      </c>
      <c r="E7" s="967" t="s">
        <v>1292</v>
      </c>
      <c r="F7" s="967"/>
      <c r="G7" s="968"/>
      <c r="H7" s="969">
        <v>9756.01</v>
      </c>
    </row>
    <row r="8" spans="1:9" s="962" customFormat="1" ht="36" customHeight="1">
      <c r="A8" s="967" t="s">
        <v>685</v>
      </c>
      <c r="B8" s="967"/>
      <c r="C8" s="967" t="s">
        <v>686</v>
      </c>
      <c r="D8" s="967" t="s">
        <v>1237</v>
      </c>
      <c r="E8" s="967" t="s">
        <v>1293</v>
      </c>
      <c r="F8" s="967"/>
      <c r="G8" s="968"/>
      <c r="H8" s="969">
        <v>7606</v>
      </c>
    </row>
    <row r="9" spans="1:9" s="962" customFormat="1" ht="36" customHeight="1">
      <c r="A9" s="967" t="s">
        <v>685</v>
      </c>
      <c r="B9" s="967"/>
      <c r="C9" s="967" t="s">
        <v>686</v>
      </c>
      <c r="D9" s="967" t="s">
        <v>1237</v>
      </c>
      <c r="E9" s="967" t="s">
        <v>1294</v>
      </c>
      <c r="F9" s="967"/>
      <c r="G9" s="968"/>
      <c r="H9" s="969">
        <v>7599.04</v>
      </c>
    </row>
    <row r="10" spans="1:9" s="962" customFormat="1" ht="36" customHeight="1">
      <c r="A10" s="967" t="s">
        <v>685</v>
      </c>
      <c r="B10" s="967"/>
      <c r="C10" s="967" t="s">
        <v>686</v>
      </c>
      <c r="D10" s="967" t="s">
        <v>1237</v>
      </c>
      <c r="E10" s="967" t="s">
        <v>1295</v>
      </c>
      <c r="F10" s="967"/>
      <c r="G10" s="968"/>
      <c r="H10" s="969">
        <v>1224.99</v>
      </c>
    </row>
    <row r="11" spans="1:9" s="962" customFormat="1" ht="36" customHeight="1">
      <c r="A11" s="967" t="s">
        <v>685</v>
      </c>
      <c r="B11" s="967"/>
      <c r="C11" s="967" t="s">
        <v>686</v>
      </c>
      <c r="D11" s="967" t="s">
        <v>1237</v>
      </c>
      <c r="E11" s="967" t="s">
        <v>1296</v>
      </c>
      <c r="F11" s="967"/>
      <c r="G11" s="968"/>
      <c r="H11" s="969">
        <v>138240</v>
      </c>
    </row>
    <row r="12" spans="1:9" s="962" customFormat="1" ht="36" customHeight="1">
      <c r="A12" s="967" t="s">
        <v>1286</v>
      </c>
      <c r="B12" s="967"/>
      <c r="C12" s="967" t="s">
        <v>686</v>
      </c>
      <c r="D12" s="967" t="s">
        <v>1237</v>
      </c>
      <c r="E12" s="967" t="s">
        <v>1297</v>
      </c>
      <c r="F12" s="967"/>
      <c r="G12" s="968"/>
      <c r="H12" s="969">
        <v>741000</v>
      </c>
    </row>
    <row r="13" spans="1:9" s="962" customFormat="1" ht="36" customHeight="1">
      <c r="A13" s="967" t="s">
        <v>1286</v>
      </c>
      <c r="B13" s="967"/>
      <c r="C13" s="967" t="s">
        <v>686</v>
      </c>
      <c r="D13" s="967" t="s">
        <v>1237</v>
      </c>
      <c r="E13" s="967" t="s">
        <v>1297</v>
      </c>
      <c r="F13" s="967"/>
      <c r="G13" s="968"/>
      <c r="H13" s="969">
        <v>323000</v>
      </c>
    </row>
    <row r="14" spans="1:9" s="962" customFormat="1" ht="36" customHeight="1">
      <c r="A14" s="967" t="s">
        <v>685</v>
      </c>
      <c r="B14" s="967"/>
      <c r="C14" s="967" t="s">
        <v>686</v>
      </c>
      <c r="D14" s="967" t="s">
        <v>1237</v>
      </c>
      <c r="E14" s="967" t="s">
        <v>1298</v>
      </c>
      <c r="F14" s="967"/>
      <c r="G14" s="968"/>
      <c r="H14" s="969">
        <v>500000</v>
      </c>
    </row>
    <row r="15" spans="1:9" s="962" customFormat="1" ht="36" customHeight="1">
      <c r="A15" s="967" t="s">
        <v>685</v>
      </c>
      <c r="B15" s="967"/>
      <c r="C15" s="967" t="s">
        <v>686</v>
      </c>
      <c r="D15" s="967" t="s">
        <v>1237</v>
      </c>
      <c r="E15" s="967" t="s">
        <v>1299</v>
      </c>
      <c r="F15" s="967"/>
      <c r="G15" s="968"/>
      <c r="H15" s="969">
        <v>1000000</v>
      </c>
    </row>
    <row r="16" spans="1:9" s="962" customFormat="1" ht="36" customHeight="1">
      <c r="A16" s="967" t="s">
        <v>685</v>
      </c>
      <c r="B16" s="967"/>
      <c r="C16" s="967" t="s">
        <v>686</v>
      </c>
      <c r="D16" s="967" t="s">
        <v>1237</v>
      </c>
      <c r="E16" s="967" t="s">
        <v>1300</v>
      </c>
      <c r="F16" s="967"/>
      <c r="G16" s="968"/>
      <c r="H16" s="969">
        <v>812.5</v>
      </c>
    </row>
    <row r="17" spans="1:8" s="962" customFormat="1" ht="36" customHeight="1">
      <c r="A17" s="967" t="s">
        <v>685</v>
      </c>
      <c r="B17" s="967"/>
      <c r="C17" s="967" t="s">
        <v>686</v>
      </c>
      <c r="D17" s="967" t="s">
        <v>1237</v>
      </c>
      <c r="E17" s="967" t="s">
        <v>1301</v>
      </c>
      <c r="F17" s="967"/>
      <c r="G17" s="968"/>
      <c r="H17" s="969">
        <v>1423</v>
      </c>
    </row>
    <row r="18" spans="1:8" s="962" customFormat="1" ht="36" customHeight="1">
      <c r="A18" s="967" t="s">
        <v>685</v>
      </c>
      <c r="B18" s="967"/>
      <c r="C18" s="967" t="s">
        <v>686</v>
      </c>
      <c r="D18" s="967" t="s">
        <v>1237</v>
      </c>
      <c r="E18" s="967" t="s">
        <v>1302</v>
      </c>
      <c r="F18" s="967"/>
      <c r="G18" s="968"/>
      <c r="H18" s="969">
        <v>894</v>
      </c>
    </row>
    <row r="19" spans="1:8" s="962" customFormat="1" ht="36" customHeight="1">
      <c r="A19" s="967" t="s">
        <v>685</v>
      </c>
      <c r="B19" s="967"/>
      <c r="C19" s="967" t="s">
        <v>686</v>
      </c>
      <c r="D19" s="967" t="s">
        <v>1237</v>
      </c>
      <c r="E19" s="967" t="s">
        <v>1303</v>
      </c>
      <c r="F19" s="967"/>
      <c r="G19" s="968"/>
      <c r="H19" s="969">
        <v>1215.5</v>
      </c>
    </row>
    <row r="20" spans="1:8" s="962" customFormat="1" ht="36" customHeight="1">
      <c r="A20" s="967" t="s">
        <v>685</v>
      </c>
      <c r="B20" s="967"/>
      <c r="C20" s="967" t="s">
        <v>686</v>
      </c>
      <c r="D20" s="967" t="s">
        <v>1237</v>
      </c>
      <c r="E20" s="967" t="s">
        <v>1304</v>
      </c>
      <c r="F20" s="967"/>
      <c r="G20" s="968"/>
      <c r="H20" s="969">
        <v>9500</v>
      </c>
    </row>
    <row r="21" spans="1:8" s="962" customFormat="1" ht="36" customHeight="1">
      <c r="A21" s="967" t="s">
        <v>685</v>
      </c>
      <c r="B21" s="967"/>
      <c r="C21" s="967" t="s">
        <v>686</v>
      </c>
      <c r="D21" s="967" t="s">
        <v>1237</v>
      </c>
      <c r="E21" s="967" t="s">
        <v>1305</v>
      </c>
      <c r="F21" s="967"/>
      <c r="G21" s="968"/>
      <c r="H21" s="969">
        <v>10000</v>
      </c>
    </row>
    <row r="22" spans="1:8" s="962" customFormat="1" ht="36" customHeight="1">
      <c r="A22" s="967" t="s">
        <v>685</v>
      </c>
      <c r="B22" s="967"/>
      <c r="C22" s="967" t="s">
        <v>686</v>
      </c>
      <c r="D22" s="967" t="s">
        <v>1237</v>
      </c>
      <c r="E22" s="967" t="s">
        <v>1306</v>
      </c>
      <c r="F22" s="967"/>
      <c r="G22" s="968"/>
      <c r="H22" s="969">
        <v>1038</v>
      </c>
    </row>
    <row r="23" spans="1:8" s="962" customFormat="1" ht="36" customHeight="1">
      <c r="A23" s="967" t="s">
        <v>685</v>
      </c>
      <c r="B23" s="967"/>
      <c r="C23" s="967" t="s">
        <v>686</v>
      </c>
      <c r="D23" s="967" t="s">
        <v>1237</v>
      </c>
      <c r="E23" s="967" t="s">
        <v>1307</v>
      </c>
      <c r="F23" s="967"/>
      <c r="G23" s="968"/>
      <c r="H23" s="969">
        <v>1337</v>
      </c>
    </row>
    <row r="24" spans="1:8" s="962" customFormat="1" ht="36" customHeight="1">
      <c r="A24" s="967" t="s">
        <v>685</v>
      </c>
      <c r="B24" s="967"/>
      <c r="C24" s="967" t="s">
        <v>686</v>
      </c>
      <c r="D24" s="967" t="s">
        <v>1237</v>
      </c>
      <c r="E24" s="967" t="s">
        <v>1308</v>
      </c>
      <c r="F24" s="967"/>
      <c r="G24" s="968"/>
      <c r="H24" s="969">
        <v>10000</v>
      </c>
    </row>
    <row r="25" spans="1:8" s="962" customFormat="1" ht="36" customHeight="1">
      <c r="A25" s="967" t="s">
        <v>685</v>
      </c>
      <c r="B25" s="967"/>
      <c r="C25" s="967" t="s">
        <v>686</v>
      </c>
      <c r="D25" s="967" t="s">
        <v>1237</v>
      </c>
      <c r="E25" s="967" t="s">
        <v>1309</v>
      </c>
      <c r="F25" s="967"/>
      <c r="G25" s="968"/>
      <c r="H25" s="969">
        <v>840</v>
      </c>
    </row>
    <row r="26" spans="1:8" s="962" customFormat="1" ht="36" customHeight="1">
      <c r="A26" s="967" t="s">
        <v>685</v>
      </c>
      <c r="B26" s="967"/>
      <c r="C26" s="967" t="s">
        <v>686</v>
      </c>
      <c r="D26" s="967" t="s">
        <v>1237</v>
      </c>
      <c r="E26" s="967" t="s">
        <v>1310</v>
      </c>
      <c r="F26" s="967"/>
      <c r="G26" s="968"/>
      <c r="H26" s="969">
        <v>840</v>
      </c>
    </row>
    <row r="27" spans="1:8" s="962" customFormat="1" ht="36" customHeight="1">
      <c r="A27" s="967" t="s">
        <v>685</v>
      </c>
      <c r="B27" s="967"/>
      <c r="C27" s="967" t="s">
        <v>686</v>
      </c>
      <c r="D27" s="967" t="s">
        <v>1237</v>
      </c>
      <c r="E27" s="967" t="s">
        <v>1311</v>
      </c>
      <c r="F27" s="967"/>
      <c r="G27" s="968"/>
      <c r="H27" s="969">
        <v>1115</v>
      </c>
    </row>
    <row r="28" spans="1:8" s="962" customFormat="1" ht="36" customHeight="1">
      <c r="A28" s="967" t="s">
        <v>685</v>
      </c>
      <c r="B28" s="967"/>
      <c r="C28" s="967" t="s">
        <v>686</v>
      </c>
      <c r="D28" s="967" t="s">
        <v>1237</v>
      </c>
      <c r="E28" s="967" t="s">
        <v>1312</v>
      </c>
      <c r="F28" s="967"/>
      <c r="G28" s="968"/>
      <c r="H28" s="969">
        <v>840</v>
      </c>
    </row>
    <row r="29" spans="1:8" s="962" customFormat="1" ht="36" customHeight="1">
      <c r="A29" s="967" t="s">
        <v>685</v>
      </c>
      <c r="B29" s="967"/>
      <c r="C29" s="967" t="s">
        <v>686</v>
      </c>
      <c r="D29" s="967" t="s">
        <v>1237</v>
      </c>
      <c r="E29" s="967" t="s">
        <v>1313</v>
      </c>
      <c r="F29" s="967"/>
      <c r="G29" s="968"/>
      <c r="H29" s="969">
        <v>1196.5</v>
      </c>
    </row>
    <row r="30" spans="1:8" s="962" customFormat="1" ht="36" customHeight="1">
      <c r="A30" s="967" t="s">
        <v>685</v>
      </c>
      <c r="B30" s="967"/>
      <c r="C30" s="967" t="s">
        <v>686</v>
      </c>
      <c r="D30" s="967" t="s">
        <v>1237</v>
      </c>
      <c r="E30" s="967" t="s">
        <v>1314</v>
      </c>
      <c r="F30" s="967"/>
      <c r="G30" s="968"/>
      <c r="H30" s="969">
        <v>977.5</v>
      </c>
    </row>
    <row r="31" spans="1:8" s="962" customFormat="1" ht="36" customHeight="1">
      <c r="A31" s="967" t="s">
        <v>685</v>
      </c>
      <c r="B31" s="967"/>
      <c r="C31" s="967" t="s">
        <v>686</v>
      </c>
      <c r="D31" s="967" t="s">
        <v>1237</v>
      </c>
      <c r="E31" s="967" t="s">
        <v>1315</v>
      </c>
      <c r="F31" s="967"/>
      <c r="G31" s="968"/>
      <c r="H31" s="969">
        <v>1434</v>
      </c>
    </row>
    <row r="32" spans="1:8" s="962" customFormat="1" ht="36" customHeight="1">
      <c r="A32" s="967" t="s">
        <v>685</v>
      </c>
      <c r="B32" s="967"/>
      <c r="C32" s="967" t="s">
        <v>686</v>
      </c>
      <c r="D32" s="967" t="s">
        <v>1237</v>
      </c>
      <c r="E32" s="967" t="s">
        <v>1316</v>
      </c>
      <c r="F32" s="967"/>
      <c r="G32" s="968"/>
      <c r="H32" s="969">
        <v>11600</v>
      </c>
    </row>
    <row r="33" spans="1:8" s="962" customFormat="1" ht="36" customHeight="1">
      <c r="A33" s="967" t="s">
        <v>685</v>
      </c>
      <c r="B33" s="967"/>
      <c r="C33" s="967" t="s">
        <v>686</v>
      </c>
      <c r="D33" s="967" t="s">
        <v>1237</v>
      </c>
      <c r="E33" s="967" t="s">
        <v>1317</v>
      </c>
      <c r="F33" s="967"/>
      <c r="G33" s="968"/>
      <c r="H33" s="969">
        <v>20000</v>
      </c>
    </row>
    <row r="34" spans="1:8" s="962" customFormat="1" ht="36" customHeight="1">
      <c r="A34" s="967" t="s">
        <v>685</v>
      </c>
      <c r="B34" s="967"/>
      <c r="C34" s="967" t="s">
        <v>686</v>
      </c>
      <c r="D34" s="967" t="s">
        <v>1237</v>
      </c>
      <c r="E34" s="967" t="s">
        <v>1318</v>
      </c>
      <c r="F34" s="967"/>
      <c r="G34" s="968"/>
      <c r="H34" s="969">
        <v>20000</v>
      </c>
    </row>
    <row r="35" spans="1:8" s="962" customFormat="1" ht="36" customHeight="1">
      <c r="A35" s="967" t="s">
        <v>685</v>
      </c>
      <c r="B35" s="967"/>
      <c r="C35" s="967" t="s">
        <v>686</v>
      </c>
      <c r="D35" s="967" t="s">
        <v>1237</v>
      </c>
      <c r="E35" s="967" t="s">
        <v>1319</v>
      </c>
      <c r="F35" s="967"/>
      <c r="G35" s="968"/>
      <c r="H35" s="969">
        <v>20000</v>
      </c>
    </row>
    <row r="36" spans="1:8" s="962" customFormat="1" ht="36" customHeight="1">
      <c r="A36" s="967" t="s">
        <v>685</v>
      </c>
      <c r="B36" s="967"/>
      <c r="C36" s="967" t="s">
        <v>686</v>
      </c>
      <c r="D36" s="967" t="s">
        <v>1237</v>
      </c>
      <c r="E36" s="967" t="s">
        <v>1320</v>
      </c>
      <c r="F36" s="967"/>
      <c r="G36" s="968"/>
      <c r="H36" s="969">
        <v>20000</v>
      </c>
    </row>
    <row r="37" spans="1:8" s="962" customFormat="1" ht="36" customHeight="1">
      <c r="A37" s="967" t="s">
        <v>685</v>
      </c>
      <c r="B37" s="967"/>
      <c r="C37" s="967" t="s">
        <v>686</v>
      </c>
      <c r="D37" s="967" t="s">
        <v>1237</v>
      </c>
      <c r="E37" s="967" t="s">
        <v>1321</v>
      </c>
      <c r="F37" s="967"/>
      <c r="G37" s="968"/>
      <c r="H37" s="969">
        <v>20000</v>
      </c>
    </row>
    <row r="38" spans="1:8" s="962" customFormat="1" ht="36" customHeight="1">
      <c r="A38" s="967" t="s">
        <v>685</v>
      </c>
      <c r="B38" s="967"/>
      <c r="C38" s="967" t="s">
        <v>686</v>
      </c>
      <c r="D38" s="967" t="s">
        <v>1237</v>
      </c>
      <c r="E38" s="967" t="s">
        <v>1322</v>
      </c>
      <c r="F38" s="967"/>
      <c r="G38" s="968"/>
      <c r="H38" s="969">
        <v>20000</v>
      </c>
    </row>
    <row r="39" spans="1:8" s="962" customFormat="1" ht="36" customHeight="1">
      <c r="A39" s="967" t="s">
        <v>685</v>
      </c>
      <c r="B39" s="967"/>
      <c r="C39" s="967" t="s">
        <v>686</v>
      </c>
      <c r="D39" s="967" t="s">
        <v>1237</v>
      </c>
      <c r="E39" s="967" t="s">
        <v>1323</v>
      </c>
      <c r="F39" s="967"/>
      <c r="G39" s="968"/>
      <c r="H39" s="969">
        <v>20000</v>
      </c>
    </row>
    <row r="40" spans="1:8" s="962" customFormat="1" ht="36" customHeight="1">
      <c r="A40" s="967" t="s">
        <v>685</v>
      </c>
      <c r="B40" s="967"/>
      <c r="C40" s="967" t="s">
        <v>686</v>
      </c>
      <c r="D40" s="967" t="s">
        <v>1237</v>
      </c>
      <c r="E40" s="967" t="s">
        <v>1324</v>
      </c>
      <c r="F40" s="967"/>
      <c r="G40" s="968"/>
      <c r="H40" s="969">
        <v>20000</v>
      </c>
    </row>
    <row r="41" spans="1:8" s="962" customFormat="1" ht="36" customHeight="1">
      <c r="A41" s="967" t="s">
        <v>685</v>
      </c>
      <c r="B41" s="967"/>
      <c r="C41" s="967" t="s">
        <v>686</v>
      </c>
      <c r="D41" s="967" t="s">
        <v>1237</v>
      </c>
      <c r="E41" s="967" t="s">
        <v>1325</v>
      </c>
      <c r="F41" s="967"/>
      <c r="G41" s="968"/>
      <c r="H41" s="969">
        <v>20000</v>
      </c>
    </row>
    <row r="42" spans="1:8" s="962" customFormat="1" ht="36" customHeight="1">
      <c r="A42" s="967" t="s">
        <v>685</v>
      </c>
      <c r="B42" s="967"/>
      <c r="C42" s="967" t="s">
        <v>686</v>
      </c>
      <c r="D42" s="967" t="s">
        <v>1237</v>
      </c>
      <c r="E42" s="967" t="s">
        <v>1326</v>
      </c>
      <c r="F42" s="967"/>
      <c r="G42" s="968"/>
      <c r="H42" s="969">
        <v>20000</v>
      </c>
    </row>
    <row r="43" spans="1:8" s="962" customFormat="1" ht="36" customHeight="1">
      <c r="A43" s="967" t="s">
        <v>685</v>
      </c>
      <c r="B43" s="967"/>
      <c r="C43" s="967" t="s">
        <v>686</v>
      </c>
      <c r="D43" s="967" t="s">
        <v>1237</v>
      </c>
      <c r="E43" s="967" t="s">
        <v>1327</v>
      </c>
      <c r="F43" s="967"/>
      <c r="G43" s="968"/>
      <c r="H43" s="969">
        <v>20000</v>
      </c>
    </row>
    <row r="44" spans="1:8" s="962" customFormat="1" ht="36" customHeight="1">
      <c r="A44" s="967" t="s">
        <v>685</v>
      </c>
      <c r="B44" s="967"/>
      <c r="C44" s="967" t="s">
        <v>686</v>
      </c>
      <c r="D44" s="967" t="s">
        <v>1237</v>
      </c>
      <c r="E44" s="967" t="s">
        <v>1328</v>
      </c>
      <c r="F44" s="967"/>
      <c r="G44" s="968"/>
      <c r="H44" s="969">
        <v>20000</v>
      </c>
    </row>
    <row r="45" spans="1:8" s="962" customFormat="1" ht="36" customHeight="1">
      <c r="A45" s="967" t="s">
        <v>685</v>
      </c>
      <c r="B45" s="967"/>
      <c r="C45" s="967" t="s">
        <v>686</v>
      </c>
      <c r="D45" s="967" t="s">
        <v>1237</v>
      </c>
      <c r="E45" s="967" t="s">
        <v>1329</v>
      </c>
      <c r="F45" s="967"/>
      <c r="G45" s="968"/>
      <c r="H45" s="969">
        <v>60000</v>
      </c>
    </row>
    <row r="46" spans="1:8" s="962" customFormat="1" ht="36" customHeight="1">
      <c r="A46" s="967" t="s">
        <v>685</v>
      </c>
      <c r="B46" s="967"/>
      <c r="C46" s="967" t="s">
        <v>686</v>
      </c>
      <c r="D46" s="967" t="s">
        <v>1237</v>
      </c>
      <c r="E46" s="967" t="s">
        <v>1330</v>
      </c>
      <c r="F46" s="967"/>
      <c r="G46" s="968"/>
      <c r="H46" s="969">
        <v>20000</v>
      </c>
    </row>
    <row r="47" spans="1:8" s="962" customFormat="1" ht="36" customHeight="1">
      <c r="A47" s="967" t="s">
        <v>685</v>
      </c>
      <c r="B47" s="967"/>
      <c r="C47" s="967" t="s">
        <v>686</v>
      </c>
      <c r="D47" s="967" t="s">
        <v>1237</v>
      </c>
      <c r="E47" s="967" t="s">
        <v>1331</v>
      </c>
      <c r="F47" s="967"/>
      <c r="G47" s="968"/>
      <c r="H47" s="969">
        <v>20000</v>
      </c>
    </row>
    <row r="48" spans="1:8" s="962" customFormat="1" ht="36" customHeight="1">
      <c r="A48" s="967" t="s">
        <v>685</v>
      </c>
      <c r="B48" s="967"/>
      <c r="C48" s="967" t="s">
        <v>686</v>
      </c>
      <c r="D48" s="967" t="s">
        <v>1237</v>
      </c>
      <c r="E48" s="967" t="s">
        <v>1332</v>
      </c>
      <c r="F48" s="967"/>
      <c r="G48" s="968"/>
      <c r="H48" s="969">
        <v>20000</v>
      </c>
    </row>
    <row r="49" spans="1:8" s="962" customFormat="1" ht="36" customHeight="1">
      <c r="A49" s="967" t="s">
        <v>685</v>
      </c>
      <c r="B49" s="967"/>
      <c r="C49" s="967" t="s">
        <v>686</v>
      </c>
      <c r="D49" s="967" t="s">
        <v>1237</v>
      </c>
      <c r="E49" s="967" t="s">
        <v>1333</v>
      </c>
      <c r="F49" s="967"/>
      <c r="G49" s="968"/>
      <c r="H49" s="969">
        <v>20000</v>
      </c>
    </row>
    <row r="50" spans="1:8" s="962" customFormat="1" ht="36" customHeight="1">
      <c r="A50" s="967" t="s">
        <v>685</v>
      </c>
      <c r="B50" s="967"/>
      <c r="C50" s="967" t="s">
        <v>686</v>
      </c>
      <c r="D50" s="967" t="s">
        <v>1237</v>
      </c>
      <c r="E50" s="967" t="s">
        <v>1334</v>
      </c>
      <c r="F50" s="967"/>
      <c r="G50" s="968"/>
      <c r="H50" s="969">
        <v>20000</v>
      </c>
    </row>
    <row r="51" spans="1:8" s="962" customFormat="1" ht="36" customHeight="1">
      <c r="A51" s="967" t="s">
        <v>685</v>
      </c>
      <c r="B51" s="967"/>
      <c r="C51" s="967" t="s">
        <v>686</v>
      </c>
      <c r="D51" s="967" t="s">
        <v>1237</v>
      </c>
      <c r="E51" s="967" t="s">
        <v>1335</v>
      </c>
      <c r="F51" s="967"/>
      <c r="G51" s="968"/>
      <c r="H51" s="969">
        <v>60000</v>
      </c>
    </row>
    <row r="52" spans="1:8" s="962" customFormat="1" ht="36" customHeight="1">
      <c r="A52" s="967" t="s">
        <v>685</v>
      </c>
      <c r="B52" s="967"/>
      <c r="C52" s="967" t="s">
        <v>686</v>
      </c>
      <c r="D52" s="967" t="s">
        <v>1237</v>
      </c>
      <c r="E52" s="967" t="s">
        <v>1336</v>
      </c>
      <c r="F52" s="967"/>
      <c r="G52" s="968"/>
      <c r="H52" s="969">
        <v>20000</v>
      </c>
    </row>
    <row r="53" spans="1:8" s="962" customFormat="1" ht="36" customHeight="1">
      <c r="A53" s="967" t="s">
        <v>685</v>
      </c>
      <c r="B53" s="967"/>
      <c r="C53" s="967" t="s">
        <v>686</v>
      </c>
      <c r="D53" s="967" t="s">
        <v>1237</v>
      </c>
      <c r="E53" s="967" t="s">
        <v>1337</v>
      </c>
      <c r="F53" s="967"/>
      <c r="G53" s="968"/>
      <c r="H53" s="969">
        <v>20000</v>
      </c>
    </row>
    <row r="54" spans="1:8" s="962" customFormat="1" ht="36" customHeight="1">
      <c r="A54" s="967" t="s">
        <v>685</v>
      </c>
      <c r="B54" s="967"/>
      <c r="C54" s="967" t="s">
        <v>686</v>
      </c>
      <c r="D54" s="967" t="s">
        <v>1237</v>
      </c>
      <c r="E54" s="967" t="s">
        <v>1338</v>
      </c>
      <c r="F54" s="967"/>
      <c r="G54" s="968"/>
      <c r="H54" s="969">
        <v>20000</v>
      </c>
    </row>
    <row r="55" spans="1:8" s="962" customFormat="1" ht="36" customHeight="1">
      <c r="A55" s="967" t="s">
        <v>685</v>
      </c>
      <c r="B55" s="967"/>
      <c r="C55" s="967" t="s">
        <v>686</v>
      </c>
      <c r="D55" s="967" t="s">
        <v>1237</v>
      </c>
      <c r="E55" s="967" t="s">
        <v>1329</v>
      </c>
      <c r="F55" s="967"/>
      <c r="G55" s="968"/>
      <c r="H55" s="969">
        <v>20000</v>
      </c>
    </row>
    <row r="56" spans="1:8" s="962" customFormat="1" ht="36" customHeight="1">
      <c r="A56" s="967" t="s">
        <v>685</v>
      </c>
      <c r="B56" s="967"/>
      <c r="C56" s="967" t="s">
        <v>686</v>
      </c>
      <c r="D56" s="967" t="s">
        <v>1237</v>
      </c>
      <c r="E56" s="967" t="s">
        <v>1330</v>
      </c>
      <c r="F56" s="967"/>
      <c r="G56" s="968"/>
      <c r="H56" s="969">
        <v>60000</v>
      </c>
    </row>
    <row r="57" spans="1:8" s="962" customFormat="1" ht="36" customHeight="1">
      <c r="A57" s="967" t="s">
        <v>685</v>
      </c>
      <c r="B57" s="967"/>
      <c r="C57" s="967" t="s">
        <v>686</v>
      </c>
      <c r="D57" s="967" t="s">
        <v>1237</v>
      </c>
      <c r="E57" s="967" t="s">
        <v>1339</v>
      </c>
      <c r="F57" s="967"/>
      <c r="G57" s="968"/>
      <c r="H57" s="969">
        <v>1000000</v>
      </c>
    </row>
    <row r="58" spans="1:8" s="962" customFormat="1" ht="36" customHeight="1">
      <c r="A58" s="967" t="s">
        <v>1286</v>
      </c>
      <c r="B58" s="967"/>
      <c r="C58" s="967" t="s">
        <v>686</v>
      </c>
      <c r="D58" s="967" t="s">
        <v>1237</v>
      </c>
      <c r="E58" s="967" t="s">
        <v>1340</v>
      </c>
      <c r="F58" s="967"/>
      <c r="G58" s="968"/>
      <c r="H58" s="969">
        <v>500000</v>
      </c>
    </row>
    <row r="59" spans="1:8" s="962" customFormat="1" ht="36" customHeight="1">
      <c r="A59" s="967" t="s">
        <v>1286</v>
      </c>
      <c r="B59" s="967"/>
      <c r="C59" s="967" t="s">
        <v>686</v>
      </c>
      <c r="D59" s="967" t="s">
        <v>1237</v>
      </c>
      <c r="E59" s="967" t="s">
        <v>1340</v>
      </c>
      <c r="F59" s="967"/>
      <c r="G59" s="968"/>
      <c r="H59" s="969">
        <v>82500</v>
      </c>
    </row>
    <row r="60" spans="1:8" s="962" customFormat="1" ht="36" customHeight="1">
      <c r="A60" s="967" t="s">
        <v>685</v>
      </c>
      <c r="B60" s="967"/>
      <c r="C60" s="967" t="s">
        <v>686</v>
      </c>
      <c r="D60" s="967" t="s">
        <v>1237</v>
      </c>
      <c r="E60" s="967" t="s">
        <v>1341</v>
      </c>
      <c r="F60" s="967"/>
      <c r="G60" s="968"/>
      <c r="H60" s="969">
        <v>60000</v>
      </c>
    </row>
    <row r="61" spans="1:8" s="962" customFormat="1" ht="36" customHeight="1">
      <c r="A61" s="967" t="s">
        <v>685</v>
      </c>
      <c r="B61" s="967"/>
      <c r="C61" s="967" t="s">
        <v>686</v>
      </c>
      <c r="D61" s="967" t="s">
        <v>1237</v>
      </c>
      <c r="E61" s="967" t="s">
        <v>1342</v>
      </c>
      <c r="F61" s="967"/>
      <c r="G61" s="968"/>
      <c r="H61" s="969">
        <v>57180</v>
      </c>
    </row>
    <row r="62" spans="1:8" s="962" customFormat="1" ht="36" customHeight="1">
      <c r="A62" s="967" t="s">
        <v>685</v>
      </c>
      <c r="B62" s="967"/>
      <c r="C62" s="967" t="s">
        <v>686</v>
      </c>
      <c r="D62" s="967" t="s">
        <v>1237</v>
      </c>
      <c r="E62" s="967" t="s">
        <v>1343</v>
      </c>
      <c r="F62" s="967"/>
      <c r="G62" s="968"/>
      <c r="H62" s="969">
        <v>60000</v>
      </c>
    </row>
    <row r="63" spans="1:8" s="962" customFormat="1" ht="36" customHeight="1">
      <c r="A63" s="967" t="s">
        <v>685</v>
      </c>
      <c r="B63" s="967"/>
      <c r="C63" s="967" t="s">
        <v>686</v>
      </c>
      <c r="D63" s="967" t="s">
        <v>1237</v>
      </c>
      <c r="E63" s="967" t="s">
        <v>1344</v>
      </c>
      <c r="F63" s="967"/>
      <c r="G63" s="968"/>
      <c r="H63" s="969">
        <v>60000</v>
      </c>
    </row>
    <row r="64" spans="1:8" s="962" customFormat="1" ht="36" customHeight="1">
      <c r="A64" s="967" t="s">
        <v>685</v>
      </c>
      <c r="B64" s="967"/>
      <c r="C64" s="967" t="s">
        <v>686</v>
      </c>
      <c r="D64" s="967" t="s">
        <v>1237</v>
      </c>
      <c r="E64" s="967" t="s">
        <v>1345</v>
      </c>
      <c r="F64" s="967"/>
      <c r="G64" s="968"/>
      <c r="H64" s="969">
        <v>60000</v>
      </c>
    </row>
    <row r="65" spans="1:8" s="962" customFormat="1" ht="36" customHeight="1">
      <c r="A65" s="967" t="s">
        <v>685</v>
      </c>
      <c r="B65" s="967"/>
      <c r="C65" s="967" t="s">
        <v>686</v>
      </c>
      <c r="D65" s="967" t="s">
        <v>1237</v>
      </c>
      <c r="E65" s="967" t="s">
        <v>1346</v>
      </c>
      <c r="F65" s="967"/>
      <c r="G65" s="968"/>
      <c r="H65" s="969">
        <v>59572</v>
      </c>
    </row>
    <row r="66" spans="1:8" s="962" customFormat="1" ht="36" customHeight="1">
      <c r="A66" s="967" t="s">
        <v>685</v>
      </c>
      <c r="B66" s="967"/>
      <c r="C66" s="967" t="s">
        <v>686</v>
      </c>
      <c r="D66" s="967" t="s">
        <v>1237</v>
      </c>
      <c r="E66" s="967" t="s">
        <v>1347</v>
      </c>
      <c r="F66" s="967"/>
      <c r="G66" s="968"/>
      <c r="H66" s="969">
        <v>40000</v>
      </c>
    </row>
    <row r="67" spans="1:8" s="962" customFormat="1" ht="36" customHeight="1">
      <c r="A67" s="967" t="s">
        <v>685</v>
      </c>
      <c r="B67" s="967"/>
      <c r="C67" s="967" t="s">
        <v>686</v>
      </c>
      <c r="D67" s="967" t="s">
        <v>1237</v>
      </c>
      <c r="E67" s="967" t="s">
        <v>1348</v>
      </c>
      <c r="F67" s="967"/>
      <c r="G67" s="968"/>
      <c r="H67" s="969">
        <v>60000</v>
      </c>
    </row>
    <row r="68" spans="1:8" s="962" customFormat="1" ht="36" customHeight="1">
      <c r="A68" s="967" t="s">
        <v>685</v>
      </c>
      <c r="B68" s="967"/>
      <c r="C68" s="967" t="s">
        <v>686</v>
      </c>
      <c r="D68" s="967" t="s">
        <v>1237</v>
      </c>
      <c r="E68" s="967" t="s">
        <v>1349</v>
      </c>
      <c r="F68" s="967"/>
      <c r="G68" s="968"/>
      <c r="H68" s="969">
        <v>58321.9</v>
      </c>
    </row>
    <row r="69" spans="1:8" s="962" customFormat="1" ht="36" customHeight="1">
      <c r="A69" s="967" t="s">
        <v>685</v>
      </c>
      <c r="B69" s="967"/>
      <c r="C69" s="967" t="s">
        <v>686</v>
      </c>
      <c r="D69" s="967" t="s">
        <v>1237</v>
      </c>
      <c r="E69" s="967" t="s">
        <v>1350</v>
      </c>
      <c r="F69" s="967"/>
      <c r="G69" s="968"/>
      <c r="H69" s="969">
        <v>60000</v>
      </c>
    </row>
    <row r="70" spans="1:8" s="962" customFormat="1" ht="36" customHeight="1">
      <c r="A70" s="967" t="s">
        <v>685</v>
      </c>
      <c r="B70" s="967"/>
      <c r="C70" s="967" t="s">
        <v>686</v>
      </c>
      <c r="D70" s="967" t="s">
        <v>1237</v>
      </c>
      <c r="E70" s="967" t="s">
        <v>1351</v>
      </c>
      <c r="F70" s="967"/>
      <c r="G70" s="968"/>
      <c r="H70" s="969">
        <v>60000</v>
      </c>
    </row>
    <row r="71" spans="1:8" s="962" customFormat="1" ht="36" customHeight="1">
      <c r="A71" s="967" t="s">
        <v>685</v>
      </c>
      <c r="B71" s="967"/>
      <c r="C71" s="967" t="s">
        <v>686</v>
      </c>
      <c r="D71" s="967" t="s">
        <v>1237</v>
      </c>
      <c r="E71" s="967" t="s">
        <v>1352</v>
      </c>
      <c r="F71" s="967"/>
      <c r="G71" s="968"/>
      <c r="H71" s="969">
        <v>42515.02</v>
      </c>
    </row>
    <row r="72" spans="1:8" s="962" customFormat="1" ht="36" customHeight="1">
      <c r="A72" s="967" t="s">
        <v>685</v>
      </c>
      <c r="B72" s="967"/>
      <c r="C72" s="967" t="s">
        <v>686</v>
      </c>
      <c r="D72" s="967" t="s">
        <v>1237</v>
      </c>
      <c r="E72" s="967" t="s">
        <v>1353</v>
      </c>
      <c r="F72" s="967"/>
      <c r="G72" s="968"/>
      <c r="H72" s="969">
        <v>60000</v>
      </c>
    </row>
    <row r="73" spans="1:8" s="962" customFormat="1" ht="36" customHeight="1">
      <c r="A73" s="967" t="s">
        <v>685</v>
      </c>
      <c r="B73" s="967"/>
      <c r="C73" s="967" t="s">
        <v>686</v>
      </c>
      <c r="D73" s="967" t="s">
        <v>1237</v>
      </c>
      <c r="E73" s="967" t="s">
        <v>1354</v>
      </c>
      <c r="F73" s="967"/>
      <c r="G73" s="968"/>
      <c r="H73" s="969">
        <v>59144</v>
      </c>
    </row>
    <row r="74" spans="1:8" s="962" customFormat="1" ht="36" customHeight="1">
      <c r="A74" s="967" t="s">
        <v>685</v>
      </c>
      <c r="B74" s="967"/>
      <c r="C74" s="967" t="s">
        <v>686</v>
      </c>
      <c r="D74" s="967" t="s">
        <v>1237</v>
      </c>
      <c r="E74" s="967" t="s">
        <v>1355</v>
      </c>
      <c r="F74" s="967"/>
      <c r="G74" s="968"/>
      <c r="H74" s="969">
        <v>60000</v>
      </c>
    </row>
    <row r="75" spans="1:8" s="962" customFormat="1" ht="36" customHeight="1">
      <c r="A75" s="967" t="s">
        <v>685</v>
      </c>
      <c r="B75" s="967"/>
      <c r="C75" s="967" t="s">
        <v>686</v>
      </c>
      <c r="D75" s="967" t="s">
        <v>1237</v>
      </c>
      <c r="E75" s="967" t="s">
        <v>1356</v>
      </c>
      <c r="F75" s="967"/>
      <c r="G75" s="968"/>
      <c r="H75" s="969">
        <v>45218</v>
      </c>
    </row>
    <row r="76" spans="1:8" s="962" customFormat="1" ht="36" customHeight="1">
      <c r="A76" s="967" t="s">
        <v>685</v>
      </c>
      <c r="B76" s="967"/>
      <c r="C76" s="967" t="s">
        <v>686</v>
      </c>
      <c r="D76" s="967" t="s">
        <v>1237</v>
      </c>
      <c r="E76" s="967" t="s">
        <v>1357</v>
      </c>
      <c r="F76" s="967"/>
      <c r="G76" s="968"/>
      <c r="H76" s="969">
        <v>14179.84</v>
      </c>
    </row>
    <row r="77" spans="1:8" s="962" customFormat="1" ht="36" customHeight="1">
      <c r="A77" s="967" t="s">
        <v>685</v>
      </c>
      <c r="B77" s="967"/>
      <c r="C77" s="967" t="s">
        <v>686</v>
      </c>
      <c r="D77" s="967" t="s">
        <v>1237</v>
      </c>
      <c r="E77" s="967" t="s">
        <v>1358</v>
      </c>
      <c r="F77" s="967"/>
      <c r="G77" s="968"/>
      <c r="H77" s="969">
        <v>48750</v>
      </c>
    </row>
    <row r="78" spans="1:8" s="962" customFormat="1" ht="36" customHeight="1">
      <c r="A78" s="967" t="s">
        <v>685</v>
      </c>
      <c r="B78" s="967"/>
      <c r="C78" s="967" t="s">
        <v>686</v>
      </c>
      <c r="D78" s="967" t="s">
        <v>1237</v>
      </c>
      <c r="E78" s="967" t="s">
        <v>1359</v>
      </c>
      <c r="F78" s="967"/>
      <c r="G78" s="968"/>
      <c r="H78" s="969">
        <v>38905</v>
      </c>
    </row>
    <row r="79" spans="1:8" s="962" customFormat="1" ht="36" customHeight="1">
      <c r="A79" s="967" t="s">
        <v>685</v>
      </c>
      <c r="B79" s="967"/>
      <c r="C79" s="967" t="s">
        <v>686</v>
      </c>
      <c r="D79" s="967" t="s">
        <v>1237</v>
      </c>
      <c r="E79" s="967" t="s">
        <v>1360</v>
      </c>
      <c r="F79" s="967"/>
      <c r="G79" s="968"/>
      <c r="H79" s="969">
        <v>60000</v>
      </c>
    </row>
    <row r="80" spans="1:8" s="962" customFormat="1" ht="36" customHeight="1">
      <c r="A80" s="967" t="s">
        <v>685</v>
      </c>
      <c r="B80" s="967"/>
      <c r="C80" s="967" t="s">
        <v>686</v>
      </c>
      <c r="D80" s="967" t="s">
        <v>1237</v>
      </c>
      <c r="E80" s="967" t="s">
        <v>1361</v>
      </c>
      <c r="F80" s="967"/>
      <c r="G80" s="968"/>
      <c r="H80" s="969">
        <v>60000</v>
      </c>
    </row>
    <row r="81" spans="1:8" s="962" customFormat="1" ht="36" customHeight="1">
      <c r="A81" s="967" t="s">
        <v>685</v>
      </c>
      <c r="B81" s="967"/>
      <c r="C81" s="967" t="s">
        <v>686</v>
      </c>
      <c r="D81" s="967" t="s">
        <v>1237</v>
      </c>
      <c r="E81" s="967" t="s">
        <v>1362</v>
      </c>
      <c r="F81" s="967"/>
      <c r="G81" s="968"/>
      <c r="H81" s="969">
        <v>60000</v>
      </c>
    </row>
    <row r="82" spans="1:8" s="962" customFormat="1" ht="36" customHeight="1">
      <c r="A82" s="967" t="s">
        <v>685</v>
      </c>
      <c r="B82" s="967"/>
      <c r="C82" s="967" t="s">
        <v>686</v>
      </c>
      <c r="D82" s="967" t="s">
        <v>1237</v>
      </c>
      <c r="E82" s="967" t="s">
        <v>1363</v>
      </c>
      <c r="F82" s="967"/>
      <c r="G82" s="968"/>
      <c r="H82" s="969">
        <v>36471</v>
      </c>
    </row>
    <row r="83" spans="1:8" s="962" customFormat="1" ht="36" customHeight="1">
      <c r="A83" s="967" t="s">
        <v>685</v>
      </c>
      <c r="B83" s="967"/>
      <c r="C83" s="967" t="s">
        <v>686</v>
      </c>
      <c r="D83" s="967" t="s">
        <v>1237</v>
      </c>
      <c r="E83" s="967" t="s">
        <v>1364</v>
      </c>
      <c r="F83" s="967"/>
      <c r="G83" s="968"/>
      <c r="H83" s="969">
        <v>58440</v>
      </c>
    </row>
    <row r="84" spans="1:8" s="962" customFormat="1" ht="36" customHeight="1">
      <c r="A84" s="967" t="s">
        <v>685</v>
      </c>
      <c r="B84" s="967"/>
      <c r="C84" s="967" t="s">
        <v>686</v>
      </c>
      <c r="D84" s="967" t="s">
        <v>1237</v>
      </c>
      <c r="E84" s="967" t="s">
        <v>1365</v>
      </c>
      <c r="F84" s="967"/>
      <c r="G84" s="968"/>
      <c r="H84" s="969">
        <v>60000</v>
      </c>
    </row>
    <row r="85" spans="1:8" s="962" customFormat="1" ht="36" customHeight="1">
      <c r="A85" s="967" t="s">
        <v>685</v>
      </c>
      <c r="B85" s="967"/>
      <c r="C85" s="967" t="s">
        <v>686</v>
      </c>
      <c r="D85" s="967" t="s">
        <v>1237</v>
      </c>
      <c r="E85" s="967" t="s">
        <v>1366</v>
      </c>
      <c r="F85" s="967"/>
      <c r="G85" s="968"/>
      <c r="H85" s="969">
        <v>60000</v>
      </c>
    </row>
    <row r="86" spans="1:8" s="962" customFormat="1" ht="36" customHeight="1">
      <c r="A86" s="967" t="s">
        <v>685</v>
      </c>
      <c r="B86" s="967"/>
      <c r="C86" s="967" t="s">
        <v>686</v>
      </c>
      <c r="D86" s="967" t="s">
        <v>1237</v>
      </c>
      <c r="E86" s="967" t="s">
        <v>1367</v>
      </c>
      <c r="F86" s="967"/>
      <c r="G86" s="968"/>
      <c r="H86" s="969">
        <v>60000</v>
      </c>
    </row>
    <row r="87" spans="1:8" s="962" customFormat="1" ht="36" customHeight="1">
      <c r="A87" s="967" t="s">
        <v>685</v>
      </c>
      <c r="B87" s="967"/>
      <c r="C87" s="967" t="s">
        <v>686</v>
      </c>
      <c r="D87" s="967" t="s">
        <v>1237</v>
      </c>
      <c r="E87" s="967" t="s">
        <v>1368</v>
      </c>
      <c r="F87" s="967"/>
      <c r="G87" s="968"/>
      <c r="H87" s="969">
        <v>50076</v>
      </c>
    </row>
    <row r="88" spans="1:8" s="962" customFormat="1" ht="36" customHeight="1">
      <c r="A88" s="967" t="s">
        <v>685</v>
      </c>
      <c r="B88" s="967"/>
      <c r="C88" s="967" t="s">
        <v>686</v>
      </c>
      <c r="D88" s="967" t="s">
        <v>1237</v>
      </c>
      <c r="E88" s="967" t="s">
        <v>1369</v>
      </c>
      <c r="F88" s="967"/>
      <c r="G88" s="968"/>
      <c r="H88" s="969">
        <v>60000</v>
      </c>
    </row>
    <row r="89" spans="1:8" s="962" customFormat="1" ht="36" customHeight="1">
      <c r="A89" s="967" t="s">
        <v>685</v>
      </c>
      <c r="B89" s="967"/>
      <c r="C89" s="967" t="s">
        <v>686</v>
      </c>
      <c r="D89" s="967" t="s">
        <v>1237</v>
      </c>
      <c r="E89" s="967" t="s">
        <v>1370</v>
      </c>
      <c r="F89" s="967"/>
      <c r="G89" s="968"/>
      <c r="H89" s="969">
        <v>60000</v>
      </c>
    </row>
    <row r="90" spans="1:8" s="962" customFormat="1" ht="36" customHeight="1">
      <c r="A90" s="967" t="s">
        <v>685</v>
      </c>
      <c r="B90" s="967"/>
      <c r="C90" s="967" t="s">
        <v>686</v>
      </c>
      <c r="D90" s="967" t="s">
        <v>1237</v>
      </c>
      <c r="E90" s="967" t="s">
        <v>1371</v>
      </c>
      <c r="F90" s="967"/>
      <c r="G90" s="968"/>
      <c r="H90" s="969">
        <v>60000</v>
      </c>
    </row>
    <row r="91" spans="1:8" s="962" customFormat="1" ht="36" customHeight="1">
      <c r="A91" s="967" t="s">
        <v>685</v>
      </c>
      <c r="B91" s="967"/>
      <c r="C91" s="967" t="s">
        <v>686</v>
      </c>
      <c r="D91" s="967" t="s">
        <v>1237</v>
      </c>
      <c r="E91" s="967" t="s">
        <v>1372</v>
      </c>
      <c r="F91" s="967"/>
      <c r="G91" s="968"/>
      <c r="H91" s="969">
        <v>60000</v>
      </c>
    </row>
    <row r="92" spans="1:8" s="962" customFormat="1" ht="36" customHeight="1">
      <c r="A92" s="967" t="s">
        <v>685</v>
      </c>
      <c r="B92" s="967"/>
      <c r="C92" s="967" t="s">
        <v>686</v>
      </c>
      <c r="D92" s="967" t="s">
        <v>1237</v>
      </c>
      <c r="E92" s="967" t="s">
        <v>1373</v>
      </c>
      <c r="F92" s="967"/>
      <c r="G92" s="968"/>
      <c r="H92" s="969">
        <v>58287.5</v>
      </c>
    </row>
    <row r="93" spans="1:8" s="962" customFormat="1" ht="36" customHeight="1">
      <c r="A93" s="967" t="s">
        <v>685</v>
      </c>
      <c r="B93" s="967"/>
      <c r="C93" s="967" t="s">
        <v>686</v>
      </c>
      <c r="D93" s="967" t="s">
        <v>1237</v>
      </c>
      <c r="E93" s="967" t="s">
        <v>1374</v>
      </c>
      <c r="F93" s="967"/>
      <c r="G93" s="968"/>
      <c r="H93" s="969">
        <v>59924.5</v>
      </c>
    </row>
    <row r="94" spans="1:8" s="962" customFormat="1" ht="36" customHeight="1">
      <c r="A94" s="967" t="s">
        <v>685</v>
      </c>
      <c r="B94" s="967"/>
      <c r="C94" s="967" t="s">
        <v>686</v>
      </c>
      <c r="D94" s="967" t="s">
        <v>1237</v>
      </c>
      <c r="E94" s="967" t="s">
        <v>1375</v>
      </c>
      <c r="F94" s="967"/>
      <c r="G94" s="968"/>
      <c r="H94" s="969">
        <v>60000</v>
      </c>
    </row>
    <row r="95" spans="1:8" s="962" customFormat="1" ht="36" customHeight="1">
      <c r="A95" s="967" t="s">
        <v>685</v>
      </c>
      <c r="B95" s="967"/>
      <c r="C95" s="967" t="s">
        <v>686</v>
      </c>
      <c r="D95" s="967" t="s">
        <v>1237</v>
      </c>
      <c r="E95" s="967" t="s">
        <v>1376</v>
      </c>
      <c r="F95" s="967"/>
      <c r="G95" s="968"/>
      <c r="H95" s="969">
        <v>59633</v>
      </c>
    </row>
    <row r="96" spans="1:8" s="962" customFormat="1" ht="36" customHeight="1">
      <c r="A96" s="967" t="s">
        <v>685</v>
      </c>
      <c r="B96" s="967"/>
      <c r="C96" s="967" t="s">
        <v>686</v>
      </c>
      <c r="D96" s="967" t="s">
        <v>1237</v>
      </c>
      <c r="E96" s="967" t="s">
        <v>1377</v>
      </c>
      <c r="F96" s="967"/>
      <c r="G96" s="968"/>
      <c r="H96" s="969">
        <v>60000</v>
      </c>
    </row>
    <row r="97" spans="1:8" s="962" customFormat="1" ht="36" customHeight="1">
      <c r="A97" s="967" t="s">
        <v>685</v>
      </c>
      <c r="B97" s="967"/>
      <c r="C97" s="967" t="s">
        <v>686</v>
      </c>
      <c r="D97" s="967" t="s">
        <v>1237</v>
      </c>
      <c r="E97" s="967" t="s">
        <v>1378</v>
      </c>
      <c r="F97" s="967"/>
      <c r="G97" s="968"/>
      <c r="H97" s="969">
        <v>20000</v>
      </c>
    </row>
    <row r="98" spans="1:8" s="962" customFormat="1" ht="36" customHeight="1">
      <c r="A98" s="967" t="s">
        <v>685</v>
      </c>
      <c r="B98" s="967"/>
      <c r="C98" s="967" t="s">
        <v>686</v>
      </c>
      <c r="D98" s="967" t="s">
        <v>1237</v>
      </c>
      <c r="E98" s="967" t="s">
        <v>1379</v>
      </c>
      <c r="F98" s="967"/>
      <c r="G98" s="968"/>
      <c r="H98" s="969">
        <v>7541.04</v>
      </c>
    </row>
    <row r="99" spans="1:8" s="962" customFormat="1" ht="36" customHeight="1">
      <c r="A99" s="967" t="s">
        <v>685</v>
      </c>
      <c r="B99" s="967"/>
      <c r="C99" s="967" t="s">
        <v>686</v>
      </c>
      <c r="D99" s="967" t="s">
        <v>1237</v>
      </c>
      <c r="E99" s="967" t="s">
        <v>1380</v>
      </c>
      <c r="F99" s="967"/>
      <c r="G99" s="968"/>
      <c r="H99" s="969">
        <v>4408</v>
      </c>
    </row>
    <row r="100" spans="1:8" s="962" customFormat="1" ht="36" customHeight="1">
      <c r="A100" s="967" t="s">
        <v>685</v>
      </c>
      <c r="B100" s="967"/>
      <c r="C100" s="967" t="s">
        <v>686</v>
      </c>
      <c r="D100" s="967" t="s">
        <v>1237</v>
      </c>
      <c r="E100" s="967" t="s">
        <v>1381</v>
      </c>
      <c r="F100" s="967"/>
      <c r="G100" s="968"/>
      <c r="H100" s="969">
        <v>9753.2800000000007</v>
      </c>
    </row>
    <row r="101" spans="1:8" s="962" customFormat="1" ht="36" customHeight="1">
      <c r="A101" s="967" t="s">
        <v>685</v>
      </c>
      <c r="B101" s="967"/>
      <c r="C101" s="967" t="s">
        <v>686</v>
      </c>
      <c r="D101" s="967" t="s">
        <v>1237</v>
      </c>
      <c r="E101" s="967" t="s">
        <v>1382</v>
      </c>
      <c r="F101" s="967"/>
      <c r="G101" s="968"/>
      <c r="H101" s="969">
        <v>7710.4</v>
      </c>
    </row>
    <row r="102" spans="1:8" s="962" customFormat="1" ht="36" customHeight="1">
      <c r="A102" s="967" t="s">
        <v>685</v>
      </c>
      <c r="B102" s="967"/>
      <c r="C102" s="967" t="s">
        <v>686</v>
      </c>
      <c r="D102" s="967" t="s">
        <v>1237</v>
      </c>
      <c r="E102" s="967" t="s">
        <v>1383</v>
      </c>
      <c r="F102" s="967"/>
      <c r="G102" s="968"/>
      <c r="H102" s="969">
        <v>9350.01</v>
      </c>
    </row>
    <row r="103" spans="1:8" s="962" customFormat="1" ht="36" customHeight="1">
      <c r="A103" s="967" t="s">
        <v>685</v>
      </c>
      <c r="B103" s="967"/>
      <c r="C103" s="967" t="s">
        <v>686</v>
      </c>
      <c r="D103" s="967" t="s">
        <v>1237</v>
      </c>
      <c r="E103" s="967" t="s">
        <v>1384</v>
      </c>
      <c r="F103" s="967"/>
      <c r="G103" s="968"/>
      <c r="H103" s="969">
        <v>9350.01</v>
      </c>
    </row>
    <row r="104" spans="1:8" s="962" customFormat="1" ht="36" customHeight="1">
      <c r="A104" s="967" t="s">
        <v>685</v>
      </c>
      <c r="B104" s="967"/>
      <c r="C104" s="967" t="s">
        <v>686</v>
      </c>
      <c r="D104" s="967" t="s">
        <v>1237</v>
      </c>
      <c r="E104" s="967" t="s">
        <v>1385</v>
      </c>
      <c r="F104" s="967"/>
      <c r="G104" s="968"/>
      <c r="H104" s="969">
        <v>7490</v>
      </c>
    </row>
    <row r="105" spans="1:8" s="962" customFormat="1" ht="36" customHeight="1">
      <c r="A105" s="967" t="s">
        <v>685</v>
      </c>
      <c r="B105" s="967"/>
      <c r="C105" s="967" t="s">
        <v>686</v>
      </c>
      <c r="D105" s="967" t="s">
        <v>1237</v>
      </c>
      <c r="E105" s="967" t="s">
        <v>1386</v>
      </c>
      <c r="F105" s="967"/>
      <c r="G105" s="968"/>
      <c r="H105" s="969">
        <v>5220</v>
      </c>
    </row>
    <row r="106" spans="1:8" s="962" customFormat="1" ht="36" customHeight="1">
      <c r="A106" s="967" t="s">
        <v>685</v>
      </c>
      <c r="B106" s="967"/>
      <c r="C106" s="967" t="s">
        <v>686</v>
      </c>
      <c r="D106" s="967" t="s">
        <v>1237</v>
      </c>
      <c r="E106" s="967" t="s">
        <v>1387</v>
      </c>
      <c r="F106" s="967"/>
      <c r="G106" s="968"/>
      <c r="H106" s="969">
        <v>10000</v>
      </c>
    </row>
    <row r="107" spans="1:8" s="962" customFormat="1" ht="36" customHeight="1">
      <c r="A107" s="967" t="s">
        <v>685</v>
      </c>
      <c r="B107" s="967"/>
      <c r="C107" s="967" t="s">
        <v>686</v>
      </c>
      <c r="D107" s="967" t="s">
        <v>1237</v>
      </c>
      <c r="E107" s="967" t="s">
        <v>1388</v>
      </c>
      <c r="F107" s="967"/>
      <c r="G107" s="968"/>
      <c r="H107" s="969">
        <v>20000</v>
      </c>
    </row>
    <row r="108" spans="1:8" s="962" customFormat="1" ht="36" customHeight="1">
      <c r="A108" s="967" t="s">
        <v>685</v>
      </c>
      <c r="B108" s="967"/>
      <c r="C108" s="967" t="s">
        <v>686</v>
      </c>
      <c r="D108" s="967" t="s">
        <v>1237</v>
      </c>
      <c r="E108" s="967" t="s">
        <v>1389</v>
      </c>
      <c r="F108" s="967"/>
      <c r="G108" s="968"/>
      <c r="H108" s="969">
        <v>9753.2800000000007</v>
      </c>
    </row>
    <row r="109" spans="1:8" s="962" customFormat="1" ht="36" customHeight="1">
      <c r="A109" s="967" t="s">
        <v>685</v>
      </c>
      <c r="B109" s="967"/>
      <c r="C109" s="967" t="s">
        <v>686</v>
      </c>
      <c r="D109" s="967" t="s">
        <v>1237</v>
      </c>
      <c r="E109" s="967" t="s">
        <v>1390</v>
      </c>
      <c r="F109" s="967"/>
      <c r="G109" s="968"/>
      <c r="H109" s="969">
        <v>7523.76</v>
      </c>
    </row>
    <row r="110" spans="1:8" s="962" customFormat="1" ht="36" customHeight="1">
      <c r="A110" s="967" t="s">
        <v>685</v>
      </c>
      <c r="B110" s="967"/>
      <c r="C110" s="967" t="s">
        <v>686</v>
      </c>
      <c r="D110" s="967" t="s">
        <v>1237</v>
      </c>
      <c r="E110" s="967" t="s">
        <v>1391</v>
      </c>
      <c r="F110" s="967"/>
      <c r="G110" s="968"/>
      <c r="H110" s="969">
        <v>226932.84</v>
      </c>
    </row>
    <row r="111" spans="1:8" s="962" customFormat="1" ht="36" customHeight="1">
      <c r="A111" s="967" t="s">
        <v>685</v>
      </c>
      <c r="B111" s="967"/>
      <c r="C111" s="967" t="s">
        <v>686</v>
      </c>
      <c r="D111" s="967" t="s">
        <v>1237</v>
      </c>
      <c r="E111" s="967" t="s">
        <v>1392</v>
      </c>
      <c r="F111" s="967"/>
      <c r="G111" s="968"/>
      <c r="H111" s="969">
        <v>1000000</v>
      </c>
    </row>
    <row r="112" spans="1:8" s="962" customFormat="1" ht="36" customHeight="1">
      <c r="A112" s="967" t="s">
        <v>685</v>
      </c>
      <c r="B112" s="967"/>
      <c r="C112" s="967" t="s">
        <v>686</v>
      </c>
      <c r="D112" s="967" t="s">
        <v>1237</v>
      </c>
      <c r="E112" s="967" t="s">
        <v>1393</v>
      </c>
      <c r="F112" s="967"/>
      <c r="G112" s="968"/>
      <c r="H112" s="969">
        <v>609600</v>
      </c>
    </row>
    <row r="113" spans="1:9" s="962" customFormat="1" ht="36" customHeight="1">
      <c r="A113" s="967" t="s">
        <v>685</v>
      </c>
      <c r="B113" s="967"/>
      <c r="C113" s="967" t="s">
        <v>686</v>
      </c>
      <c r="D113" s="967" t="s">
        <v>1237</v>
      </c>
      <c r="E113" s="967" t="s">
        <v>1394</v>
      </c>
      <c r="F113" s="967"/>
      <c r="G113" s="968"/>
      <c r="H113" s="969">
        <v>609600</v>
      </c>
      <c r="I113" s="974"/>
    </row>
    <row r="114" spans="1:9" s="962" customFormat="1" ht="36" customHeight="1">
      <c r="A114" s="967" t="s">
        <v>685</v>
      </c>
      <c r="B114" s="967"/>
      <c r="C114" s="967" t="s">
        <v>686</v>
      </c>
      <c r="D114" s="967" t="s">
        <v>1237</v>
      </c>
      <c r="E114" s="967" t="s">
        <v>1395</v>
      </c>
      <c r="F114" s="967"/>
      <c r="G114" s="968"/>
      <c r="H114" s="969">
        <v>333899.62</v>
      </c>
      <c r="I114" s="966"/>
    </row>
    <row r="115" spans="1:9" s="962" customFormat="1" ht="36" customHeight="1">
      <c r="A115" s="967" t="s">
        <v>685</v>
      </c>
      <c r="B115" s="967"/>
      <c r="C115" s="967" t="s">
        <v>686</v>
      </c>
      <c r="D115" s="967" t="s">
        <v>1237</v>
      </c>
      <c r="E115" s="967" t="s">
        <v>1396</v>
      </c>
      <c r="F115" s="967"/>
      <c r="G115" s="968"/>
      <c r="H115" s="969">
        <v>239474.62</v>
      </c>
      <c r="I115" s="966"/>
    </row>
    <row r="116" spans="1:9" s="962" customFormat="1" ht="36" customHeight="1">
      <c r="A116" s="967" t="s">
        <v>685</v>
      </c>
      <c r="B116" s="967"/>
      <c r="C116" s="967" t="s">
        <v>686</v>
      </c>
      <c r="D116" s="967" t="s">
        <v>1237</v>
      </c>
      <c r="E116" s="967" t="s">
        <v>1397</v>
      </c>
      <c r="F116" s="967"/>
      <c r="G116" s="968"/>
      <c r="H116" s="969">
        <v>178952</v>
      </c>
      <c r="I116" s="966"/>
    </row>
    <row r="117" spans="1:9" s="962" customFormat="1" ht="36" customHeight="1">
      <c r="A117" s="967" t="s">
        <v>685</v>
      </c>
      <c r="B117" s="967"/>
      <c r="C117" s="967" t="s">
        <v>686</v>
      </c>
      <c r="D117" s="967" t="s">
        <v>1237</v>
      </c>
      <c r="E117" s="967" t="s">
        <v>1398</v>
      </c>
      <c r="F117" s="967"/>
      <c r="G117" s="968"/>
      <c r="H117" s="969">
        <v>826904.82</v>
      </c>
      <c r="I117" s="966"/>
    </row>
    <row r="118" spans="1:9" s="962" customFormat="1" ht="36" customHeight="1">
      <c r="A118" s="967" t="s">
        <v>685</v>
      </c>
      <c r="B118" s="967"/>
      <c r="C118" s="967" t="s">
        <v>686</v>
      </c>
      <c r="D118" s="967" t="s">
        <v>1237</v>
      </c>
      <c r="E118" s="967" t="s">
        <v>1399</v>
      </c>
      <c r="F118" s="967"/>
      <c r="G118" s="968"/>
      <c r="H118" s="969">
        <v>219844</v>
      </c>
      <c r="I118" s="966"/>
    </row>
    <row r="119" spans="1:9" s="962" customFormat="1" ht="36" customHeight="1">
      <c r="A119" s="967" t="s">
        <v>685</v>
      </c>
      <c r="B119" s="967"/>
      <c r="C119" s="967" t="s">
        <v>686</v>
      </c>
      <c r="D119" s="967" t="s">
        <v>1237</v>
      </c>
      <c r="E119" s="967" t="s">
        <v>1400</v>
      </c>
      <c r="F119" s="967"/>
      <c r="G119" s="968"/>
      <c r="H119" s="969">
        <v>1000000</v>
      </c>
      <c r="I119" s="966"/>
    </row>
    <row r="120" spans="1:9" s="962" customFormat="1" ht="36" customHeight="1">
      <c r="A120" s="967" t="s">
        <v>685</v>
      </c>
      <c r="B120" s="967"/>
      <c r="C120" s="967" t="s">
        <v>686</v>
      </c>
      <c r="D120" s="967" t="s">
        <v>1237</v>
      </c>
      <c r="E120" s="967" t="s">
        <v>1401</v>
      </c>
      <c r="F120" s="967"/>
      <c r="G120" s="968"/>
      <c r="H120" s="969">
        <v>60000</v>
      </c>
      <c r="I120" s="966"/>
    </row>
    <row r="121" spans="1:9" s="962" customFormat="1" ht="36" customHeight="1">
      <c r="A121" s="967" t="s">
        <v>685</v>
      </c>
      <c r="B121" s="967"/>
      <c r="C121" s="967" t="s">
        <v>686</v>
      </c>
      <c r="D121" s="967" t="s">
        <v>1237</v>
      </c>
      <c r="E121" s="967" t="s">
        <v>1402</v>
      </c>
      <c r="F121" s="967"/>
      <c r="G121" s="968"/>
      <c r="H121" s="969">
        <v>60000</v>
      </c>
      <c r="I121" s="966"/>
    </row>
    <row r="122" spans="1:9" s="962" customFormat="1" ht="36" customHeight="1">
      <c r="A122" s="967" t="s">
        <v>685</v>
      </c>
      <c r="B122" s="967"/>
      <c r="C122" s="967" t="s">
        <v>686</v>
      </c>
      <c r="D122" s="967" t="s">
        <v>1237</v>
      </c>
      <c r="E122" s="967" t="s">
        <v>1403</v>
      </c>
      <c r="F122" s="967"/>
      <c r="G122" s="968"/>
      <c r="H122" s="969">
        <v>49390.720000000001</v>
      </c>
      <c r="I122" s="966"/>
    </row>
    <row r="123" spans="1:9" s="962" customFormat="1" ht="36" customHeight="1">
      <c r="A123" s="967" t="s">
        <v>685</v>
      </c>
      <c r="B123" s="967"/>
      <c r="C123" s="967" t="s">
        <v>686</v>
      </c>
      <c r="D123" s="967" t="s">
        <v>1237</v>
      </c>
      <c r="E123" s="967" t="s">
        <v>1404</v>
      </c>
      <c r="F123" s="967"/>
      <c r="G123" s="968"/>
      <c r="H123" s="969">
        <v>60000</v>
      </c>
      <c r="I123" s="966"/>
    </row>
    <row r="124" spans="1:9" s="962" customFormat="1" ht="36" customHeight="1">
      <c r="A124" s="967" t="s">
        <v>685</v>
      </c>
      <c r="B124" s="967"/>
      <c r="C124" s="967" t="s">
        <v>686</v>
      </c>
      <c r="D124" s="967" t="s">
        <v>1237</v>
      </c>
      <c r="E124" s="967" t="s">
        <v>1405</v>
      </c>
      <c r="F124" s="967"/>
      <c r="G124" s="968"/>
      <c r="H124" s="969">
        <v>29863.32</v>
      </c>
      <c r="I124" s="966"/>
    </row>
    <row r="125" spans="1:9" s="962" customFormat="1" ht="36" customHeight="1">
      <c r="A125" s="967" t="s">
        <v>685</v>
      </c>
      <c r="B125" s="967"/>
      <c r="C125" s="967" t="s">
        <v>686</v>
      </c>
      <c r="D125" s="967" t="s">
        <v>1237</v>
      </c>
      <c r="E125" s="967" t="s">
        <v>1406</v>
      </c>
      <c r="F125" s="967"/>
      <c r="G125" s="968"/>
      <c r="H125" s="969">
        <v>22997</v>
      </c>
      <c r="I125" s="966"/>
    </row>
    <row r="126" spans="1:9" s="962" customFormat="1" ht="36" customHeight="1">
      <c r="A126" s="967" t="s">
        <v>685</v>
      </c>
      <c r="B126" s="967"/>
      <c r="C126" s="967" t="s">
        <v>686</v>
      </c>
      <c r="D126" s="967" t="s">
        <v>1237</v>
      </c>
      <c r="E126" s="967" t="s">
        <v>1407</v>
      </c>
      <c r="F126" s="967"/>
      <c r="G126" s="968"/>
      <c r="H126" s="969">
        <v>60000</v>
      </c>
      <c r="I126" s="966"/>
    </row>
    <row r="127" spans="1:9" s="962" customFormat="1" ht="36" customHeight="1">
      <c r="A127" s="967" t="s">
        <v>685</v>
      </c>
      <c r="B127" s="967"/>
      <c r="C127" s="967" t="s">
        <v>686</v>
      </c>
      <c r="D127" s="967" t="s">
        <v>1237</v>
      </c>
      <c r="E127" s="967" t="s">
        <v>1408</v>
      </c>
      <c r="F127" s="967"/>
      <c r="G127" s="968"/>
      <c r="H127" s="969">
        <v>60000</v>
      </c>
      <c r="I127" s="966"/>
    </row>
    <row r="128" spans="1:9" s="962" customFormat="1" ht="36" customHeight="1">
      <c r="A128" s="967" t="s">
        <v>685</v>
      </c>
      <c r="B128" s="967"/>
      <c r="C128" s="967" t="s">
        <v>686</v>
      </c>
      <c r="D128" s="967" t="s">
        <v>1237</v>
      </c>
      <c r="E128" s="967" t="s">
        <v>1409</v>
      </c>
      <c r="F128" s="967"/>
      <c r="G128" s="968"/>
      <c r="H128" s="969">
        <v>58320</v>
      </c>
      <c r="I128" s="966"/>
    </row>
    <row r="129" spans="1:8" s="962" customFormat="1" ht="36" customHeight="1">
      <c r="A129" s="967" t="s">
        <v>685</v>
      </c>
      <c r="B129" s="967"/>
      <c r="C129" s="967" t="s">
        <v>686</v>
      </c>
      <c r="D129" s="967" t="s">
        <v>1237</v>
      </c>
      <c r="E129" s="967" t="s">
        <v>1410</v>
      </c>
      <c r="F129" s="967"/>
      <c r="G129" s="968"/>
      <c r="H129" s="969">
        <v>60000</v>
      </c>
    </row>
    <row r="130" spans="1:8" s="962" customFormat="1" ht="36" customHeight="1">
      <c r="A130" s="967" t="s">
        <v>685</v>
      </c>
      <c r="B130" s="967"/>
      <c r="C130" s="967" t="s">
        <v>686</v>
      </c>
      <c r="D130" s="967" t="s">
        <v>1237</v>
      </c>
      <c r="E130" s="967" t="s">
        <v>1411</v>
      </c>
      <c r="F130" s="967"/>
      <c r="G130" s="968"/>
      <c r="H130" s="969">
        <v>60000</v>
      </c>
    </row>
    <row r="131" spans="1:8" s="962" customFormat="1" ht="36" customHeight="1">
      <c r="A131" s="967" t="s">
        <v>685</v>
      </c>
      <c r="B131" s="967"/>
      <c r="C131" s="967" t="s">
        <v>686</v>
      </c>
      <c r="D131" s="967" t="s">
        <v>1237</v>
      </c>
      <c r="E131" s="967" t="s">
        <v>1412</v>
      </c>
      <c r="F131" s="967"/>
      <c r="G131" s="968"/>
      <c r="H131" s="969">
        <v>59705</v>
      </c>
    </row>
    <row r="132" spans="1:8" s="962" customFormat="1" ht="36" customHeight="1">
      <c r="A132" s="967" t="s">
        <v>685</v>
      </c>
      <c r="B132" s="967"/>
      <c r="C132" s="967" t="s">
        <v>686</v>
      </c>
      <c r="D132" s="967" t="s">
        <v>1237</v>
      </c>
      <c r="E132" s="967" t="s">
        <v>1413</v>
      </c>
      <c r="F132" s="967"/>
      <c r="G132" s="968"/>
      <c r="H132" s="969">
        <v>59920</v>
      </c>
    </row>
    <row r="133" spans="1:8" s="962" customFormat="1" ht="36" customHeight="1">
      <c r="A133" s="967" t="s">
        <v>685</v>
      </c>
      <c r="B133" s="967"/>
      <c r="C133" s="967" t="s">
        <v>686</v>
      </c>
      <c r="D133" s="967" t="s">
        <v>1237</v>
      </c>
      <c r="E133" s="967" t="s">
        <v>1414</v>
      </c>
      <c r="F133" s="967"/>
      <c r="G133" s="968"/>
      <c r="H133" s="969">
        <v>59988.2</v>
      </c>
    </row>
    <row r="134" spans="1:8" s="962" customFormat="1" ht="36" customHeight="1">
      <c r="A134" s="967" t="s">
        <v>685</v>
      </c>
      <c r="B134" s="967"/>
      <c r="C134" s="967" t="s">
        <v>686</v>
      </c>
      <c r="D134" s="967" t="s">
        <v>1237</v>
      </c>
      <c r="E134" s="967" t="s">
        <v>1415</v>
      </c>
      <c r="F134" s="967"/>
      <c r="G134" s="968"/>
      <c r="H134" s="969">
        <v>59808.9</v>
      </c>
    </row>
    <row r="135" spans="1:8" s="962" customFormat="1" ht="36" customHeight="1">
      <c r="A135" s="967" t="s">
        <v>685</v>
      </c>
      <c r="B135" s="967"/>
      <c r="C135" s="967" t="s">
        <v>686</v>
      </c>
      <c r="D135" s="967" t="s">
        <v>1237</v>
      </c>
      <c r="E135" s="967" t="s">
        <v>1416</v>
      </c>
      <c r="F135" s="967"/>
      <c r="G135" s="968"/>
      <c r="H135" s="969">
        <v>48000</v>
      </c>
    </row>
    <row r="136" spans="1:8" s="962" customFormat="1" ht="36" customHeight="1">
      <c r="A136" s="967" t="s">
        <v>685</v>
      </c>
      <c r="B136" s="967"/>
      <c r="C136" s="967" t="s">
        <v>686</v>
      </c>
      <c r="D136" s="967" t="s">
        <v>1237</v>
      </c>
      <c r="E136" s="967" t="s">
        <v>1417</v>
      </c>
      <c r="F136" s="967"/>
      <c r="G136" s="968"/>
      <c r="H136" s="969">
        <v>60000</v>
      </c>
    </row>
    <row r="137" spans="1:8" s="962" customFormat="1" ht="36" customHeight="1">
      <c r="A137" s="967" t="s">
        <v>685</v>
      </c>
      <c r="B137" s="967"/>
      <c r="C137" s="967" t="s">
        <v>686</v>
      </c>
      <c r="D137" s="967" t="s">
        <v>1237</v>
      </c>
      <c r="E137" s="967" t="s">
        <v>1418</v>
      </c>
      <c r="F137" s="967"/>
      <c r="G137" s="968"/>
      <c r="H137" s="969">
        <v>16928</v>
      </c>
    </row>
    <row r="138" spans="1:8" s="962" customFormat="1" ht="36" customHeight="1">
      <c r="A138" s="967" t="s">
        <v>685</v>
      </c>
      <c r="B138" s="967"/>
      <c r="C138" s="967" t="s">
        <v>686</v>
      </c>
      <c r="D138" s="967" t="s">
        <v>1237</v>
      </c>
      <c r="E138" s="967" t="s">
        <v>1419</v>
      </c>
      <c r="F138" s="967"/>
      <c r="G138" s="968"/>
      <c r="H138" s="969">
        <v>60000</v>
      </c>
    </row>
    <row r="139" spans="1:8" s="962" customFormat="1" ht="36" customHeight="1">
      <c r="A139" s="967" t="s">
        <v>685</v>
      </c>
      <c r="B139" s="967"/>
      <c r="C139" s="967" t="s">
        <v>686</v>
      </c>
      <c r="D139" s="967" t="s">
        <v>1237</v>
      </c>
      <c r="E139" s="967" t="s">
        <v>1420</v>
      </c>
      <c r="F139" s="967"/>
      <c r="G139" s="968"/>
      <c r="H139" s="969">
        <v>60000</v>
      </c>
    </row>
    <row r="140" spans="1:8" s="962" customFormat="1" ht="36" customHeight="1">
      <c r="A140" s="967" t="s">
        <v>685</v>
      </c>
      <c r="B140" s="967"/>
      <c r="C140" s="967" t="s">
        <v>686</v>
      </c>
      <c r="D140" s="967" t="s">
        <v>1237</v>
      </c>
      <c r="E140" s="967" t="s">
        <v>1421</v>
      </c>
      <c r="F140" s="967"/>
      <c r="G140" s="968"/>
      <c r="H140" s="969">
        <v>59902.400000000001</v>
      </c>
    </row>
    <row r="141" spans="1:8" s="962" customFormat="1" ht="36" customHeight="1">
      <c r="A141" s="967" t="s">
        <v>685</v>
      </c>
      <c r="B141" s="967"/>
      <c r="C141" s="967" t="s">
        <v>686</v>
      </c>
      <c r="D141" s="967" t="s">
        <v>1237</v>
      </c>
      <c r="E141" s="967" t="s">
        <v>1422</v>
      </c>
      <c r="F141" s="967"/>
      <c r="G141" s="968"/>
      <c r="H141" s="969">
        <v>60000</v>
      </c>
    </row>
    <row r="142" spans="1:8" s="962" customFormat="1" ht="36" customHeight="1">
      <c r="A142" s="967" t="s">
        <v>685</v>
      </c>
      <c r="B142" s="967"/>
      <c r="C142" s="967" t="s">
        <v>686</v>
      </c>
      <c r="D142" s="967" t="s">
        <v>1237</v>
      </c>
      <c r="E142" s="967" t="s">
        <v>1423</v>
      </c>
      <c r="F142" s="967"/>
      <c r="G142" s="968"/>
      <c r="H142" s="969">
        <v>10000</v>
      </c>
    </row>
    <row r="143" spans="1:8" s="962" customFormat="1" ht="36" customHeight="1">
      <c r="A143" s="967" t="s">
        <v>685</v>
      </c>
      <c r="B143" s="967"/>
      <c r="C143" s="967" t="s">
        <v>686</v>
      </c>
      <c r="D143" s="967" t="s">
        <v>1237</v>
      </c>
      <c r="E143" s="967" t="s">
        <v>1424</v>
      </c>
      <c r="F143" s="967"/>
      <c r="G143" s="968"/>
      <c r="H143" s="969">
        <v>1132</v>
      </c>
    </row>
    <row r="144" spans="1:8" s="962" customFormat="1" ht="36" customHeight="1">
      <c r="A144" s="967" t="s">
        <v>685</v>
      </c>
      <c r="B144" s="967"/>
      <c r="C144" s="967" t="s">
        <v>686</v>
      </c>
      <c r="D144" s="967" t="s">
        <v>1237</v>
      </c>
      <c r="E144" s="967" t="s">
        <v>1425</v>
      </c>
      <c r="F144" s="967"/>
      <c r="G144" s="968"/>
      <c r="H144" s="969">
        <v>1351</v>
      </c>
    </row>
    <row r="145" spans="1:8" s="962" customFormat="1" ht="36" customHeight="1">
      <c r="A145" s="967" t="s">
        <v>685</v>
      </c>
      <c r="B145" s="967"/>
      <c r="C145" s="967" t="s">
        <v>686</v>
      </c>
      <c r="D145" s="967" t="s">
        <v>1237</v>
      </c>
      <c r="E145" s="967" t="s">
        <v>1426</v>
      </c>
      <c r="F145" s="967"/>
      <c r="G145" s="968"/>
      <c r="H145" s="969">
        <v>1670</v>
      </c>
    </row>
    <row r="146" spans="1:8" s="962" customFormat="1" ht="36" customHeight="1">
      <c r="A146" s="967" t="s">
        <v>685</v>
      </c>
      <c r="B146" s="967"/>
      <c r="C146" s="967" t="s">
        <v>686</v>
      </c>
      <c r="D146" s="967" t="s">
        <v>1237</v>
      </c>
      <c r="E146" s="967" t="s">
        <v>1427</v>
      </c>
      <c r="F146" s="967"/>
      <c r="G146" s="968"/>
      <c r="H146" s="969">
        <v>784</v>
      </c>
    </row>
    <row r="147" spans="1:8" s="962" customFormat="1" ht="36" customHeight="1">
      <c r="A147" s="967" t="s">
        <v>685</v>
      </c>
      <c r="B147" s="967"/>
      <c r="C147" s="967" t="s">
        <v>686</v>
      </c>
      <c r="D147" s="967" t="s">
        <v>1237</v>
      </c>
      <c r="E147" s="967" t="s">
        <v>1428</v>
      </c>
      <c r="F147" s="967"/>
      <c r="G147" s="968"/>
      <c r="H147" s="969">
        <v>1364</v>
      </c>
    </row>
    <row r="148" spans="1:8" s="962" customFormat="1" ht="36" customHeight="1">
      <c r="A148" s="967" t="s">
        <v>685</v>
      </c>
      <c r="B148" s="967"/>
      <c r="C148" s="967" t="s">
        <v>686</v>
      </c>
      <c r="D148" s="967" t="s">
        <v>1237</v>
      </c>
      <c r="E148" s="967" t="s">
        <v>1429</v>
      </c>
      <c r="F148" s="967"/>
      <c r="G148" s="968"/>
      <c r="H148" s="969">
        <v>1423</v>
      </c>
    </row>
    <row r="149" spans="1:8" s="962" customFormat="1" ht="36" customHeight="1">
      <c r="A149" s="967" t="s">
        <v>685</v>
      </c>
      <c r="B149" s="967"/>
      <c r="C149" s="967" t="s">
        <v>686</v>
      </c>
      <c r="D149" s="967" t="s">
        <v>1237</v>
      </c>
      <c r="E149" s="967" t="s">
        <v>1430</v>
      </c>
      <c r="F149" s="967"/>
      <c r="G149" s="968"/>
      <c r="H149" s="969">
        <v>1061</v>
      </c>
    </row>
    <row r="150" spans="1:8" s="962" customFormat="1" ht="36" customHeight="1">
      <c r="A150" s="967" t="s">
        <v>685</v>
      </c>
      <c r="B150" s="967"/>
      <c r="C150" s="967" t="s">
        <v>686</v>
      </c>
      <c r="D150" s="967" t="s">
        <v>1237</v>
      </c>
      <c r="E150" s="967" t="s">
        <v>1431</v>
      </c>
      <c r="F150" s="967"/>
      <c r="G150" s="968"/>
      <c r="H150" s="969">
        <v>10000</v>
      </c>
    </row>
    <row r="151" spans="1:8" s="962" customFormat="1" ht="36" customHeight="1">
      <c r="A151" s="967" t="s">
        <v>685</v>
      </c>
      <c r="B151" s="967"/>
      <c r="C151" s="967" t="s">
        <v>686</v>
      </c>
      <c r="D151" s="967" t="s">
        <v>1237</v>
      </c>
      <c r="E151" s="967" t="s">
        <v>1432</v>
      </c>
      <c r="F151" s="967"/>
      <c r="G151" s="968"/>
      <c r="H151" s="969">
        <v>1527</v>
      </c>
    </row>
    <row r="152" spans="1:8" s="962" customFormat="1" ht="36" customHeight="1">
      <c r="A152" s="967" t="s">
        <v>685</v>
      </c>
      <c r="B152" s="967"/>
      <c r="C152" s="967" t="s">
        <v>686</v>
      </c>
      <c r="D152" s="967" t="s">
        <v>1237</v>
      </c>
      <c r="E152" s="967" t="s">
        <v>1433</v>
      </c>
      <c r="F152" s="967"/>
      <c r="G152" s="968"/>
      <c r="H152" s="969">
        <v>1090</v>
      </c>
    </row>
    <row r="153" spans="1:8" s="962" customFormat="1" ht="36" customHeight="1">
      <c r="A153" s="967" t="s">
        <v>685</v>
      </c>
      <c r="B153" s="967"/>
      <c r="C153" s="967" t="s">
        <v>686</v>
      </c>
      <c r="D153" s="967" t="s">
        <v>1237</v>
      </c>
      <c r="E153" s="967" t="s">
        <v>1434</v>
      </c>
      <c r="F153" s="967"/>
      <c r="G153" s="968"/>
      <c r="H153" s="969">
        <v>982</v>
      </c>
    </row>
    <row r="154" spans="1:8" s="962" customFormat="1" ht="36" customHeight="1">
      <c r="A154" s="967" t="s">
        <v>685</v>
      </c>
      <c r="B154" s="967"/>
      <c r="C154" s="967" t="s">
        <v>686</v>
      </c>
      <c r="D154" s="967" t="s">
        <v>1237</v>
      </c>
      <c r="E154" s="967" t="s">
        <v>1435</v>
      </c>
      <c r="F154" s="967"/>
      <c r="G154" s="968"/>
      <c r="H154" s="969">
        <v>1055.5</v>
      </c>
    </row>
    <row r="155" spans="1:8" s="962" customFormat="1" ht="36" customHeight="1">
      <c r="A155" s="967" t="s">
        <v>685</v>
      </c>
      <c r="B155" s="967"/>
      <c r="C155" s="967" t="s">
        <v>686</v>
      </c>
      <c r="D155" s="967" t="s">
        <v>1237</v>
      </c>
      <c r="E155" s="967" t="s">
        <v>1436</v>
      </c>
      <c r="F155" s="967"/>
      <c r="G155" s="968"/>
      <c r="H155" s="969">
        <v>11600</v>
      </c>
    </row>
    <row r="156" spans="1:8" s="962" customFormat="1" ht="36" customHeight="1">
      <c r="A156" s="967" t="s">
        <v>685</v>
      </c>
      <c r="B156" s="967"/>
      <c r="C156" s="967" t="s">
        <v>686</v>
      </c>
      <c r="D156" s="967" t="s">
        <v>1237</v>
      </c>
      <c r="E156" s="967" t="s">
        <v>1437</v>
      </c>
      <c r="F156" s="967"/>
      <c r="G156" s="968"/>
      <c r="H156" s="969">
        <v>995</v>
      </c>
    </row>
    <row r="157" spans="1:8" s="962" customFormat="1" ht="36" customHeight="1">
      <c r="A157" s="967" t="s">
        <v>685</v>
      </c>
      <c r="B157" s="967"/>
      <c r="C157" s="967" t="s">
        <v>686</v>
      </c>
      <c r="D157" s="967" t="s">
        <v>1237</v>
      </c>
      <c r="E157" s="967" t="s">
        <v>1438</v>
      </c>
      <c r="F157" s="967"/>
      <c r="G157" s="968"/>
      <c r="H157" s="969">
        <v>739</v>
      </c>
    </row>
    <row r="158" spans="1:8" s="962" customFormat="1" ht="36" customHeight="1">
      <c r="A158" s="967" t="s">
        <v>685</v>
      </c>
      <c r="B158" s="967"/>
      <c r="C158" s="967" t="s">
        <v>686</v>
      </c>
      <c r="D158" s="967" t="s">
        <v>1237</v>
      </c>
      <c r="E158" s="967" t="s">
        <v>1439</v>
      </c>
      <c r="F158" s="967"/>
      <c r="G158" s="968"/>
      <c r="H158" s="969">
        <v>1512.5</v>
      </c>
    </row>
    <row r="159" spans="1:8" s="962" customFormat="1" ht="36" customHeight="1">
      <c r="A159" s="967" t="s">
        <v>685</v>
      </c>
      <c r="B159" s="967"/>
      <c r="C159" s="967" t="s">
        <v>686</v>
      </c>
      <c r="D159" s="967" t="s">
        <v>1237</v>
      </c>
      <c r="E159" s="967" t="s">
        <v>1440</v>
      </c>
      <c r="F159" s="967"/>
      <c r="G159" s="968"/>
      <c r="H159" s="969">
        <v>11600</v>
      </c>
    </row>
    <row r="160" spans="1:8" s="962" customFormat="1" ht="36" customHeight="1">
      <c r="A160" s="967" t="s">
        <v>685</v>
      </c>
      <c r="B160" s="967"/>
      <c r="C160" s="967" t="s">
        <v>686</v>
      </c>
      <c r="D160" s="967" t="s">
        <v>1237</v>
      </c>
      <c r="E160" s="967" t="s">
        <v>1441</v>
      </c>
      <c r="F160" s="967"/>
      <c r="G160" s="968"/>
      <c r="H160" s="969">
        <v>910</v>
      </c>
    </row>
    <row r="161" spans="1:9" s="962" customFormat="1" ht="36" customHeight="1">
      <c r="A161" s="967" t="s">
        <v>685</v>
      </c>
      <c r="B161" s="967"/>
      <c r="C161" s="967" t="s">
        <v>686</v>
      </c>
      <c r="D161" s="967" t="s">
        <v>1237</v>
      </c>
      <c r="E161" s="967" t="s">
        <v>1442</v>
      </c>
      <c r="F161" s="967"/>
      <c r="G161" s="968"/>
      <c r="H161" s="969">
        <v>910</v>
      </c>
      <c r="I161" s="966"/>
    </row>
    <row r="162" spans="1:9" s="962" customFormat="1" ht="36" customHeight="1">
      <c r="A162" s="967" t="s">
        <v>685</v>
      </c>
      <c r="B162" s="967"/>
      <c r="C162" s="967" t="s">
        <v>686</v>
      </c>
      <c r="D162" s="967" t="s">
        <v>1237</v>
      </c>
      <c r="E162" s="967" t="s">
        <v>1443</v>
      </c>
      <c r="F162" s="967"/>
      <c r="G162" s="968"/>
      <c r="H162" s="969">
        <v>1168.5</v>
      </c>
      <c r="I162" s="966"/>
    </row>
    <row r="163" spans="1:9" s="962" customFormat="1" ht="36" customHeight="1">
      <c r="A163" s="967" t="s">
        <v>685</v>
      </c>
      <c r="B163" s="967"/>
      <c r="C163" s="967" t="s">
        <v>686</v>
      </c>
      <c r="D163" s="967" t="s">
        <v>1237</v>
      </c>
      <c r="E163" s="967" t="s">
        <v>1444</v>
      </c>
      <c r="F163" s="967"/>
      <c r="G163" s="968"/>
      <c r="H163" s="969">
        <v>1429</v>
      </c>
      <c r="I163" s="966"/>
    </row>
    <row r="164" spans="1:9" s="962" customFormat="1" ht="36" customHeight="1">
      <c r="A164" s="967" t="s">
        <v>685</v>
      </c>
      <c r="B164" s="967"/>
      <c r="C164" s="967" t="s">
        <v>686</v>
      </c>
      <c r="D164" s="967" t="s">
        <v>1237</v>
      </c>
      <c r="E164" s="967" t="s">
        <v>1445</v>
      </c>
      <c r="F164" s="967"/>
      <c r="G164" s="968"/>
      <c r="H164" s="969">
        <v>420500</v>
      </c>
      <c r="I164" s="966"/>
    </row>
    <row r="165" spans="1:9" s="962" customFormat="1" ht="36" customHeight="1">
      <c r="A165" s="967" t="s">
        <v>1286</v>
      </c>
      <c r="B165" s="967"/>
      <c r="C165" s="967" t="s">
        <v>686</v>
      </c>
      <c r="D165" s="967" t="s">
        <v>1237</v>
      </c>
      <c r="E165" s="967" t="s">
        <v>1446</v>
      </c>
      <c r="F165" s="967"/>
      <c r="G165" s="968"/>
      <c r="H165" s="969">
        <v>28386.67</v>
      </c>
      <c r="I165" s="966"/>
    </row>
    <row r="166" spans="1:9" s="962" customFormat="1" ht="36" customHeight="1">
      <c r="A166" s="967" t="s">
        <v>685</v>
      </c>
      <c r="B166" s="967"/>
      <c r="C166" s="967" t="s">
        <v>686</v>
      </c>
      <c r="D166" s="967" t="s">
        <v>1237</v>
      </c>
      <c r="E166" s="967" t="s">
        <v>1447</v>
      </c>
      <c r="F166" s="967"/>
      <c r="G166" s="968"/>
      <c r="H166" s="969">
        <v>500000</v>
      </c>
      <c r="I166" s="966"/>
    </row>
    <row r="167" spans="1:9" s="962" customFormat="1" ht="36" customHeight="1">
      <c r="A167" s="967" t="s">
        <v>685</v>
      </c>
      <c r="B167" s="967"/>
      <c r="C167" s="967" t="s">
        <v>686</v>
      </c>
      <c r="D167" s="967" t="s">
        <v>1237</v>
      </c>
      <c r="E167" s="967" t="s">
        <v>1448</v>
      </c>
      <c r="F167" s="967"/>
      <c r="G167" s="968"/>
      <c r="H167" s="969">
        <v>60182.400000000001</v>
      </c>
      <c r="I167" s="974"/>
    </row>
    <row r="168" spans="1:9" s="962" customFormat="1" ht="36" customHeight="1">
      <c r="A168" s="967" t="s">
        <v>685</v>
      </c>
      <c r="B168" s="967"/>
      <c r="C168" s="967" t="s">
        <v>686</v>
      </c>
      <c r="D168" s="967" t="s">
        <v>1237</v>
      </c>
      <c r="E168" s="967" t="s">
        <v>1449</v>
      </c>
      <c r="F168" s="967"/>
      <c r="G168" s="968"/>
      <c r="H168" s="969">
        <v>353500</v>
      </c>
      <c r="I168" s="966"/>
    </row>
    <row r="169" spans="1:9" s="962" customFormat="1" ht="36" customHeight="1">
      <c r="A169" s="967" t="s">
        <v>685</v>
      </c>
      <c r="B169" s="967"/>
      <c r="C169" s="967" t="s">
        <v>686</v>
      </c>
      <c r="D169" s="967" t="s">
        <v>1237</v>
      </c>
      <c r="E169" s="967" t="s">
        <v>1450</v>
      </c>
      <c r="F169" s="967"/>
      <c r="G169" s="968"/>
      <c r="H169" s="969">
        <v>13936</v>
      </c>
      <c r="I169" s="966"/>
    </row>
    <row r="170" spans="1:9" s="962" customFormat="1" ht="36" customHeight="1">
      <c r="A170" s="967" t="s">
        <v>685</v>
      </c>
      <c r="B170" s="967"/>
      <c r="C170" s="967" t="s">
        <v>686</v>
      </c>
      <c r="D170" s="967" t="s">
        <v>1237</v>
      </c>
      <c r="E170" s="967" t="s">
        <v>1451</v>
      </c>
      <c r="F170" s="967"/>
      <c r="G170" s="968"/>
      <c r="H170" s="969">
        <v>7490</v>
      </c>
      <c r="I170" s="966"/>
    </row>
    <row r="171" spans="1:9" s="962" customFormat="1" ht="36" customHeight="1">
      <c r="A171" s="967" t="s">
        <v>685</v>
      </c>
      <c r="B171" s="967"/>
      <c r="C171" s="967" t="s">
        <v>686</v>
      </c>
      <c r="D171" s="967" t="s">
        <v>1237</v>
      </c>
      <c r="E171" s="967" t="s">
        <v>1452</v>
      </c>
      <c r="F171" s="967"/>
      <c r="G171" s="968"/>
      <c r="H171" s="969">
        <v>7200</v>
      </c>
      <c r="I171" s="966"/>
    </row>
    <row r="172" spans="1:9" s="962" customFormat="1" ht="36" customHeight="1">
      <c r="A172" s="967" t="s">
        <v>685</v>
      </c>
      <c r="B172" s="967"/>
      <c r="C172" s="967" t="s">
        <v>686</v>
      </c>
      <c r="D172" s="967" t="s">
        <v>1237</v>
      </c>
      <c r="E172" s="967" t="s">
        <v>1453</v>
      </c>
      <c r="F172" s="967"/>
      <c r="G172" s="968"/>
      <c r="H172" s="969">
        <v>9349.6</v>
      </c>
      <c r="I172" s="966"/>
    </row>
    <row r="173" spans="1:9" s="962" customFormat="1" ht="36" customHeight="1">
      <c r="A173" s="967" t="s">
        <v>685</v>
      </c>
      <c r="B173" s="967"/>
      <c r="C173" s="967" t="s">
        <v>686</v>
      </c>
      <c r="D173" s="967" t="s">
        <v>1237</v>
      </c>
      <c r="E173" s="967" t="s">
        <v>1454</v>
      </c>
      <c r="F173" s="967"/>
      <c r="G173" s="968"/>
      <c r="H173" s="969">
        <v>7709.36</v>
      </c>
      <c r="I173" s="966"/>
    </row>
    <row r="174" spans="1:9" s="962" customFormat="1" ht="36" customHeight="1">
      <c r="A174" s="967" t="s">
        <v>685</v>
      </c>
      <c r="B174" s="967"/>
      <c r="C174" s="967" t="s">
        <v>686</v>
      </c>
      <c r="D174" s="967" t="s">
        <v>1237</v>
      </c>
      <c r="E174" s="967" t="s">
        <v>1455</v>
      </c>
      <c r="F174" s="967"/>
      <c r="G174" s="968"/>
      <c r="H174" s="969">
        <v>7593.36</v>
      </c>
      <c r="I174" s="966"/>
    </row>
    <row r="175" spans="1:9" s="962" customFormat="1" ht="36" customHeight="1">
      <c r="A175" s="967" t="s">
        <v>685</v>
      </c>
      <c r="B175" s="967"/>
      <c r="C175" s="967" t="s">
        <v>686</v>
      </c>
      <c r="D175" s="967" t="s">
        <v>1237</v>
      </c>
      <c r="E175" s="967" t="s">
        <v>1456</v>
      </c>
      <c r="F175" s="967"/>
      <c r="G175" s="968"/>
      <c r="H175" s="969">
        <v>7477.36</v>
      </c>
      <c r="I175" s="966"/>
    </row>
    <row r="176" spans="1:9" s="962" customFormat="1" ht="36" customHeight="1">
      <c r="A176" s="967" t="s">
        <v>685</v>
      </c>
      <c r="B176" s="967"/>
      <c r="C176" s="967" t="s">
        <v>686</v>
      </c>
      <c r="D176" s="967" t="s">
        <v>1237</v>
      </c>
      <c r="E176" s="967" t="s">
        <v>1457</v>
      </c>
      <c r="F176" s="967"/>
      <c r="G176" s="968"/>
      <c r="H176" s="969">
        <v>7546.96</v>
      </c>
      <c r="I176" s="966"/>
    </row>
    <row r="177" spans="1:8" s="962" customFormat="1" ht="36" customHeight="1">
      <c r="A177" s="967" t="s">
        <v>685</v>
      </c>
      <c r="B177" s="967"/>
      <c r="C177" s="967" t="s">
        <v>686</v>
      </c>
      <c r="D177" s="967" t="s">
        <v>1237</v>
      </c>
      <c r="E177" s="967" t="s">
        <v>1458</v>
      </c>
      <c r="F177" s="967"/>
      <c r="G177" s="968"/>
      <c r="H177" s="969">
        <v>7432</v>
      </c>
    </row>
    <row r="178" spans="1:8" s="962" customFormat="1" ht="36" customHeight="1">
      <c r="A178" s="967" t="s">
        <v>685</v>
      </c>
      <c r="B178" s="967"/>
      <c r="C178" s="967" t="s">
        <v>686</v>
      </c>
      <c r="D178" s="967" t="s">
        <v>1237</v>
      </c>
      <c r="E178" s="967" t="s">
        <v>1459</v>
      </c>
      <c r="F178" s="967"/>
      <c r="G178" s="968"/>
      <c r="H178" s="969">
        <v>20500</v>
      </c>
    </row>
    <row r="179" spans="1:8" s="962" customFormat="1" ht="36" customHeight="1">
      <c r="A179" s="967" t="s">
        <v>685</v>
      </c>
      <c r="B179" s="967"/>
      <c r="C179" s="967" t="s">
        <v>686</v>
      </c>
      <c r="D179" s="967" t="s">
        <v>1237</v>
      </c>
      <c r="E179" s="967" t="s">
        <v>1378</v>
      </c>
      <c r="F179" s="967"/>
      <c r="G179" s="968"/>
      <c r="H179" s="969">
        <v>16640</v>
      </c>
    </row>
    <row r="180" spans="1:8" s="962" customFormat="1" ht="36" customHeight="1">
      <c r="A180" s="970" t="s">
        <v>136</v>
      </c>
      <c r="B180" s="971"/>
      <c r="C180" s="971"/>
      <c r="D180" s="971"/>
      <c r="E180" s="971"/>
      <c r="F180" s="971"/>
      <c r="G180" s="972"/>
      <c r="H180" s="973">
        <v>15139457.039999999</v>
      </c>
    </row>
    <row r="181" spans="1:8" s="73" customFormat="1" ht="12.75">
      <c r="A181" s="49" t="s">
        <v>77</v>
      </c>
    </row>
    <row r="182" spans="1:8" s="224" customFormat="1" ht="12.75"/>
    <row r="183" spans="1:8" s="224" customFormat="1" ht="12.75">
      <c r="A183" s="73"/>
    </row>
    <row r="184" spans="1:8" s="224" customFormat="1" ht="12.75">
      <c r="A184" s="73"/>
    </row>
    <row r="185" spans="1:8" s="224" customFormat="1" ht="12.75">
      <c r="A185" s="964"/>
      <c r="B185" s="226"/>
      <c r="C185" s="226"/>
    </row>
    <row r="186" spans="1:8" s="224" customFormat="1" ht="12.75">
      <c r="A186" s="229"/>
      <c r="B186" s="228"/>
      <c r="C186" s="228"/>
      <c r="F186" s="228"/>
      <c r="G186" s="228"/>
      <c r="H186" s="228"/>
    </row>
    <row r="187" spans="1:8" s="224" customFormat="1" ht="15" customHeight="1">
      <c r="B187" s="965" t="s">
        <v>446</v>
      </c>
      <c r="G187" s="963" t="s">
        <v>1461</v>
      </c>
    </row>
    <row r="188" spans="1:8" s="224" customFormat="1" ht="15" customHeight="1">
      <c r="B188" s="965" t="s">
        <v>1460</v>
      </c>
      <c r="G188" s="965" t="s">
        <v>1462</v>
      </c>
    </row>
  </sheetData>
  <mergeCells count="1"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D32" sqref="D3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15" t="s">
        <v>1283</v>
      </c>
      <c r="B1" s="1316"/>
      <c r="C1" s="1317"/>
      <c r="D1" s="1317"/>
      <c r="E1" s="1318"/>
    </row>
    <row r="2" spans="1:5">
      <c r="A2" s="814"/>
      <c r="B2" s="815"/>
      <c r="C2" s="1319" t="s">
        <v>673</v>
      </c>
      <c r="D2" s="1320"/>
      <c r="E2" s="816"/>
    </row>
    <row r="3" spans="1:5" ht="22.5">
      <c r="A3" s="817" t="s">
        <v>674</v>
      </c>
      <c r="B3" s="818" t="s">
        <v>675</v>
      </c>
      <c r="C3" s="819" t="s">
        <v>676</v>
      </c>
      <c r="D3" s="820" t="s">
        <v>677</v>
      </c>
      <c r="E3" s="821" t="s">
        <v>678</v>
      </c>
    </row>
    <row r="4" spans="1:5">
      <c r="A4" s="822" t="s">
        <v>707</v>
      </c>
      <c r="B4" s="823" t="s">
        <v>707</v>
      </c>
      <c r="C4" s="834" t="s">
        <v>707</v>
      </c>
      <c r="D4" s="834" t="s">
        <v>707</v>
      </c>
      <c r="E4" s="824" t="s">
        <v>707</v>
      </c>
    </row>
    <row r="5" spans="1:5">
      <c r="A5" s="822"/>
      <c r="B5" s="823"/>
      <c r="C5" s="823"/>
      <c r="D5" s="823"/>
      <c r="E5" s="824"/>
    </row>
    <row r="6" spans="1:5">
      <c r="A6" s="822"/>
      <c r="B6" s="823"/>
      <c r="C6" s="823"/>
      <c r="D6" s="823"/>
      <c r="E6" s="824"/>
    </row>
    <row r="7" spans="1:5">
      <c r="A7" s="822"/>
      <c r="B7" s="823"/>
      <c r="C7" s="823"/>
      <c r="D7" s="823"/>
      <c r="E7" s="824"/>
    </row>
    <row r="8" spans="1:5">
      <c r="A8" s="822"/>
      <c r="B8" s="823"/>
      <c r="C8" s="823"/>
      <c r="D8" s="823"/>
      <c r="E8" s="824"/>
    </row>
    <row r="9" spans="1:5">
      <c r="A9" s="822"/>
      <c r="B9" s="823"/>
      <c r="C9" s="823"/>
      <c r="D9" s="823"/>
      <c r="E9" s="824"/>
    </row>
    <row r="10" spans="1:5">
      <c r="A10" s="822"/>
      <c r="B10" s="823"/>
      <c r="C10" s="823"/>
      <c r="D10" s="823"/>
      <c r="E10" s="824"/>
    </row>
    <row r="11" spans="1:5">
      <c r="A11" s="822"/>
      <c r="B11" s="823"/>
      <c r="C11" s="823"/>
      <c r="D11" s="823"/>
      <c r="E11" s="824"/>
    </row>
    <row r="12" spans="1:5">
      <c r="A12" s="822"/>
      <c r="B12" s="823"/>
      <c r="C12" s="823"/>
      <c r="D12" s="823"/>
      <c r="E12" s="824"/>
    </row>
    <row r="13" spans="1:5">
      <c r="A13" s="822"/>
      <c r="B13" s="823"/>
      <c r="C13" s="823"/>
      <c r="D13" s="823"/>
      <c r="E13" s="824"/>
    </row>
    <row r="14" spans="1:5">
      <c r="A14" s="822"/>
      <c r="B14" s="823"/>
      <c r="C14" s="823"/>
      <c r="D14" s="823"/>
      <c r="E14" s="824"/>
    </row>
    <row r="15" spans="1:5">
      <c r="A15" s="822"/>
      <c r="B15" s="823"/>
      <c r="C15" s="823"/>
      <c r="D15" s="823"/>
      <c r="E15" s="824"/>
    </row>
    <row r="16" spans="1:5">
      <c r="A16" s="822"/>
      <c r="B16" s="823"/>
      <c r="C16" s="823"/>
      <c r="D16" s="823"/>
      <c r="E16" s="824"/>
    </row>
    <row r="17" spans="1:7">
      <c r="A17" s="822"/>
      <c r="B17" s="823"/>
      <c r="C17" s="823"/>
      <c r="D17" s="823"/>
      <c r="E17" s="824"/>
    </row>
    <row r="18" spans="1:7">
      <c r="A18" s="822"/>
      <c r="B18" s="823"/>
      <c r="C18" s="823"/>
      <c r="D18" s="823"/>
      <c r="E18" s="824"/>
    </row>
    <row r="19" spans="1:7">
      <c r="A19" s="822"/>
      <c r="B19" s="823"/>
      <c r="C19" s="823"/>
      <c r="D19" s="823"/>
      <c r="E19" s="824"/>
    </row>
    <row r="20" spans="1:7">
      <c r="A20" s="822"/>
      <c r="B20" s="823"/>
      <c r="C20" s="823"/>
      <c r="D20" s="823"/>
      <c r="E20" s="824"/>
    </row>
    <row r="21" spans="1:7">
      <c r="A21" s="822"/>
      <c r="B21" s="823"/>
      <c r="C21" s="823"/>
      <c r="D21" s="823"/>
      <c r="E21" s="824"/>
    </row>
    <row r="22" spans="1:7">
      <c r="A22" s="822"/>
      <c r="B22" s="823"/>
      <c r="C22" s="823"/>
      <c r="D22" s="823"/>
      <c r="E22" s="824"/>
    </row>
    <row r="23" spans="1:7">
      <c r="A23" s="822"/>
      <c r="B23" s="823"/>
      <c r="C23" s="823"/>
      <c r="D23" s="823"/>
      <c r="E23" s="824"/>
    </row>
    <row r="24" spans="1:7">
      <c r="A24" s="822"/>
      <c r="B24" s="823"/>
      <c r="C24" s="823"/>
      <c r="D24" s="823"/>
      <c r="E24" s="824"/>
    </row>
    <row r="25" spans="1:7">
      <c r="A25" s="825"/>
      <c r="B25" s="826"/>
      <c r="C25" s="826"/>
      <c r="D25" s="826"/>
      <c r="E25" s="827"/>
    </row>
    <row r="27" spans="1:7">
      <c r="A27" s="1321" t="s">
        <v>77</v>
      </c>
      <c r="B27" s="1321"/>
      <c r="C27" s="1321"/>
      <c r="D27" s="1321"/>
      <c r="E27" s="1321"/>
      <c r="F27" s="1321"/>
      <c r="G27" s="1321"/>
    </row>
    <row r="28" spans="1:7">
      <c r="A28" s="87"/>
      <c r="B28" s="102"/>
      <c r="C28" s="103"/>
      <c r="D28" s="103"/>
      <c r="E28" s="800"/>
      <c r="F28" s="104"/>
      <c r="G28" s="102"/>
    </row>
    <row r="29" spans="1:7">
      <c r="C29" s="103"/>
      <c r="D29" s="158"/>
      <c r="E29" s="158"/>
      <c r="F29" s="158"/>
      <c r="G29" s="158"/>
    </row>
    <row r="30" spans="1:7">
      <c r="A30" s="1322" t="s">
        <v>1463</v>
      </c>
      <c r="B30" s="1322"/>
      <c r="C30" s="810"/>
      <c r="D30" s="1323" t="s">
        <v>1461</v>
      </c>
      <c r="E30" s="1323"/>
    </row>
    <row r="31" spans="1:7">
      <c r="A31" s="1313" t="s">
        <v>1460</v>
      </c>
      <c r="B31" s="1313"/>
      <c r="C31" s="810"/>
      <c r="D31" s="1314" t="s">
        <v>1462</v>
      </c>
      <c r="E31" s="1314"/>
    </row>
    <row r="32" spans="1:7">
      <c r="A32" s="810"/>
      <c r="B32" s="810"/>
      <c r="C32" s="810"/>
      <c r="D32" s="810"/>
      <c r="E32" s="810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F14" sqref="F14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60">
        <v>3062880</v>
      </c>
    </row>
    <row r="2" spans="1:3">
      <c r="A2" t="s">
        <v>710</v>
      </c>
      <c r="B2" t="s">
        <v>709</v>
      </c>
      <c r="C2" s="860">
        <v>6760980</v>
      </c>
    </row>
    <row r="3" spans="1:3">
      <c r="A3" t="s">
        <v>711</v>
      </c>
      <c r="C3" s="860">
        <v>1091540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H36" sqref="H36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8" customWidth="1"/>
    <col min="3" max="3" width="11.7109375" style="39" customWidth="1"/>
    <col min="4" max="4" width="57.42578125" style="39" customWidth="1"/>
    <col min="5" max="7" width="18.7109375" style="40" customWidth="1"/>
    <col min="8" max="8" width="15.85546875" style="40" customWidth="1"/>
    <col min="9" max="9" width="16.140625" style="40" customWidth="1"/>
    <col min="10" max="10" width="1.42578125" style="38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5"/>
      <c r="B2" s="470"/>
      <c r="C2" s="528"/>
      <c r="D2" s="1008"/>
      <c r="E2" s="1008"/>
      <c r="F2" s="1008"/>
      <c r="G2" s="1008"/>
      <c r="H2" s="1008"/>
      <c r="I2" s="528"/>
      <c r="J2" s="529"/>
    </row>
    <row r="3" spans="1:11" ht="14.1" customHeight="1">
      <c r="B3" s="530"/>
      <c r="C3" s="112"/>
      <c r="D3" s="1009" t="s">
        <v>130</v>
      </c>
      <c r="E3" s="1009"/>
      <c r="F3" s="1009"/>
      <c r="G3" s="1009"/>
      <c r="H3" s="1009"/>
      <c r="I3" s="112"/>
      <c r="J3" s="471"/>
      <c r="K3" s="73"/>
    </row>
    <row r="4" spans="1:11" ht="14.1" customHeight="1">
      <c r="B4" s="1012" t="s">
        <v>1241</v>
      </c>
      <c r="C4" s="1009"/>
      <c r="D4" s="1009"/>
      <c r="E4" s="1009"/>
      <c r="F4" s="1009"/>
      <c r="G4" s="1009"/>
      <c r="H4" s="1009"/>
      <c r="I4" s="1009"/>
      <c r="J4" s="1013"/>
      <c r="K4" s="73"/>
    </row>
    <row r="5" spans="1:11" ht="25.5" customHeight="1">
      <c r="B5" s="530"/>
      <c r="C5" s="112"/>
      <c r="D5" s="1009" t="s">
        <v>131</v>
      </c>
      <c r="E5" s="1009"/>
      <c r="F5" s="1009"/>
      <c r="G5" s="1009"/>
      <c r="H5" s="1009"/>
      <c r="I5" s="112"/>
      <c r="J5" s="471"/>
      <c r="K5" s="73"/>
    </row>
    <row r="6" spans="1:11" s="16" customFormat="1" ht="12.75">
      <c r="A6" s="55"/>
      <c r="B6" s="473"/>
      <c r="C6" s="439"/>
      <c r="D6" s="1010"/>
      <c r="E6" s="1010"/>
      <c r="F6" s="1010"/>
      <c r="G6" s="1010"/>
      <c r="H6" s="1010"/>
      <c r="I6" s="1010"/>
      <c r="J6" s="1011"/>
      <c r="K6" s="76"/>
    </row>
    <row r="7" spans="1:11" ht="12.75" customHeight="1">
      <c r="B7" s="473"/>
      <c r="C7" s="439"/>
      <c r="D7" s="439" t="s">
        <v>4</v>
      </c>
      <c r="E7" s="993" t="s">
        <v>506</v>
      </c>
      <c r="F7" s="993"/>
      <c r="G7" s="993"/>
      <c r="H7" s="993"/>
      <c r="I7" s="993"/>
      <c r="J7" s="487"/>
      <c r="K7" s="76"/>
    </row>
    <row r="8" spans="1:11" ht="12.75">
      <c r="B8" s="473"/>
      <c r="C8" s="114"/>
      <c r="D8" s="114" t="s">
        <v>132</v>
      </c>
      <c r="E8" s="114"/>
      <c r="F8" s="114"/>
      <c r="G8" s="114"/>
      <c r="H8" s="114"/>
      <c r="I8" s="114"/>
      <c r="J8" s="531"/>
      <c r="K8" s="73"/>
    </row>
    <row r="9" spans="1:11" s="16" customFormat="1" ht="12.75">
      <c r="A9" s="55"/>
      <c r="B9" s="473"/>
      <c r="C9" s="114"/>
      <c r="D9" s="114"/>
      <c r="E9" s="114"/>
      <c r="F9" s="114"/>
      <c r="G9" s="114"/>
      <c r="H9" s="114"/>
      <c r="I9" s="114"/>
      <c r="J9" s="531"/>
      <c r="K9" s="76"/>
    </row>
    <row r="10" spans="1:11" s="16" customFormat="1" ht="63.75">
      <c r="A10" s="55"/>
      <c r="B10" s="532"/>
      <c r="C10" s="1001" t="s">
        <v>75</v>
      </c>
      <c r="D10" s="1001"/>
      <c r="E10" s="193" t="s">
        <v>49</v>
      </c>
      <c r="F10" s="193" t="s">
        <v>133</v>
      </c>
      <c r="G10" s="193" t="s">
        <v>134</v>
      </c>
      <c r="H10" s="193" t="s">
        <v>135</v>
      </c>
      <c r="I10" s="193" t="s">
        <v>136</v>
      </c>
      <c r="J10" s="533"/>
      <c r="K10" s="76"/>
    </row>
    <row r="11" spans="1:11" s="16" customFormat="1" ht="12.75">
      <c r="A11" s="55"/>
      <c r="B11" s="473"/>
      <c r="C11" s="114"/>
      <c r="D11" s="114"/>
      <c r="E11" s="114"/>
      <c r="F11" s="114"/>
      <c r="G11" s="114"/>
      <c r="H11" s="114"/>
      <c r="I11" s="114"/>
      <c r="J11" s="531"/>
      <c r="K11" s="76"/>
    </row>
    <row r="12" spans="1:11" s="16" customFormat="1" ht="12.75">
      <c r="A12" s="55"/>
      <c r="B12" s="477"/>
      <c r="C12" s="194"/>
      <c r="D12" s="423"/>
      <c r="E12" s="107"/>
      <c r="F12" s="122"/>
      <c r="G12" s="87"/>
      <c r="H12" s="84"/>
      <c r="I12" s="194"/>
      <c r="J12" s="534"/>
      <c r="K12" s="76"/>
    </row>
    <row r="13" spans="1:11" ht="12.75" customHeight="1">
      <c r="B13" s="478"/>
      <c r="C13" s="983" t="s">
        <v>58</v>
      </c>
      <c r="D13" s="983"/>
      <c r="E13" s="195">
        <v>1904.22</v>
      </c>
      <c r="F13" s="195">
        <v>0</v>
      </c>
      <c r="G13" s="195">
        <v>0</v>
      </c>
      <c r="H13" s="195">
        <v>0</v>
      </c>
      <c r="I13" s="196">
        <f>SUM(E13:H13)</f>
        <v>1904.22</v>
      </c>
      <c r="J13" s="534"/>
      <c r="K13" s="73"/>
    </row>
    <row r="14" spans="1:11" ht="9.9499999999999993" customHeight="1">
      <c r="B14" s="478"/>
      <c r="C14" s="431"/>
      <c r="D14" s="107"/>
      <c r="E14" s="197"/>
      <c r="F14" s="197"/>
      <c r="G14" s="197"/>
      <c r="H14" s="197"/>
      <c r="I14" s="197"/>
      <c r="J14" s="534"/>
      <c r="K14" s="73"/>
    </row>
    <row r="15" spans="1:11" ht="12.75" customHeight="1">
      <c r="B15" s="478"/>
      <c r="C15" s="1007" t="s">
        <v>137</v>
      </c>
      <c r="D15" s="1007"/>
      <c r="E15" s="198">
        <f>SUM(E16:E18)</f>
        <v>14161414.189999999</v>
      </c>
      <c r="F15" s="198">
        <f>SUM(F16:F18)</f>
        <v>0</v>
      </c>
      <c r="G15" s="198">
        <f>SUM(G16:G18)</f>
        <v>0</v>
      </c>
      <c r="H15" s="198">
        <f>SUM(H16:H18)</f>
        <v>0</v>
      </c>
      <c r="I15" s="198">
        <f>SUM(E15:H15)</f>
        <v>14161414.189999999</v>
      </c>
      <c r="J15" s="534"/>
      <c r="K15" s="73"/>
    </row>
    <row r="16" spans="1:11" ht="12.75" customHeight="1">
      <c r="B16" s="477"/>
      <c r="C16" s="982" t="s">
        <v>138</v>
      </c>
      <c r="D16" s="982"/>
      <c r="E16" s="199">
        <v>14161414.189999999</v>
      </c>
      <c r="F16" s="199">
        <v>0</v>
      </c>
      <c r="G16" s="199">
        <v>0</v>
      </c>
      <c r="H16" s="199">
        <v>0</v>
      </c>
      <c r="I16" s="197">
        <f t="shared" ref="I16:I24" si="0">SUM(E16:H16)</f>
        <v>14161414.189999999</v>
      </c>
      <c r="J16" s="534"/>
      <c r="K16" s="73"/>
    </row>
    <row r="17" spans="2:11" ht="12.75" customHeight="1">
      <c r="B17" s="477"/>
      <c r="C17" s="982" t="s">
        <v>51</v>
      </c>
      <c r="D17" s="982"/>
      <c r="E17" s="199">
        <v>0</v>
      </c>
      <c r="F17" s="199">
        <v>0</v>
      </c>
      <c r="G17" s="199">
        <v>0</v>
      </c>
      <c r="H17" s="199">
        <v>0</v>
      </c>
      <c r="I17" s="197">
        <f t="shared" si="0"/>
        <v>0</v>
      </c>
      <c r="J17" s="534"/>
      <c r="K17" s="73"/>
    </row>
    <row r="18" spans="2:11" ht="12.75" customHeight="1">
      <c r="B18" s="477"/>
      <c r="C18" s="982" t="s">
        <v>139</v>
      </c>
      <c r="D18" s="982"/>
      <c r="E18" s="199">
        <v>0</v>
      </c>
      <c r="F18" s="199">
        <v>0</v>
      </c>
      <c r="G18" s="199">
        <v>0</v>
      </c>
      <c r="H18" s="199">
        <v>0</v>
      </c>
      <c r="I18" s="197">
        <f t="shared" si="0"/>
        <v>0</v>
      </c>
      <c r="J18" s="534"/>
      <c r="K18" s="73"/>
    </row>
    <row r="19" spans="2:11" ht="9.9499999999999993" customHeight="1">
      <c r="B19" s="478"/>
      <c r="C19" s="431"/>
      <c r="D19" s="107"/>
      <c r="E19" s="197"/>
      <c r="F19" s="197"/>
      <c r="G19" s="197"/>
      <c r="H19" s="197"/>
      <c r="I19" s="197"/>
      <c r="J19" s="534"/>
      <c r="K19" s="73"/>
    </row>
    <row r="20" spans="2:11" ht="12.75" customHeight="1">
      <c r="B20" s="478"/>
      <c r="C20" s="1007" t="s">
        <v>140</v>
      </c>
      <c r="D20" s="1007"/>
      <c r="E20" s="198">
        <f>SUM(E21:E24)</f>
        <v>0</v>
      </c>
      <c r="F20" s="198">
        <f>SUM(F21:F24)</f>
        <v>-2941543.16</v>
      </c>
      <c r="G20" s="198">
        <f>SUM(G21:G24)</f>
        <v>0</v>
      </c>
      <c r="H20" s="198">
        <f>SUM(H21:H24)</f>
        <v>0</v>
      </c>
      <c r="I20" s="198">
        <f t="shared" si="0"/>
        <v>-2941543.16</v>
      </c>
      <c r="J20" s="534"/>
      <c r="K20" s="73"/>
    </row>
    <row r="21" spans="2:11" ht="12.75" customHeight="1">
      <c r="B21" s="477"/>
      <c r="C21" s="982" t="s">
        <v>141</v>
      </c>
      <c r="D21" s="982"/>
      <c r="E21" s="199">
        <v>0</v>
      </c>
      <c r="F21" s="199">
        <v>-1193037.8999999999</v>
      </c>
      <c r="G21" s="199">
        <v>0</v>
      </c>
      <c r="H21" s="199">
        <v>0</v>
      </c>
      <c r="I21" s="197">
        <f t="shared" si="0"/>
        <v>-1193037.8999999999</v>
      </c>
      <c r="J21" s="534"/>
      <c r="K21" s="73"/>
    </row>
    <row r="22" spans="2:11" ht="12.75" customHeight="1">
      <c r="B22" s="477"/>
      <c r="C22" s="982" t="s">
        <v>55</v>
      </c>
      <c r="D22" s="982"/>
      <c r="E22" s="199">
        <v>0</v>
      </c>
      <c r="F22" s="199">
        <v>-1748505.26</v>
      </c>
      <c r="G22" s="199">
        <v>0</v>
      </c>
      <c r="H22" s="199">
        <v>0</v>
      </c>
      <c r="I22" s="197">
        <f t="shared" si="0"/>
        <v>-1748505.26</v>
      </c>
      <c r="J22" s="534"/>
      <c r="K22" s="73"/>
    </row>
    <row r="23" spans="2:11" ht="12.75">
      <c r="B23" s="477"/>
      <c r="C23" s="982" t="s">
        <v>142</v>
      </c>
      <c r="D23" s="982"/>
      <c r="E23" s="199">
        <v>0</v>
      </c>
      <c r="F23" s="199">
        <v>0</v>
      </c>
      <c r="G23" s="199">
        <v>0</v>
      </c>
      <c r="H23" s="199">
        <v>0</v>
      </c>
      <c r="I23" s="197">
        <f t="shared" si="0"/>
        <v>0</v>
      </c>
      <c r="J23" s="534"/>
      <c r="K23" s="73"/>
    </row>
    <row r="24" spans="2:11" ht="12.75">
      <c r="B24" s="477"/>
      <c r="C24" s="982" t="s">
        <v>57</v>
      </c>
      <c r="D24" s="982"/>
      <c r="E24" s="199">
        <v>0</v>
      </c>
      <c r="F24" s="199">
        <v>0</v>
      </c>
      <c r="G24" s="199">
        <v>0</v>
      </c>
      <c r="H24" s="199">
        <v>0</v>
      </c>
      <c r="I24" s="197">
        <f t="shared" si="0"/>
        <v>0</v>
      </c>
      <c r="J24" s="534"/>
      <c r="K24" s="73"/>
    </row>
    <row r="25" spans="2:11" ht="9.9499999999999993" customHeight="1">
      <c r="B25" s="478"/>
      <c r="C25" s="431"/>
      <c r="D25" s="107"/>
      <c r="E25" s="197"/>
      <c r="F25" s="197"/>
      <c r="G25" s="197"/>
      <c r="H25" s="197"/>
      <c r="I25" s="197"/>
      <c r="J25" s="534"/>
      <c r="K25" s="73"/>
    </row>
    <row r="26" spans="2:11" ht="13.5" thickBot="1">
      <c r="B26" s="478"/>
      <c r="C26" s="1006" t="s">
        <v>311</v>
      </c>
      <c r="D26" s="1006"/>
      <c r="E26" s="200">
        <f>E13+E15+E20</f>
        <v>14163318.41</v>
      </c>
      <c r="F26" s="200">
        <f>F13+F15+F20</f>
        <v>-2941543.16</v>
      </c>
      <c r="G26" s="200">
        <f>G13+G15+G20</f>
        <v>0</v>
      </c>
      <c r="H26" s="200">
        <f>H13+H15+H20</f>
        <v>0</v>
      </c>
      <c r="I26" s="200">
        <f>SUM(E26:H26)</f>
        <v>11221775.25</v>
      </c>
      <c r="J26" s="534"/>
      <c r="K26" s="201" t="e">
        <f>+'1.ESF'!#REF!-'3.EVHP'!I26</f>
        <v>#REF!</v>
      </c>
    </row>
    <row r="27" spans="2:11" ht="12.75">
      <c r="B27" s="477"/>
      <c r="C27" s="107"/>
      <c r="D27" s="87"/>
      <c r="E27" s="197"/>
      <c r="F27" s="197"/>
      <c r="G27" s="197"/>
      <c r="H27" s="197"/>
      <c r="I27" s="197"/>
      <c r="J27" s="534"/>
      <c r="K27" s="73"/>
    </row>
    <row r="28" spans="2:11" ht="12.75" customHeight="1">
      <c r="B28" s="478"/>
      <c r="C28" s="1007" t="s">
        <v>143</v>
      </c>
      <c r="D28" s="1007"/>
      <c r="E28" s="198">
        <f>SUM(E29:E31)</f>
        <v>1066297.45</v>
      </c>
      <c r="F28" s="198">
        <f>SUM(F29:F31)</f>
        <v>0</v>
      </c>
      <c r="G28" s="198">
        <f>SUM(G29:G31)</f>
        <v>0</v>
      </c>
      <c r="H28" s="198">
        <f>SUM(H29:H31)</f>
        <v>0</v>
      </c>
      <c r="I28" s="198">
        <f>+I29</f>
        <v>1066297.45</v>
      </c>
      <c r="J28" s="534"/>
      <c r="K28" s="73"/>
    </row>
    <row r="29" spans="2:11" ht="12.75" customHeight="1">
      <c r="B29" s="477"/>
      <c r="C29" s="982" t="s">
        <v>50</v>
      </c>
      <c r="D29" s="982"/>
      <c r="E29" s="199">
        <v>1066297.45</v>
      </c>
      <c r="F29" s="199">
        <v>0</v>
      </c>
      <c r="G29" s="199">
        <v>0</v>
      </c>
      <c r="H29" s="199">
        <v>0</v>
      </c>
      <c r="I29" s="197">
        <f>SUM(E29:H29)</f>
        <v>1066297.45</v>
      </c>
      <c r="J29" s="534"/>
      <c r="K29" s="73"/>
    </row>
    <row r="30" spans="2:11" ht="12.75" customHeight="1">
      <c r="B30" s="477"/>
      <c r="C30" s="982" t="s">
        <v>51</v>
      </c>
      <c r="D30" s="982"/>
      <c r="E30" s="199">
        <v>0</v>
      </c>
      <c r="F30" s="199">
        <v>0</v>
      </c>
      <c r="G30" s="199">
        <v>0</v>
      </c>
      <c r="H30" s="199">
        <v>0</v>
      </c>
      <c r="I30" s="197">
        <f>SUM(E30:H30)</f>
        <v>0</v>
      </c>
      <c r="J30" s="534"/>
      <c r="K30" s="73"/>
    </row>
    <row r="31" spans="2:11" ht="12.75" customHeight="1">
      <c r="B31" s="477"/>
      <c r="C31" s="982" t="s">
        <v>139</v>
      </c>
      <c r="D31" s="982"/>
      <c r="E31" s="199">
        <v>0</v>
      </c>
      <c r="F31" s="199">
        <v>0</v>
      </c>
      <c r="G31" s="199">
        <v>0</v>
      </c>
      <c r="H31" s="199">
        <v>0</v>
      </c>
      <c r="I31" s="197">
        <f>SUM(E31:H31)</f>
        <v>0</v>
      </c>
      <c r="J31" s="534"/>
      <c r="K31" s="73"/>
    </row>
    <row r="32" spans="2:11" ht="9.9499999999999993" customHeight="1">
      <c r="B32" s="478"/>
      <c r="C32" s="431"/>
      <c r="D32" s="107"/>
      <c r="E32" s="197"/>
      <c r="F32" s="197"/>
      <c r="G32" s="197"/>
      <c r="H32" s="197"/>
      <c r="I32" s="197"/>
      <c r="J32" s="534"/>
      <c r="K32" s="73"/>
    </row>
    <row r="33" spans="2:11" ht="12.75" customHeight="1">
      <c r="B33" s="478" t="s">
        <v>132</v>
      </c>
      <c r="C33" s="1007" t="s">
        <v>140</v>
      </c>
      <c r="D33" s="1007"/>
      <c r="E33" s="198">
        <f>SUM(E34:E37)</f>
        <v>0</v>
      </c>
      <c r="F33" s="198">
        <f>SUM(F34:F37)</f>
        <v>0</v>
      </c>
      <c r="G33" s="198">
        <f>SUM(G34:G37)</f>
        <v>8874105.4499999993</v>
      </c>
      <c r="H33" s="198">
        <f>SUM(H34:H37)</f>
        <v>0</v>
      </c>
      <c r="I33" s="198">
        <f>SUM(E33:H33)</f>
        <v>8874105.4499999993</v>
      </c>
      <c r="J33" s="534"/>
      <c r="K33" s="73"/>
    </row>
    <row r="34" spans="2:11" ht="12.75" customHeight="1">
      <c r="B34" s="477"/>
      <c r="C34" s="982" t="s">
        <v>141</v>
      </c>
      <c r="D34" s="982"/>
      <c r="E34" s="199">
        <v>0</v>
      </c>
      <c r="F34" s="199">
        <v>0</v>
      </c>
      <c r="G34" s="199">
        <v>10067143.35</v>
      </c>
      <c r="H34" s="199">
        <v>0</v>
      </c>
      <c r="I34" s="197">
        <f>SUM(E34:H34)</f>
        <v>10067143.35</v>
      </c>
      <c r="J34" s="534"/>
      <c r="K34" s="73"/>
    </row>
    <row r="35" spans="2:11" ht="12.75" customHeight="1">
      <c r="B35" s="477"/>
      <c r="C35" s="982" t="s">
        <v>55</v>
      </c>
      <c r="D35" s="982"/>
      <c r="E35" s="199">
        <v>0</v>
      </c>
      <c r="F35" s="199">
        <v>0</v>
      </c>
      <c r="G35" s="199">
        <v>-1193037.8999999999</v>
      </c>
      <c r="H35" s="199">
        <v>0</v>
      </c>
      <c r="I35" s="197">
        <f>SUM(E35:H35)</f>
        <v>-1193037.8999999999</v>
      </c>
      <c r="J35" s="534"/>
      <c r="K35" s="73"/>
    </row>
    <row r="36" spans="2:11" ht="12.75">
      <c r="B36" s="477"/>
      <c r="C36" s="982" t="s">
        <v>142</v>
      </c>
      <c r="D36" s="982"/>
      <c r="E36" s="199">
        <v>0</v>
      </c>
      <c r="F36" s="199">
        <v>0</v>
      </c>
      <c r="G36" s="199">
        <v>0</v>
      </c>
      <c r="H36" s="199">
        <v>0</v>
      </c>
      <c r="I36" s="197">
        <f>SUM(E36:H36)</f>
        <v>0</v>
      </c>
      <c r="J36" s="534"/>
      <c r="K36" s="73"/>
    </row>
    <row r="37" spans="2:11" ht="12.75">
      <c r="B37" s="477"/>
      <c r="C37" s="982" t="s">
        <v>57</v>
      </c>
      <c r="D37" s="982"/>
      <c r="E37" s="199">
        <v>0</v>
      </c>
      <c r="F37" s="199">
        <v>0</v>
      </c>
      <c r="G37" s="199">
        <v>0</v>
      </c>
      <c r="H37" s="199">
        <v>0</v>
      </c>
      <c r="I37" s="197">
        <f>SUM(E37:H37)</f>
        <v>0</v>
      </c>
      <c r="J37" s="534"/>
      <c r="K37" s="73"/>
    </row>
    <row r="38" spans="2:11" ht="9.9499999999999993" customHeight="1">
      <c r="B38" s="478"/>
      <c r="C38" s="431"/>
      <c r="D38" s="107"/>
      <c r="E38" s="197"/>
      <c r="F38" s="197"/>
      <c r="G38" s="197"/>
      <c r="H38" s="197"/>
      <c r="I38" s="197"/>
      <c r="J38" s="534"/>
      <c r="K38" s="73"/>
    </row>
    <row r="39" spans="2:11" ht="12.75">
      <c r="B39" s="535"/>
      <c r="C39" s="1004" t="s">
        <v>607</v>
      </c>
      <c r="D39" s="1004"/>
      <c r="E39" s="202">
        <f>E26+E28+E33</f>
        <v>15229615.859999999</v>
      </c>
      <c r="F39" s="202">
        <f>F26+F28+F33</f>
        <v>-2941543.16</v>
      </c>
      <c r="G39" s="202">
        <f>G28+G33</f>
        <v>8874105.4499999993</v>
      </c>
      <c r="H39" s="202">
        <f>H26+H28+H33</f>
        <v>0</v>
      </c>
      <c r="I39" s="202">
        <f>SUM(E39:H39)</f>
        <v>21162178.149999999</v>
      </c>
      <c r="J39" s="536"/>
      <c r="K39" s="201">
        <f>+I39-'1.ESF'!K58</f>
        <v>9940402.8999999985</v>
      </c>
    </row>
    <row r="40" spans="2:11" ht="12.75">
      <c r="B40" s="537"/>
      <c r="C40" s="203"/>
      <c r="D40" s="203"/>
      <c r="E40" s="203"/>
      <c r="F40" s="203"/>
      <c r="G40" s="203"/>
      <c r="H40" s="203"/>
      <c r="I40" s="203"/>
      <c r="J40" s="538"/>
      <c r="K40" s="73"/>
    </row>
    <row r="41" spans="2:11" ht="12.75">
      <c r="B41" s="539"/>
      <c r="C41" s="147"/>
      <c r="D41" s="147"/>
      <c r="E41" s="147"/>
      <c r="F41" s="147"/>
      <c r="G41" s="540"/>
      <c r="H41" s="540"/>
      <c r="I41" s="540"/>
      <c r="J41" s="534"/>
      <c r="K41" s="73"/>
    </row>
    <row r="42" spans="2:11" ht="15" customHeight="1">
      <c r="B42" s="460"/>
      <c r="C42" s="992" t="s">
        <v>77</v>
      </c>
      <c r="D42" s="992"/>
      <c r="E42" s="992"/>
      <c r="F42" s="992"/>
      <c r="G42" s="992"/>
      <c r="H42" s="992"/>
      <c r="I42" s="992"/>
      <c r="J42" s="1005"/>
      <c r="K42" s="73"/>
    </row>
    <row r="43" spans="2:11" ht="9.75" customHeight="1">
      <c r="B43" s="460"/>
      <c r="C43" s="87"/>
      <c r="D43" s="102"/>
      <c r="E43" s="103"/>
      <c r="F43" s="103"/>
      <c r="G43" s="435"/>
      <c r="H43" s="104"/>
      <c r="I43" s="102"/>
      <c r="J43" s="483"/>
      <c r="K43" s="73"/>
    </row>
    <row r="44" spans="2:11" ht="45" customHeight="1">
      <c r="B44" s="460"/>
      <c r="C44" s="87"/>
      <c r="D44" s="991"/>
      <c r="E44" s="991"/>
      <c r="F44" s="103"/>
      <c r="G44" s="435"/>
      <c r="H44" s="990"/>
      <c r="I44" s="990"/>
      <c r="J44" s="483"/>
      <c r="K44" s="73"/>
    </row>
    <row r="45" spans="2:11" ht="14.1" customHeight="1">
      <c r="B45" s="460"/>
      <c r="C45" s="106"/>
      <c r="D45" s="988" t="s">
        <v>446</v>
      </c>
      <c r="E45" s="988"/>
      <c r="F45" s="103"/>
      <c r="G45" s="103"/>
      <c r="H45" s="988" t="s">
        <v>447</v>
      </c>
      <c r="I45" s="988"/>
      <c r="J45" s="498"/>
      <c r="K45" s="73"/>
    </row>
    <row r="46" spans="2:11" ht="14.1" customHeight="1" thickBot="1">
      <c r="B46" s="465"/>
      <c r="C46" s="541"/>
      <c r="D46" s="1003" t="s">
        <v>576</v>
      </c>
      <c r="E46" s="1003"/>
      <c r="F46" s="542"/>
      <c r="G46" s="542"/>
      <c r="H46" s="1003" t="s">
        <v>448</v>
      </c>
      <c r="I46" s="1003"/>
      <c r="J46" s="500"/>
      <c r="K46" s="73"/>
    </row>
    <row r="47" spans="2:11" ht="12.75">
      <c r="B47" s="204"/>
      <c r="C47" s="205"/>
      <c r="D47" s="205"/>
      <c r="E47" s="206"/>
      <c r="F47" s="206"/>
      <c r="G47" s="206"/>
      <c r="H47" s="206"/>
      <c r="I47" s="206"/>
      <c r="J47" s="204"/>
      <c r="K47" s="73"/>
    </row>
    <row r="48" spans="2:11" ht="12.75">
      <c r="B48" s="204"/>
      <c r="C48" s="205"/>
      <c r="D48" s="205"/>
      <c r="E48" s="206"/>
      <c r="F48" s="206"/>
      <c r="G48" s="206"/>
      <c r="H48" s="206"/>
      <c r="I48" s="206"/>
      <c r="J48" s="204"/>
      <c r="K48" s="73"/>
    </row>
  </sheetData>
  <sheetProtection formatCells="0" selectLockedCells="1"/>
  <mergeCells count="35"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topLeftCell="A16" workbookViewId="0">
      <selection activeCell="J42" sqref="J42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19" t="s">
        <v>1242</v>
      </c>
      <c r="B2" s="1020"/>
      <c r="C2" s="1020"/>
      <c r="D2" s="1020"/>
      <c r="E2" s="1020"/>
      <c r="F2" s="1021"/>
    </row>
    <row r="3" spans="1:6" ht="67.5">
      <c r="A3" s="916" t="s">
        <v>75</v>
      </c>
      <c r="B3" s="926" t="s">
        <v>1243</v>
      </c>
      <c r="C3" s="926" t="s">
        <v>1244</v>
      </c>
      <c r="D3" s="926" t="s">
        <v>1245</v>
      </c>
      <c r="E3" s="926" t="s">
        <v>1246</v>
      </c>
      <c r="F3" s="915" t="s">
        <v>223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1247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139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1248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141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142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1249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1250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1251</v>
      </c>
      <c r="B23" s="928">
        <v>1099695.45</v>
      </c>
      <c r="C23" s="932"/>
      <c r="D23" s="932"/>
      <c r="E23" s="933"/>
      <c r="F23" s="919">
        <v>1099695.45</v>
      </c>
    </row>
    <row r="24" spans="1:9" ht="20.25" customHeight="1">
      <c r="A24" s="920" t="s">
        <v>50</v>
      </c>
      <c r="B24" s="929">
        <v>1099695.45</v>
      </c>
      <c r="C24" s="932"/>
      <c r="D24" s="932"/>
      <c r="E24" s="932"/>
      <c r="F24" s="921">
        <v>1099695.45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139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1252</v>
      </c>
      <c r="B28" s="932"/>
      <c r="C28" s="928">
        <v>-1193037.8999999999</v>
      </c>
      <c r="D28" s="928">
        <v>43886483.539999999</v>
      </c>
      <c r="E28" s="933"/>
      <c r="F28" s="919">
        <v>42693445.640000001</v>
      </c>
      <c r="H28" s="938"/>
    </row>
    <row r="29" spans="1:9" ht="20.25" customHeight="1">
      <c r="A29" s="920" t="s">
        <v>141</v>
      </c>
      <c r="B29" s="932"/>
      <c r="C29" s="932"/>
      <c r="D29" s="929">
        <v>42693445.640000001</v>
      </c>
      <c r="E29" s="932"/>
      <c r="F29" s="921">
        <v>42693445.640000001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v>0</v>
      </c>
      <c r="H30" s="939"/>
    </row>
    <row r="31" spans="1:9" ht="20.25" customHeight="1">
      <c r="A31" s="920" t="s">
        <v>142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1253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1254</v>
      </c>
      <c r="B39" s="931">
        <v>15261109.639999999</v>
      </c>
      <c r="C39" s="931">
        <v>-2939638.94</v>
      </c>
      <c r="D39" s="931">
        <v>42693445.640000001</v>
      </c>
      <c r="E39" s="931">
        <v>0</v>
      </c>
      <c r="F39" s="924">
        <f>+B39+C39+D39</f>
        <v>55014916.340000004</v>
      </c>
    </row>
    <row r="40" spans="1:6">
      <c r="A40" s="935"/>
      <c r="B40" s="823"/>
      <c r="C40" s="823"/>
      <c r="D40" s="823"/>
      <c r="E40" s="823"/>
      <c r="F40" s="936"/>
    </row>
    <row r="41" spans="1:6">
      <c r="A41" s="1016" t="s">
        <v>77</v>
      </c>
      <c r="B41" s="1017"/>
      <c r="C41" s="1017"/>
      <c r="D41" s="1017"/>
      <c r="E41" s="1017"/>
      <c r="F41" s="1018"/>
    </row>
    <row r="42" spans="1:6">
      <c r="A42" s="907"/>
      <c r="B42" s="87"/>
      <c r="C42" s="102"/>
      <c r="D42" s="103"/>
      <c r="E42" s="103"/>
      <c r="F42" s="449"/>
    </row>
    <row r="43" spans="1:6">
      <c r="A43" s="907"/>
      <c r="B43" s="87"/>
      <c r="C43" s="1022"/>
      <c r="D43" s="1022"/>
      <c r="E43" s="103"/>
      <c r="F43" s="449"/>
    </row>
    <row r="44" spans="1:6">
      <c r="A44" s="1023" t="s">
        <v>446</v>
      </c>
      <c r="B44" s="1024"/>
      <c r="C44" s="823"/>
      <c r="D44" s="823"/>
      <c r="E44" s="1024" t="s">
        <v>447</v>
      </c>
      <c r="F44" s="1025"/>
    </row>
    <row r="45" spans="1:6" ht="15.75" thickBot="1">
      <c r="A45" s="1014" t="s">
        <v>576</v>
      </c>
      <c r="B45" s="1003"/>
      <c r="C45" s="937"/>
      <c r="D45" s="937"/>
      <c r="E45" s="1003" t="s">
        <v>448</v>
      </c>
      <c r="F45" s="1015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topLeftCell="A7" zoomScale="80" zoomScaleNormal="80" workbookViewId="0">
      <selection activeCell="K49" sqref="K49:O49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5"/>
      <c r="B2" s="470"/>
      <c r="C2" s="543"/>
      <c r="D2" s="543"/>
      <c r="E2" s="543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543"/>
      <c r="R2" s="544"/>
    </row>
    <row r="3" spans="1:18" ht="15" customHeight="1">
      <c r="B3" s="545"/>
      <c r="C3" s="69"/>
      <c r="D3" s="69"/>
      <c r="E3" s="69"/>
      <c r="F3" s="995" t="s">
        <v>173</v>
      </c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69"/>
      <c r="R3" s="546"/>
    </row>
    <row r="4" spans="1:18" ht="15" customHeight="1">
      <c r="B4" s="994" t="s">
        <v>1238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6"/>
    </row>
    <row r="5" spans="1:18" ht="20.25" customHeight="1">
      <c r="B5" s="545"/>
      <c r="C5" s="69"/>
      <c r="D5" s="69"/>
      <c r="E5" s="69"/>
      <c r="F5" s="995" t="s">
        <v>1</v>
      </c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69"/>
      <c r="R5" s="546"/>
    </row>
    <row r="6" spans="1:18" ht="3" customHeight="1">
      <c r="B6" s="453"/>
      <c r="C6" s="75"/>
      <c r="D6" s="74"/>
      <c r="E6" s="207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435"/>
      <c r="R6" s="449"/>
    </row>
    <row r="7" spans="1:18" ht="15.75" customHeight="1">
      <c r="B7" s="473"/>
      <c r="C7" s="1036"/>
      <c r="D7" s="1036"/>
      <c r="E7" s="1036"/>
      <c r="F7" s="115"/>
      <c r="G7" s="115"/>
      <c r="H7" s="439" t="s">
        <v>4</v>
      </c>
      <c r="I7" s="1037" t="s">
        <v>449</v>
      </c>
      <c r="J7" s="1037"/>
      <c r="K7" s="1037"/>
      <c r="L7" s="1037"/>
      <c r="M7" s="1037"/>
      <c r="N7" s="1037"/>
      <c r="O7" s="1037"/>
      <c r="P7" s="115"/>
      <c r="Q7" s="208"/>
      <c r="R7" s="449"/>
    </row>
    <row r="8" spans="1:18" s="16" customFormat="1" ht="5.0999999999999996" customHeight="1">
      <c r="A8" s="55"/>
      <c r="B8" s="453"/>
      <c r="C8" s="74"/>
      <c r="D8" s="74"/>
      <c r="E8" s="207"/>
      <c r="F8" s="74"/>
      <c r="G8" s="74"/>
      <c r="H8" s="209"/>
      <c r="I8" s="209"/>
      <c r="J8" s="207"/>
      <c r="K8" s="435"/>
      <c r="L8" s="435"/>
      <c r="M8" s="435"/>
      <c r="N8" s="435"/>
      <c r="O8" s="435"/>
      <c r="P8" s="435"/>
      <c r="Q8" s="435"/>
      <c r="R8" s="449"/>
    </row>
    <row r="9" spans="1:18" s="16" customFormat="1" ht="3" customHeight="1">
      <c r="A9" s="55"/>
      <c r="B9" s="453"/>
      <c r="C9" s="75"/>
      <c r="D9" s="210"/>
      <c r="E9" s="207"/>
      <c r="F9" s="210"/>
      <c r="G9" s="210"/>
      <c r="H9" s="211"/>
      <c r="I9" s="211"/>
      <c r="J9" s="207"/>
      <c r="K9" s="435"/>
      <c r="L9" s="435"/>
      <c r="M9" s="435"/>
      <c r="N9" s="435"/>
      <c r="O9" s="435"/>
      <c r="P9" s="435"/>
      <c r="Q9" s="435"/>
      <c r="R9" s="449"/>
    </row>
    <row r="10" spans="1:18" s="16" customFormat="1" ht="31.5" customHeight="1">
      <c r="A10" s="55"/>
      <c r="B10" s="547"/>
      <c r="C10" s="1034" t="s">
        <v>75</v>
      </c>
      <c r="D10" s="1034"/>
      <c r="E10" s="1034"/>
      <c r="F10" s="1034"/>
      <c r="G10" s="421"/>
      <c r="H10" s="80">
        <v>2018</v>
      </c>
      <c r="I10" s="80">
        <v>2017</v>
      </c>
      <c r="J10" s="212"/>
      <c r="K10" s="1034" t="s">
        <v>75</v>
      </c>
      <c r="L10" s="1034"/>
      <c r="M10" s="1034"/>
      <c r="N10" s="1034"/>
      <c r="O10" s="421"/>
      <c r="P10" s="80">
        <v>2018</v>
      </c>
      <c r="Q10" s="80">
        <v>2017</v>
      </c>
      <c r="R10" s="548"/>
    </row>
    <row r="11" spans="1:18" s="16" customFormat="1" ht="3" customHeight="1">
      <c r="A11" s="55"/>
      <c r="B11" s="453"/>
      <c r="C11" s="75"/>
      <c r="D11" s="75"/>
      <c r="E11" s="81"/>
      <c r="F11" s="81"/>
      <c r="G11" s="81"/>
      <c r="H11" s="213"/>
      <c r="I11" s="213"/>
      <c r="J11" s="75"/>
      <c r="K11" s="435"/>
      <c r="L11" s="435"/>
      <c r="M11" s="435"/>
      <c r="N11" s="435"/>
      <c r="O11" s="435"/>
      <c r="P11" s="435"/>
      <c r="Q11" s="435"/>
      <c r="R11" s="449"/>
    </row>
    <row r="12" spans="1:18" s="16" customFormat="1" ht="12.75">
      <c r="A12" s="55"/>
      <c r="B12" s="477"/>
      <c r="C12" s="84"/>
      <c r="D12" s="145"/>
      <c r="E12" s="145"/>
      <c r="F12" s="145"/>
      <c r="G12" s="145"/>
      <c r="H12" s="213"/>
      <c r="I12" s="213"/>
      <c r="J12" s="84"/>
      <c r="K12" s="435"/>
      <c r="L12" s="435"/>
      <c r="M12" s="435"/>
      <c r="N12" s="435"/>
      <c r="O12" s="435"/>
      <c r="P12" s="435"/>
      <c r="Q12" s="435"/>
      <c r="R12" s="449"/>
    </row>
    <row r="13" spans="1:18" ht="17.25" customHeight="1">
      <c r="B13" s="477"/>
      <c r="C13" s="1027" t="s">
        <v>174</v>
      </c>
      <c r="D13" s="1027"/>
      <c r="E13" s="1027"/>
      <c r="F13" s="1027"/>
      <c r="G13" s="1027"/>
      <c r="H13" s="213"/>
      <c r="I13" s="213"/>
      <c r="J13" s="84"/>
      <c r="K13" s="1027" t="s">
        <v>175</v>
      </c>
      <c r="L13" s="1027"/>
      <c r="M13" s="1027"/>
      <c r="N13" s="1027"/>
      <c r="O13" s="1027"/>
      <c r="P13" s="214"/>
      <c r="Q13" s="214"/>
      <c r="R13" s="449"/>
    </row>
    <row r="14" spans="1:18" ht="17.25" customHeight="1">
      <c r="B14" s="477"/>
      <c r="C14" s="84"/>
      <c r="D14" s="145"/>
      <c r="E14" s="84"/>
      <c r="F14" s="145"/>
      <c r="G14" s="145"/>
      <c r="H14" s="213"/>
      <c r="I14" s="213"/>
      <c r="J14" s="84"/>
      <c r="K14" s="84"/>
      <c r="L14" s="145"/>
      <c r="M14" s="145"/>
      <c r="N14" s="145"/>
      <c r="O14" s="145"/>
      <c r="P14" s="214"/>
      <c r="Q14" s="214"/>
      <c r="R14" s="449"/>
    </row>
    <row r="15" spans="1:18" ht="17.25" customHeight="1">
      <c r="B15" s="477"/>
      <c r="C15" s="84"/>
      <c r="D15" s="1027" t="s">
        <v>66</v>
      </c>
      <c r="E15" s="1027"/>
      <c r="F15" s="1027"/>
      <c r="G15" s="1027"/>
      <c r="H15" s="215">
        <f>SUM(H16:H25)</f>
        <v>73846550</v>
      </c>
      <c r="I15" s="215">
        <f>SUM(I16:I26)</f>
        <v>109619989.78</v>
      </c>
      <c r="J15" s="84"/>
      <c r="K15" s="84"/>
      <c r="L15" s="1027" t="s">
        <v>66</v>
      </c>
      <c r="M15" s="1027"/>
      <c r="N15" s="1027"/>
      <c r="O15" s="1027"/>
      <c r="P15" s="215">
        <f>SUM(P16:P18)</f>
        <v>-1099695</v>
      </c>
      <c r="Q15" s="215">
        <f>+Q17</f>
        <v>-288833.3</v>
      </c>
      <c r="R15" s="449"/>
    </row>
    <row r="16" spans="1:18" ht="15" customHeight="1">
      <c r="B16" s="477"/>
      <c r="C16" s="84"/>
      <c r="D16" s="145"/>
      <c r="E16" s="1026" t="s">
        <v>83</v>
      </c>
      <c r="F16" s="1026"/>
      <c r="G16" s="1026"/>
      <c r="I16" s="216">
        <v>0</v>
      </c>
      <c r="J16" s="84"/>
      <c r="K16" s="84"/>
      <c r="L16" s="435"/>
      <c r="M16" s="1028" t="s">
        <v>33</v>
      </c>
      <c r="N16" s="1028"/>
      <c r="O16" s="1028"/>
      <c r="Q16" s="216">
        <v>0</v>
      </c>
      <c r="R16" s="449"/>
    </row>
    <row r="17" spans="2:21" ht="15" customHeight="1">
      <c r="B17" s="477"/>
      <c r="C17" s="84"/>
      <c r="D17" s="145"/>
      <c r="E17" s="1026" t="s">
        <v>196</v>
      </c>
      <c r="F17" s="1026"/>
      <c r="G17" s="1026"/>
      <c r="I17" s="216"/>
      <c r="J17" s="84"/>
      <c r="K17" s="84"/>
      <c r="L17" s="435"/>
      <c r="M17" s="1028" t="s">
        <v>35</v>
      </c>
      <c r="N17" s="1028"/>
      <c r="O17" s="1028"/>
      <c r="P17" s="216">
        <v>-1099695</v>
      </c>
      <c r="Q17" s="216">
        <v>-288833.3</v>
      </c>
      <c r="R17" s="449"/>
    </row>
    <row r="18" spans="2:21" ht="15" customHeight="1">
      <c r="B18" s="477"/>
      <c r="C18" s="84"/>
      <c r="D18" s="433"/>
      <c r="E18" s="1026" t="s">
        <v>176</v>
      </c>
      <c r="F18" s="1026"/>
      <c r="G18" s="1026"/>
      <c r="I18" s="216">
        <v>0</v>
      </c>
      <c r="J18" s="84"/>
      <c r="K18" s="84"/>
      <c r="L18" s="213"/>
      <c r="M18" s="1028" t="s">
        <v>200</v>
      </c>
      <c r="N18" s="1028"/>
      <c r="O18" s="1028"/>
      <c r="Q18" s="216">
        <v>0</v>
      </c>
      <c r="R18" s="449"/>
    </row>
    <row r="19" spans="2:21" ht="15" customHeight="1">
      <c r="B19" s="477"/>
      <c r="C19" s="84"/>
      <c r="D19" s="433"/>
      <c r="E19" s="1026" t="s">
        <v>89</v>
      </c>
      <c r="F19" s="1026"/>
      <c r="G19" s="1026"/>
      <c r="I19" s="216">
        <v>0</v>
      </c>
      <c r="J19" s="84"/>
      <c r="K19" s="84"/>
      <c r="L19" s="213"/>
      <c r="M19" s="435"/>
      <c r="N19" s="435"/>
      <c r="O19" s="435"/>
      <c r="Q19" s="435"/>
      <c r="R19" s="449"/>
    </row>
    <row r="20" spans="2:21" ht="15" customHeight="1">
      <c r="B20" s="477"/>
      <c r="C20" s="84"/>
      <c r="D20" s="433"/>
      <c r="E20" s="1026" t="s">
        <v>90</v>
      </c>
      <c r="F20" s="1026"/>
      <c r="G20" s="1026"/>
      <c r="I20" s="216">
        <v>0</v>
      </c>
      <c r="J20" s="84"/>
      <c r="K20" s="84"/>
      <c r="L20" s="432" t="s">
        <v>67</v>
      </c>
      <c r="M20" s="432"/>
      <c r="N20" s="432"/>
      <c r="O20" s="432"/>
      <c r="Q20" s="215">
        <f>SUM(Q21:Q23)</f>
        <v>288833.3</v>
      </c>
      <c r="R20" s="449"/>
    </row>
    <row r="21" spans="2:21" ht="15" customHeight="1">
      <c r="B21" s="477"/>
      <c r="C21" s="84"/>
      <c r="D21" s="433"/>
      <c r="E21" s="1026" t="s">
        <v>91</v>
      </c>
      <c r="F21" s="1026"/>
      <c r="G21" s="1026"/>
      <c r="I21" s="216">
        <v>0</v>
      </c>
      <c r="J21" s="84"/>
      <c r="K21" s="84"/>
      <c r="L21" s="213"/>
      <c r="M21" s="433" t="s">
        <v>33</v>
      </c>
      <c r="N21" s="433"/>
      <c r="O21" s="433"/>
      <c r="Q21" s="216">
        <v>0</v>
      </c>
      <c r="R21" s="449"/>
    </row>
    <row r="22" spans="2:21" ht="15" customHeight="1">
      <c r="B22" s="477"/>
      <c r="C22" s="84"/>
      <c r="D22" s="433"/>
      <c r="E22" s="1026" t="s">
        <v>93</v>
      </c>
      <c r="F22" s="1026"/>
      <c r="G22" s="1026"/>
      <c r="I22" s="216">
        <v>0</v>
      </c>
      <c r="J22" s="84"/>
      <c r="K22" s="84"/>
      <c r="L22" s="213"/>
      <c r="M22" s="1028" t="s">
        <v>35</v>
      </c>
      <c r="N22" s="1028"/>
      <c r="O22" s="1028"/>
      <c r="Q22" s="216">
        <v>288833.3</v>
      </c>
      <c r="R22" s="449"/>
    </row>
    <row r="23" spans="2:21" ht="28.5" customHeight="1">
      <c r="B23" s="477"/>
      <c r="C23" s="84"/>
      <c r="D23" s="433"/>
      <c r="E23" s="1026" t="s">
        <v>95</v>
      </c>
      <c r="F23" s="1026"/>
      <c r="G23" s="1026"/>
      <c r="I23" s="216">
        <v>0</v>
      </c>
      <c r="J23" s="84"/>
      <c r="K23" s="84"/>
      <c r="L23" s="435"/>
      <c r="M23" s="1028" t="s">
        <v>201</v>
      </c>
      <c r="N23" s="1028"/>
      <c r="O23" s="1028"/>
      <c r="Q23" s="216">
        <v>0</v>
      </c>
      <c r="R23" s="449"/>
    </row>
    <row r="24" spans="2:21" ht="15" customHeight="1">
      <c r="B24" s="477"/>
      <c r="C24" s="84"/>
      <c r="D24" s="433"/>
      <c r="E24" s="1026" t="s">
        <v>100</v>
      </c>
      <c r="F24" s="1026"/>
      <c r="G24" s="1026"/>
      <c r="I24" s="216">
        <v>16282632.810000001</v>
      </c>
      <c r="J24" s="84"/>
      <c r="K24" s="84"/>
      <c r="L24" s="1027" t="s">
        <v>177</v>
      </c>
      <c r="M24" s="1027"/>
      <c r="N24" s="1027"/>
      <c r="O24" s="1027"/>
      <c r="P24" s="846">
        <f>+P15+P19</f>
        <v>-1099695</v>
      </c>
      <c r="Q24" s="215">
        <f>+Q15+Q20</f>
        <v>0</v>
      </c>
      <c r="R24" s="449"/>
    </row>
    <row r="25" spans="2:21" ht="15" customHeight="1">
      <c r="B25" s="477"/>
      <c r="C25" s="84"/>
      <c r="D25" s="433"/>
      <c r="E25" s="1026" t="s">
        <v>197</v>
      </c>
      <c r="F25" s="1026"/>
      <c r="G25" s="1026"/>
      <c r="H25" s="216">
        <v>73846550</v>
      </c>
      <c r="I25" s="216">
        <v>93337356.969999999</v>
      </c>
      <c r="J25" s="84"/>
      <c r="K25" s="84"/>
      <c r="L25" s="435"/>
      <c r="M25" s="435"/>
      <c r="N25" s="435"/>
      <c r="O25" s="435"/>
      <c r="Q25" s="799"/>
      <c r="R25" s="449"/>
    </row>
    <row r="26" spans="2:21" ht="15" customHeight="1">
      <c r="B26" s="477"/>
      <c r="C26" s="84"/>
      <c r="D26" s="433"/>
      <c r="E26" s="1026" t="s">
        <v>198</v>
      </c>
      <c r="F26" s="1026"/>
      <c r="G26" s="427"/>
      <c r="I26" s="216">
        <v>0</v>
      </c>
      <c r="J26" s="84"/>
      <c r="K26" s="435"/>
      <c r="L26" s="435"/>
      <c r="M26" s="435"/>
      <c r="N26" s="435"/>
      <c r="O26" s="435"/>
      <c r="Q26" s="435"/>
      <c r="R26" s="449"/>
    </row>
    <row r="27" spans="2:21" ht="15" customHeight="1">
      <c r="B27" s="477"/>
      <c r="C27" s="84"/>
      <c r="D27" s="145"/>
      <c r="E27" s="84"/>
      <c r="F27" s="145"/>
      <c r="G27" s="145"/>
      <c r="I27" s="213"/>
      <c r="J27" s="84"/>
      <c r="K27" s="1027" t="s">
        <v>178</v>
      </c>
      <c r="L27" s="1027"/>
      <c r="M27" s="1027"/>
      <c r="N27" s="1027"/>
      <c r="O27" s="1027"/>
      <c r="P27" s="775">
        <f>+P29+P35</f>
        <v>14110609</v>
      </c>
      <c r="Q27" s="775">
        <f>+Q29+Q35</f>
        <v>82940.36</v>
      </c>
      <c r="R27" s="449"/>
    </row>
    <row r="28" spans="2:21" ht="15" customHeight="1">
      <c r="B28" s="477"/>
      <c r="C28" s="84"/>
      <c r="D28" s="1027" t="s">
        <v>67</v>
      </c>
      <c r="E28" s="1027"/>
      <c r="F28" s="1027"/>
      <c r="G28" s="1027"/>
      <c r="H28" s="845">
        <f>SUM(H29:H36)</f>
        <v>31153104</v>
      </c>
      <c r="I28" s="215">
        <f>SUM(I29:I47)</f>
        <v>109599560.57999998</v>
      </c>
      <c r="J28" s="84"/>
      <c r="K28" s="84"/>
      <c r="L28" s="145"/>
      <c r="M28" s="84"/>
      <c r="N28" s="427"/>
      <c r="O28" s="427"/>
      <c r="Q28" s="214"/>
      <c r="R28" s="449"/>
    </row>
    <row r="29" spans="2:21" ht="15" customHeight="1">
      <c r="B29" s="477"/>
      <c r="C29" s="84"/>
      <c r="D29" s="432"/>
      <c r="E29" s="1026" t="s">
        <v>179</v>
      </c>
      <c r="F29" s="1026"/>
      <c r="G29" s="1026"/>
      <c r="H29" s="216">
        <v>6985511</v>
      </c>
      <c r="I29" s="216">
        <v>13038203.810000001</v>
      </c>
      <c r="J29" s="84"/>
      <c r="K29" s="84"/>
      <c r="L29" s="432" t="s">
        <v>66</v>
      </c>
      <c r="M29" s="432"/>
      <c r="N29" s="432"/>
      <c r="O29" s="432"/>
      <c r="P29" s="42">
        <v>0</v>
      </c>
      <c r="Q29" s="215">
        <f>Q30+Q33</f>
        <v>0</v>
      </c>
      <c r="R29" s="449"/>
    </row>
    <row r="30" spans="2:21" ht="15" customHeight="1">
      <c r="B30" s="477"/>
      <c r="C30" s="84"/>
      <c r="D30" s="432"/>
      <c r="E30" s="1026" t="s">
        <v>86</v>
      </c>
      <c r="F30" s="1026"/>
      <c r="G30" s="1026"/>
      <c r="H30" s="216">
        <v>180887</v>
      </c>
      <c r="I30" s="216">
        <v>771209.94</v>
      </c>
      <c r="J30" s="84"/>
      <c r="K30" s="435"/>
      <c r="L30" s="435"/>
      <c r="M30" s="433" t="s">
        <v>180</v>
      </c>
      <c r="N30" s="433"/>
      <c r="O30" s="433"/>
      <c r="P30" s="17">
        <v>0</v>
      </c>
      <c r="Q30" s="216">
        <f>SUM(Q31:Q32)</f>
        <v>0</v>
      </c>
      <c r="R30" s="449"/>
    </row>
    <row r="31" spans="2:21" ht="15" customHeight="1">
      <c r="B31" s="477"/>
      <c r="C31" s="84"/>
      <c r="D31" s="432"/>
      <c r="E31" s="1026" t="s">
        <v>88</v>
      </c>
      <c r="F31" s="1026"/>
      <c r="G31" s="1026"/>
      <c r="H31" s="216">
        <v>5801753</v>
      </c>
      <c r="I31" s="216">
        <v>13590008.289999999</v>
      </c>
      <c r="J31" s="84"/>
      <c r="K31" s="84"/>
      <c r="L31" s="432"/>
      <c r="M31" s="433" t="s">
        <v>181</v>
      </c>
      <c r="N31" s="433"/>
      <c r="O31" s="433"/>
      <c r="P31" s="17">
        <v>0</v>
      </c>
      <c r="Q31" s="216">
        <v>0</v>
      </c>
      <c r="R31" s="449"/>
      <c r="U31" s="57"/>
    </row>
    <row r="32" spans="2:21" ht="15" customHeight="1">
      <c r="B32" s="477"/>
      <c r="C32" s="84"/>
      <c r="D32" s="145"/>
      <c r="E32" s="84"/>
      <c r="F32" s="145"/>
      <c r="G32" s="145"/>
      <c r="H32" s="216"/>
      <c r="I32" s="213"/>
      <c r="J32" s="84"/>
      <c r="K32" s="84"/>
      <c r="L32" s="432"/>
      <c r="M32" s="433" t="s">
        <v>183</v>
      </c>
      <c r="N32" s="433"/>
      <c r="O32" s="433"/>
      <c r="P32" s="17">
        <v>0</v>
      </c>
      <c r="Q32" s="216">
        <v>0</v>
      </c>
      <c r="R32" s="449"/>
    </row>
    <row r="33" spans="2:21" ht="15" customHeight="1">
      <c r="B33" s="477"/>
      <c r="C33" s="84"/>
      <c r="D33" s="432"/>
      <c r="E33" s="1026" t="s">
        <v>92</v>
      </c>
      <c r="F33" s="1026"/>
      <c r="G33" s="1026"/>
      <c r="H33" s="216">
        <v>2430650</v>
      </c>
      <c r="I33" s="216">
        <v>51106431.439999998</v>
      </c>
      <c r="J33" s="84"/>
      <c r="K33" s="84"/>
      <c r="L33" s="432"/>
      <c r="M33" s="1028" t="s">
        <v>307</v>
      </c>
      <c r="N33" s="1028"/>
      <c r="O33" s="1028"/>
      <c r="P33" s="216"/>
      <c r="Q33" s="216"/>
      <c r="R33" s="449"/>
    </row>
    <row r="34" spans="2:21" ht="15" customHeight="1">
      <c r="B34" s="477"/>
      <c r="C34" s="84"/>
      <c r="D34" s="432"/>
      <c r="E34" s="1026" t="s">
        <v>182</v>
      </c>
      <c r="F34" s="1026"/>
      <c r="G34" s="1026"/>
      <c r="H34" s="216"/>
      <c r="I34" s="216">
        <v>0</v>
      </c>
      <c r="J34" s="84"/>
      <c r="K34" s="84"/>
      <c r="L34" s="213"/>
      <c r="M34" s="435"/>
      <c r="N34" s="435"/>
      <c r="O34" s="435"/>
      <c r="Q34" s="435"/>
      <c r="R34" s="449"/>
    </row>
    <row r="35" spans="2:21" ht="15" customHeight="1">
      <c r="B35" s="477"/>
      <c r="C35" s="84"/>
      <c r="D35" s="432"/>
      <c r="E35" s="1026" t="s">
        <v>184</v>
      </c>
      <c r="F35" s="1026"/>
      <c r="G35" s="1026"/>
      <c r="H35" s="216">
        <v>15754303</v>
      </c>
      <c r="I35" s="216">
        <v>1037000</v>
      </c>
      <c r="J35" s="84"/>
      <c r="K35" s="84"/>
      <c r="L35" s="432" t="s">
        <v>67</v>
      </c>
      <c r="M35" s="432"/>
      <c r="N35" s="432"/>
      <c r="O35" s="432"/>
      <c r="P35" s="215">
        <f>SUM(P36:P39)</f>
        <v>14110609</v>
      </c>
      <c r="Q35" s="215">
        <f>Q36+Q39</f>
        <v>82940.36</v>
      </c>
      <c r="R35" s="449"/>
      <c r="U35" s="57"/>
    </row>
    <row r="36" spans="2:21" ht="15" customHeight="1">
      <c r="B36" s="477"/>
      <c r="C36" s="84"/>
      <c r="D36" s="432"/>
      <c r="E36" s="1026" t="s">
        <v>97</v>
      </c>
      <c r="F36" s="1026"/>
      <c r="G36" s="1026"/>
      <c r="H36" s="216"/>
      <c r="I36" s="216">
        <v>30056707.100000001</v>
      </c>
      <c r="J36" s="84"/>
      <c r="K36" s="84"/>
      <c r="L36" s="435"/>
      <c r="M36" s="433" t="s">
        <v>185</v>
      </c>
      <c r="N36" s="433"/>
      <c r="O36" s="433"/>
      <c r="P36" s="215"/>
      <c r="Q36" s="216">
        <f>SUM(Q37:Q38)</f>
        <v>0</v>
      </c>
      <c r="R36" s="449"/>
    </row>
    <row r="37" spans="2:21" ht="15" customHeight="1">
      <c r="B37" s="477"/>
      <c r="C37" s="84"/>
      <c r="D37" s="432"/>
      <c r="E37" s="1026" t="s">
        <v>99</v>
      </c>
      <c r="F37" s="1026"/>
      <c r="G37" s="1026"/>
      <c r="I37" s="216">
        <v>0</v>
      </c>
      <c r="J37" s="84"/>
      <c r="K37" s="84"/>
      <c r="L37" s="432"/>
      <c r="M37" s="433" t="s">
        <v>181</v>
      </c>
      <c r="N37" s="433"/>
      <c r="O37" s="433"/>
      <c r="P37" s="215"/>
      <c r="Q37" s="216">
        <v>0</v>
      </c>
      <c r="R37" s="449"/>
    </row>
    <row r="38" spans="2:21" ht="15" customHeight="1">
      <c r="B38" s="477"/>
      <c r="C38" s="84"/>
      <c r="D38" s="432"/>
      <c r="E38" s="1026" t="s">
        <v>101</v>
      </c>
      <c r="F38" s="1026"/>
      <c r="G38" s="1026"/>
      <c r="I38" s="216">
        <v>0</v>
      </c>
      <c r="J38" s="84"/>
      <c r="K38" s="435"/>
      <c r="L38" s="432"/>
      <c r="M38" s="433" t="s">
        <v>183</v>
      </c>
      <c r="N38" s="433"/>
      <c r="O38" s="433"/>
      <c r="P38" s="215"/>
      <c r="Q38" s="216">
        <v>0</v>
      </c>
      <c r="R38" s="449"/>
    </row>
    <row r="39" spans="2:21" ht="15" customHeight="1">
      <c r="B39" s="477"/>
      <c r="C39" s="84"/>
      <c r="D39" s="432"/>
      <c r="E39" s="1026" t="s">
        <v>102</v>
      </c>
      <c r="F39" s="1026"/>
      <c r="G39" s="1026"/>
      <c r="I39" s="216">
        <v>0</v>
      </c>
      <c r="J39" s="84"/>
      <c r="K39" s="84"/>
      <c r="L39" s="432"/>
      <c r="M39" s="1028" t="s">
        <v>308</v>
      </c>
      <c r="N39" s="1028"/>
      <c r="O39" s="1028"/>
      <c r="P39" s="214">
        <v>14110609</v>
      </c>
      <c r="Q39" s="216">
        <v>82940.36</v>
      </c>
      <c r="R39" s="449"/>
    </row>
    <row r="40" spans="2:21" ht="15" customHeight="1">
      <c r="B40" s="477"/>
      <c r="C40" s="84"/>
      <c r="D40" s="432"/>
      <c r="E40" s="1026" t="s">
        <v>103</v>
      </c>
      <c r="F40" s="1026"/>
      <c r="G40" s="1026"/>
      <c r="I40" s="216">
        <v>0</v>
      </c>
      <c r="J40" s="84"/>
      <c r="K40" s="84"/>
      <c r="L40" s="213"/>
      <c r="M40" s="435"/>
      <c r="N40" s="435"/>
      <c r="O40" s="435"/>
      <c r="P40" s="215"/>
      <c r="Q40" s="435"/>
      <c r="R40" s="449"/>
    </row>
    <row r="41" spans="2:21" ht="15" customHeight="1">
      <c r="B41" s="477"/>
      <c r="C41" s="84"/>
      <c r="D41" s="432"/>
      <c r="E41" s="1026" t="s">
        <v>105</v>
      </c>
      <c r="F41" s="1026"/>
      <c r="G41" s="1026"/>
      <c r="I41" s="216">
        <v>0</v>
      </c>
      <c r="J41" s="84"/>
      <c r="K41" s="84"/>
      <c r="L41" s="1027" t="s">
        <v>187</v>
      </c>
      <c r="M41" s="1027"/>
      <c r="N41" s="1027"/>
      <c r="O41" s="1027"/>
      <c r="P41" s="214">
        <v>1011414.05</v>
      </c>
      <c r="Q41" s="215">
        <v>-12793.11</v>
      </c>
      <c r="R41" s="449"/>
    </row>
    <row r="42" spans="2:21" ht="15" customHeight="1">
      <c r="B42" s="477"/>
      <c r="C42" s="84"/>
      <c r="D42" s="145"/>
      <c r="E42" s="84"/>
      <c r="F42" s="145"/>
      <c r="G42" s="145"/>
      <c r="I42" s="213"/>
      <c r="J42" s="84"/>
      <c r="K42" s="84"/>
      <c r="L42" s="435"/>
      <c r="M42" s="435"/>
      <c r="N42" s="435"/>
      <c r="O42" s="435"/>
      <c r="P42" s="57"/>
      <c r="Q42" s="435"/>
      <c r="R42" s="449"/>
    </row>
    <row r="43" spans="2:21" ht="15" customHeight="1">
      <c r="B43" s="477"/>
      <c r="C43" s="84"/>
      <c r="D43" s="432"/>
      <c r="E43" s="1026" t="s">
        <v>186</v>
      </c>
      <c r="F43" s="1026"/>
      <c r="G43" s="1026"/>
      <c r="I43" s="216">
        <v>0</v>
      </c>
      <c r="J43" s="84"/>
      <c r="K43" s="84"/>
      <c r="L43" s="435"/>
      <c r="M43" s="435"/>
      <c r="N43" s="435"/>
      <c r="O43" s="435"/>
      <c r="Q43" s="435"/>
      <c r="R43" s="449"/>
    </row>
    <row r="44" spans="2:21" ht="25.5" customHeight="1">
      <c r="B44" s="477"/>
      <c r="C44" s="84"/>
      <c r="D44" s="432"/>
      <c r="E44" s="1026" t="s">
        <v>138</v>
      </c>
      <c r="F44" s="1026"/>
      <c r="G44" s="1026"/>
      <c r="I44" s="216">
        <v>0</v>
      </c>
      <c r="J44" s="84"/>
      <c r="K44" s="1031" t="s">
        <v>189</v>
      </c>
      <c r="L44" s="1031"/>
      <c r="M44" s="1031"/>
      <c r="N44" s="1031"/>
      <c r="O44" s="1031"/>
      <c r="P44" s="217">
        <f>+H49-P24-P35</f>
        <v>29682532</v>
      </c>
      <c r="Q44" s="217">
        <f>+I49+Q27</f>
        <v>62511.159999982119</v>
      </c>
      <c r="R44" s="449"/>
      <c r="U44" s="57"/>
    </row>
    <row r="45" spans="2:21" ht="15" customHeight="1">
      <c r="B45" s="477"/>
      <c r="C45" s="84"/>
      <c r="D45" s="432"/>
      <c r="E45" s="1026" t="s">
        <v>112</v>
      </c>
      <c r="F45" s="1026"/>
      <c r="G45" s="1026"/>
      <c r="I45" s="216">
        <v>0</v>
      </c>
      <c r="J45" s="84"/>
      <c r="K45" s="435"/>
      <c r="L45" s="435"/>
      <c r="M45" s="435"/>
      <c r="N45" s="435"/>
      <c r="O45" s="435"/>
      <c r="P45" s="435"/>
      <c r="Q45" s="435"/>
      <c r="R45" s="449"/>
    </row>
    <row r="46" spans="2:21" ht="15" customHeight="1">
      <c r="B46" s="477"/>
      <c r="C46" s="84"/>
      <c r="D46" s="213"/>
      <c r="E46" s="213"/>
      <c r="F46" s="213"/>
      <c r="G46" s="213"/>
      <c r="I46" s="213"/>
      <c r="J46" s="84"/>
      <c r="K46" s="435"/>
      <c r="L46" s="435"/>
      <c r="M46" s="435"/>
      <c r="N46" s="435"/>
      <c r="O46" s="435"/>
      <c r="P46" s="435"/>
      <c r="Q46" s="435"/>
      <c r="R46" s="449"/>
    </row>
    <row r="47" spans="2:21" ht="15" customHeight="1">
      <c r="B47" s="477"/>
      <c r="C47" s="84"/>
      <c r="D47" s="432"/>
      <c r="E47" s="1026" t="s">
        <v>199</v>
      </c>
      <c r="F47" s="1026"/>
      <c r="G47" s="1026"/>
      <c r="I47" s="216">
        <v>0</v>
      </c>
      <c r="J47" s="84"/>
      <c r="K47" s="435"/>
      <c r="L47" s="435"/>
      <c r="M47" s="435"/>
      <c r="N47" s="435"/>
      <c r="O47" s="435"/>
      <c r="P47" s="435"/>
      <c r="Q47" s="435"/>
      <c r="R47" s="449"/>
    </row>
    <row r="48" spans="2:21" ht="12.75">
      <c r="B48" s="477"/>
      <c r="C48" s="84"/>
      <c r="D48" s="145"/>
      <c r="E48" s="84"/>
      <c r="F48" s="145"/>
      <c r="G48" s="145"/>
      <c r="I48" s="213"/>
      <c r="J48" s="84"/>
      <c r="K48" s="1031" t="s">
        <v>608</v>
      </c>
      <c r="L48" s="1031"/>
      <c r="M48" s="1031"/>
      <c r="N48" s="1031"/>
      <c r="O48" s="1031"/>
      <c r="P48" s="786">
        <v>14344311</v>
      </c>
      <c r="Q48" s="786">
        <v>14406821.880000001</v>
      </c>
      <c r="R48" s="449"/>
    </row>
    <row r="49" spans="2:20" s="48" customFormat="1" ht="12.75">
      <c r="B49" s="549"/>
      <c r="C49" s="218"/>
      <c r="D49" s="1027" t="s">
        <v>188</v>
      </c>
      <c r="E49" s="1027"/>
      <c r="F49" s="1027"/>
      <c r="G49" s="1027"/>
      <c r="H49" s="215">
        <f>+H15-H28</f>
        <v>42693446</v>
      </c>
      <c r="I49" s="217">
        <f>+I28-I15</f>
        <v>-20429.200000017881</v>
      </c>
      <c r="J49" s="218"/>
      <c r="K49" s="1031" t="s">
        <v>609</v>
      </c>
      <c r="L49" s="1031"/>
      <c r="M49" s="1031"/>
      <c r="N49" s="1031"/>
      <c r="O49" s="1031"/>
      <c r="P49" s="786">
        <v>44026843.229999997</v>
      </c>
      <c r="Q49" s="786">
        <v>14344310.720000001</v>
      </c>
      <c r="R49" s="550"/>
      <c r="T49" s="58"/>
    </row>
    <row r="50" spans="2:20" s="48" customFormat="1" ht="12.75">
      <c r="B50" s="549"/>
      <c r="C50" s="218"/>
      <c r="D50" s="432"/>
      <c r="E50" s="432"/>
      <c r="F50" s="432"/>
      <c r="G50" s="432"/>
      <c r="H50" s="215"/>
      <c r="I50" s="217"/>
      <c r="J50" s="218"/>
      <c r="K50" s="434"/>
      <c r="L50" s="434"/>
      <c r="M50" s="434"/>
      <c r="N50" s="434"/>
      <c r="O50" s="434"/>
      <c r="P50" s="551"/>
      <c r="Q50" s="434"/>
      <c r="R50" s="550"/>
      <c r="T50" s="56"/>
    </row>
    <row r="51" spans="2:20" ht="14.25" customHeight="1">
      <c r="B51" s="479"/>
      <c r="C51" s="134"/>
      <c r="D51" s="219"/>
      <c r="E51" s="219"/>
      <c r="F51" s="219"/>
      <c r="G51" s="219"/>
      <c r="H51" s="220"/>
      <c r="I51" s="220"/>
      <c r="J51" s="134"/>
      <c r="K51" s="95"/>
      <c r="L51" s="95"/>
      <c r="M51" s="95"/>
      <c r="N51" s="95"/>
      <c r="O51" s="95"/>
      <c r="P51" s="221"/>
      <c r="Q51" s="95"/>
      <c r="R51" s="463"/>
    </row>
    <row r="52" spans="2:20" ht="14.25" customHeight="1">
      <c r="B52" s="477"/>
      <c r="C52" s="75"/>
      <c r="D52" s="75"/>
      <c r="E52" s="75"/>
      <c r="F52" s="75"/>
      <c r="G52" s="75"/>
      <c r="H52" s="84"/>
      <c r="I52" s="84"/>
      <c r="J52" s="84"/>
      <c r="K52" s="84"/>
      <c r="L52" s="213"/>
      <c r="M52" s="213"/>
      <c r="N52" s="213"/>
      <c r="O52" s="213"/>
      <c r="P52" s="214"/>
      <c r="Q52" s="214"/>
      <c r="R52" s="449"/>
    </row>
    <row r="53" spans="2:20" ht="6" customHeight="1">
      <c r="B53" s="477"/>
      <c r="C53" s="75"/>
      <c r="D53" s="75"/>
      <c r="E53" s="75"/>
      <c r="F53" s="75"/>
      <c r="G53" s="75"/>
      <c r="H53" s="84"/>
      <c r="I53" s="84"/>
      <c r="J53" s="84"/>
      <c r="K53" s="435"/>
      <c r="L53" s="435"/>
      <c r="M53" s="435"/>
      <c r="N53" s="435"/>
      <c r="O53" s="435"/>
      <c r="P53" s="435"/>
      <c r="Q53" s="435"/>
      <c r="R53" s="449"/>
    </row>
    <row r="54" spans="2:20" ht="15" customHeight="1">
      <c r="B54" s="460"/>
      <c r="C54" s="87" t="s">
        <v>77</v>
      </c>
      <c r="D54" s="87"/>
      <c r="E54" s="87"/>
      <c r="F54" s="87"/>
      <c r="G54" s="87"/>
      <c r="H54" s="87"/>
      <c r="I54" s="87"/>
      <c r="J54" s="87"/>
      <c r="K54" s="87"/>
      <c r="L54" s="435"/>
      <c r="M54" s="435"/>
      <c r="N54" s="435"/>
      <c r="O54" s="435"/>
      <c r="P54" s="552"/>
      <c r="Q54" s="435"/>
      <c r="R54" s="449"/>
    </row>
    <row r="55" spans="2:20" ht="22.5" customHeight="1">
      <c r="B55" s="460"/>
      <c r="C55" s="87"/>
      <c r="D55" s="102"/>
      <c r="E55" s="103"/>
      <c r="F55" s="103"/>
      <c r="G55" s="435"/>
      <c r="H55" s="104"/>
      <c r="I55" s="102"/>
      <c r="J55" s="103"/>
      <c r="K55" s="103"/>
      <c r="L55" s="435"/>
      <c r="M55" s="435"/>
      <c r="N55" s="435"/>
      <c r="O55" s="435"/>
      <c r="P55" s="552"/>
      <c r="Q55" s="435"/>
      <c r="R55" s="449"/>
    </row>
    <row r="56" spans="2:20" ht="29.25" customHeight="1">
      <c r="B56" s="460"/>
      <c r="C56" s="87"/>
      <c r="D56" s="102"/>
      <c r="E56" s="222"/>
      <c r="F56" s="222"/>
      <c r="G56" s="223"/>
      <c r="H56" s="223"/>
      <c r="I56" s="102"/>
      <c r="J56" s="103"/>
      <c r="K56" s="103"/>
      <c r="L56" s="435"/>
      <c r="M56" s="1032"/>
      <c r="N56" s="1032"/>
      <c r="O56" s="1032"/>
      <c r="P56" s="1032"/>
      <c r="Q56" s="435"/>
      <c r="R56" s="449"/>
    </row>
    <row r="57" spans="2:20" ht="14.1" customHeight="1">
      <c r="B57" s="460"/>
      <c r="C57" s="106"/>
      <c r="D57" s="435"/>
      <c r="E57" s="988" t="s">
        <v>446</v>
      </c>
      <c r="F57" s="988"/>
      <c r="G57" s="1033"/>
      <c r="H57" s="1033"/>
      <c r="I57" s="435"/>
      <c r="J57" s="107"/>
      <c r="K57" s="435"/>
      <c r="L57" s="75"/>
      <c r="M57" s="1029" t="s">
        <v>447</v>
      </c>
      <c r="N57" s="1029"/>
      <c r="O57" s="1029"/>
      <c r="P57" s="1029"/>
      <c r="Q57" s="435"/>
      <c r="R57" s="449"/>
    </row>
    <row r="58" spans="2:20" ht="14.1" customHeight="1" thickBot="1">
      <c r="B58" s="465"/>
      <c r="C58" s="541"/>
      <c r="D58" s="466"/>
      <c r="E58" s="1003" t="s">
        <v>576</v>
      </c>
      <c r="F58" s="1003"/>
      <c r="G58" s="1003"/>
      <c r="H58" s="1003"/>
      <c r="I58" s="466"/>
      <c r="J58" s="553"/>
      <c r="K58" s="466"/>
      <c r="L58" s="466"/>
      <c r="M58" s="1030" t="s">
        <v>448</v>
      </c>
      <c r="N58" s="1030"/>
      <c r="O58" s="1030"/>
      <c r="P58" s="1030"/>
      <c r="Q58" s="466"/>
      <c r="R58" s="469"/>
    </row>
    <row r="59" spans="2:20" ht="12.75">
      <c r="B59" s="75"/>
      <c r="C59" s="75"/>
      <c r="D59" s="75"/>
      <c r="E59" s="75"/>
      <c r="F59" s="75"/>
      <c r="G59" s="75"/>
      <c r="H59" s="84"/>
      <c r="I59" s="84"/>
      <c r="J59" s="75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5"/>
      <c r="C60" s="75"/>
      <c r="D60" s="75"/>
      <c r="E60" s="75"/>
      <c r="F60" s="75"/>
      <c r="G60" s="75"/>
      <c r="H60" s="84"/>
      <c r="I60" s="84"/>
      <c r="J60" s="75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5"/>
      <c r="C61" s="75"/>
      <c r="D61" s="75"/>
      <c r="E61" s="75"/>
      <c r="F61" s="75"/>
      <c r="G61" s="75"/>
      <c r="H61" s="84"/>
      <c r="I61" s="84"/>
      <c r="J61" s="75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5"/>
      <c r="C62" s="75"/>
      <c r="D62" s="75"/>
      <c r="E62" s="75"/>
      <c r="F62" s="75"/>
      <c r="G62" s="75"/>
      <c r="H62" s="84"/>
      <c r="I62" s="84"/>
      <c r="J62" s="75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5"/>
      <c r="C63" s="75"/>
      <c r="D63" s="75"/>
      <c r="E63" s="75"/>
      <c r="F63" s="75"/>
      <c r="G63" s="75"/>
      <c r="H63" s="84"/>
      <c r="I63" s="84"/>
      <c r="J63" s="75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5"/>
      <c r="C64" s="75"/>
      <c r="D64" s="75"/>
      <c r="E64" s="75"/>
      <c r="F64" s="75"/>
      <c r="G64" s="75"/>
      <c r="H64" s="84"/>
      <c r="I64" s="84"/>
      <c r="J64" s="75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5"/>
      <c r="C65" s="75"/>
      <c r="D65" s="75"/>
      <c r="E65" s="75"/>
      <c r="F65" s="75"/>
      <c r="G65" s="75"/>
      <c r="H65" s="84"/>
      <c r="I65" s="84"/>
      <c r="J65" s="75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5"/>
      <c r="C66" s="75"/>
      <c r="D66" s="75"/>
      <c r="E66" s="75"/>
      <c r="F66" s="75"/>
      <c r="G66" s="75"/>
      <c r="H66" s="84"/>
      <c r="I66" s="84"/>
      <c r="J66" s="75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5"/>
      <c r="C67" s="75"/>
      <c r="D67" s="75"/>
      <c r="E67" s="75"/>
      <c r="F67" s="75"/>
      <c r="G67" s="75"/>
      <c r="H67" s="84"/>
      <c r="I67" s="84"/>
      <c r="J67" s="75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5"/>
      <c r="C68" s="75"/>
      <c r="D68" s="75"/>
      <c r="E68" s="75"/>
      <c r="F68" s="75"/>
      <c r="G68" s="75"/>
      <c r="H68" s="84"/>
      <c r="I68" s="84"/>
      <c r="J68" s="75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5"/>
      <c r="C69" s="75"/>
      <c r="D69" s="75"/>
      <c r="E69" s="75"/>
      <c r="F69" s="75"/>
      <c r="G69" s="75"/>
      <c r="H69" s="84"/>
      <c r="I69" s="84"/>
      <c r="J69" s="75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5"/>
      <c r="C70" s="75"/>
      <c r="D70" s="75"/>
      <c r="E70" s="75"/>
      <c r="F70" s="75"/>
      <c r="G70" s="75"/>
      <c r="H70" s="84"/>
      <c r="I70" s="84"/>
      <c r="J70" s="75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5"/>
      <c r="C71" s="75"/>
      <c r="D71" s="75"/>
      <c r="E71" s="75"/>
      <c r="F71" s="75"/>
      <c r="G71" s="75"/>
      <c r="H71" s="84"/>
      <c r="I71" s="84"/>
      <c r="J71" s="75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5"/>
      <c r="C72" s="75"/>
      <c r="D72" s="75"/>
      <c r="E72" s="75"/>
      <c r="F72" s="75"/>
      <c r="G72" s="75"/>
      <c r="H72" s="84"/>
      <c r="I72" s="84"/>
      <c r="J72" s="75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5"/>
      <c r="C73" s="75"/>
      <c r="D73" s="75"/>
      <c r="E73" s="75"/>
      <c r="F73" s="75"/>
      <c r="G73" s="75"/>
      <c r="H73" s="84"/>
      <c r="I73" s="84"/>
      <c r="J73" s="75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5"/>
      <c r="C74" s="75"/>
      <c r="D74" s="75"/>
      <c r="E74" s="75"/>
      <c r="F74" s="75"/>
      <c r="G74" s="75"/>
      <c r="H74" s="84"/>
      <c r="I74" s="84"/>
      <c r="J74" s="75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F2:P2"/>
    <mergeCell ref="F3:P3"/>
    <mergeCell ref="F5:P5"/>
    <mergeCell ref="C7:E7"/>
    <mergeCell ref="I7:O7"/>
    <mergeCell ref="B4:R4"/>
    <mergeCell ref="C10:F10"/>
    <mergeCell ref="K10:N10"/>
    <mergeCell ref="C13:G13"/>
    <mergeCell ref="K13:O13"/>
    <mergeCell ref="D15:G15"/>
    <mergeCell ref="L15:O15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E24:G24"/>
    <mergeCell ref="M22:O22"/>
    <mergeCell ref="E25:G25"/>
    <mergeCell ref="M23:O23"/>
    <mergeCell ref="E26:F26"/>
    <mergeCell ref="L24:O24"/>
    <mergeCell ref="E22:G22"/>
    <mergeCell ref="K27:O27"/>
    <mergeCell ref="D28:G28"/>
    <mergeCell ref="E29:G29"/>
    <mergeCell ref="E30:G30"/>
    <mergeCell ref="E31:G31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tabSelected="1" topLeftCell="A4" zoomScale="90" zoomScaleNormal="90" workbookViewId="0">
      <selection activeCell="N22" sqref="N22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4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5"/>
      <c r="B2" s="442"/>
      <c r="C2" s="484"/>
      <c r="D2" s="997"/>
      <c r="E2" s="997"/>
      <c r="F2" s="997"/>
      <c r="G2" s="997"/>
      <c r="H2" s="997"/>
      <c r="I2" s="484"/>
      <c r="J2" s="485"/>
      <c r="K2" s="17"/>
      <c r="L2" s="17"/>
    </row>
    <row r="3" spans="1:12" s="16" customFormat="1" ht="14.1" customHeight="1">
      <c r="A3" s="55"/>
      <c r="B3" s="445"/>
      <c r="C3" s="112"/>
      <c r="D3" s="1009" t="s">
        <v>144</v>
      </c>
      <c r="E3" s="1009"/>
      <c r="F3" s="1009"/>
      <c r="G3" s="1009"/>
      <c r="H3" s="1009"/>
      <c r="I3" s="112"/>
      <c r="J3" s="486"/>
      <c r="K3" s="17"/>
      <c r="L3" s="17"/>
    </row>
    <row r="4" spans="1:12" s="16" customFormat="1" ht="14.1" customHeight="1">
      <c r="A4" s="55"/>
      <c r="B4" s="994" t="s">
        <v>1239</v>
      </c>
      <c r="C4" s="995"/>
      <c r="D4" s="995"/>
      <c r="E4" s="995"/>
      <c r="F4" s="995"/>
      <c r="G4" s="995"/>
      <c r="H4" s="995"/>
      <c r="I4" s="995"/>
      <c r="J4" s="449"/>
      <c r="K4" s="17"/>
      <c r="L4" s="17"/>
    </row>
    <row r="5" spans="1:12" s="16" customFormat="1" ht="23.25" customHeight="1">
      <c r="A5" s="55"/>
      <c r="B5" s="445"/>
      <c r="C5" s="112"/>
      <c r="D5" s="1009" t="s">
        <v>1</v>
      </c>
      <c r="E5" s="1009"/>
      <c r="F5" s="1009"/>
      <c r="G5" s="1009"/>
      <c r="H5" s="1009"/>
      <c r="I5" s="112"/>
      <c r="J5" s="486"/>
      <c r="K5" s="17"/>
      <c r="L5" s="17"/>
    </row>
    <row r="6" spans="1:12" s="16" customFormat="1" ht="27.75" customHeight="1">
      <c r="A6" s="55"/>
      <c r="B6" s="473"/>
      <c r="C6" s="439"/>
      <c r="D6" s="439" t="s">
        <v>4</v>
      </c>
      <c r="E6" s="993" t="s">
        <v>506</v>
      </c>
      <c r="F6" s="993"/>
      <c r="G6" s="993"/>
      <c r="H6" s="993"/>
      <c r="I6" s="115"/>
      <c r="J6" s="487"/>
    </row>
    <row r="7" spans="1:12" s="16" customFormat="1" ht="6.75" customHeight="1">
      <c r="A7" s="55"/>
      <c r="B7" s="1044"/>
      <c r="C7" s="1045"/>
      <c r="D7" s="1045"/>
      <c r="E7" s="1045"/>
      <c r="F7" s="1045"/>
      <c r="G7" s="1045"/>
      <c r="H7" s="1045"/>
      <c r="I7" s="1045"/>
      <c r="J7" s="1046"/>
    </row>
    <row r="8" spans="1:12" s="16" customFormat="1" ht="3" customHeight="1">
      <c r="A8" s="55"/>
      <c r="B8" s="1044"/>
      <c r="C8" s="1045"/>
      <c r="D8" s="1045"/>
      <c r="E8" s="1045"/>
      <c r="F8" s="1045"/>
      <c r="G8" s="1045"/>
      <c r="H8" s="1045"/>
      <c r="I8" s="1045"/>
      <c r="J8" s="1046"/>
    </row>
    <row r="9" spans="1:12" s="32" customFormat="1" ht="25.5">
      <c r="B9" s="488"/>
      <c r="C9" s="1047" t="s">
        <v>75</v>
      </c>
      <c r="D9" s="1047"/>
      <c r="E9" s="149" t="s">
        <v>145</v>
      </c>
      <c r="F9" s="149" t="s">
        <v>146</v>
      </c>
      <c r="G9" s="428" t="s">
        <v>147</v>
      </c>
      <c r="H9" s="428" t="s">
        <v>148</v>
      </c>
      <c r="I9" s="428" t="s">
        <v>149</v>
      </c>
      <c r="J9" s="489"/>
    </row>
    <row r="10" spans="1:12" s="32" customFormat="1" ht="12.75">
      <c r="B10" s="490"/>
      <c r="C10" s="1048"/>
      <c r="D10" s="1048"/>
      <c r="E10" s="150">
        <v>1</v>
      </c>
      <c r="F10" s="150">
        <v>2</v>
      </c>
      <c r="G10" s="429">
        <v>3</v>
      </c>
      <c r="H10" s="429" t="s">
        <v>150</v>
      </c>
      <c r="I10" s="429" t="s">
        <v>151</v>
      </c>
      <c r="J10" s="491"/>
    </row>
    <row r="11" spans="1:12" s="16" customFormat="1" ht="3" customHeight="1">
      <c r="A11" s="55"/>
      <c r="B11" s="1044"/>
      <c r="C11" s="1045"/>
      <c r="D11" s="1045"/>
      <c r="E11" s="1045"/>
      <c r="F11" s="1045"/>
      <c r="G11" s="1045"/>
      <c r="H11" s="1045"/>
      <c r="I11" s="1045"/>
      <c r="J11" s="1046"/>
    </row>
    <row r="12" spans="1:12" s="16" customFormat="1" ht="3" customHeight="1">
      <c r="A12" s="55"/>
      <c r="B12" s="1049"/>
      <c r="C12" s="1050"/>
      <c r="D12" s="1050"/>
      <c r="E12" s="1050"/>
      <c r="F12" s="1050"/>
      <c r="G12" s="1050"/>
      <c r="H12" s="1050"/>
      <c r="I12" s="1050"/>
      <c r="J12" s="1051"/>
      <c r="K12" s="17"/>
      <c r="L12" s="17"/>
    </row>
    <row r="13" spans="1:12" s="16" customFormat="1" ht="12.75">
      <c r="A13" s="55"/>
      <c r="B13" s="478"/>
      <c r="C13" s="1052" t="s">
        <v>6</v>
      </c>
      <c r="D13" s="1052"/>
      <c r="E13" s="151">
        <f>+E15+E25</f>
        <v>24266928.710000001</v>
      </c>
      <c r="F13" s="151">
        <f>+F15+F25</f>
        <v>78807062.689999998</v>
      </c>
      <c r="G13" s="151">
        <f>+G15+G25</f>
        <v>47248076.479999997</v>
      </c>
      <c r="H13" s="151">
        <f t="shared" ref="H13:I13" si="0">+H15+H25</f>
        <v>55825914.920000002</v>
      </c>
      <c r="I13" s="151">
        <f t="shared" si="0"/>
        <v>31558986.209999997</v>
      </c>
      <c r="J13" s="492"/>
      <c r="K13" s="17"/>
      <c r="L13" s="17"/>
    </row>
    <row r="14" spans="1:12" s="16" customFormat="1" ht="5.0999999999999996" customHeight="1">
      <c r="A14" s="55"/>
      <c r="B14" s="478"/>
      <c r="C14" s="152"/>
      <c r="D14" s="152"/>
      <c r="E14" s="151"/>
      <c r="F14" s="151"/>
      <c r="G14" s="151"/>
      <c r="H14" s="151"/>
      <c r="I14" s="151"/>
      <c r="J14" s="492"/>
      <c r="K14" s="17"/>
      <c r="L14" s="17"/>
    </row>
    <row r="15" spans="1:12" s="16" customFormat="1" ht="12.75">
      <c r="A15" s="55"/>
      <c r="B15" s="493"/>
      <c r="C15" s="983" t="s">
        <v>8</v>
      </c>
      <c r="D15" s="983"/>
      <c r="E15" s="153">
        <f>SUM(E17:E23)</f>
        <v>13062662.42</v>
      </c>
      <c r="F15" s="153">
        <f>SUM(F17:F23)</f>
        <v>78807062.689999998</v>
      </c>
      <c r="G15" s="153">
        <f>SUM(G17:G23)</f>
        <v>47205582</v>
      </c>
      <c r="H15" s="153">
        <f>E15+F15-G15</f>
        <v>44664143.109999999</v>
      </c>
      <c r="I15" s="153">
        <f>H15-E15</f>
        <v>31601480.689999998</v>
      </c>
      <c r="J15" s="494"/>
      <c r="K15" s="17"/>
      <c r="L15" s="33"/>
    </row>
    <row r="16" spans="1:12" s="16" customFormat="1" ht="5.0999999999999996" customHeight="1">
      <c r="A16" s="55"/>
      <c r="B16" s="477"/>
      <c r="C16" s="84"/>
      <c r="D16" s="84"/>
      <c r="E16" s="154"/>
      <c r="F16" s="154"/>
      <c r="G16" s="154"/>
      <c r="H16" s="154"/>
      <c r="I16" s="154"/>
      <c r="J16" s="457"/>
      <c r="K16" s="17"/>
      <c r="L16" s="33"/>
    </row>
    <row r="17" spans="1:15" s="16" customFormat="1" ht="19.5" customHeight="1">
      <c r="A17" s="55"/>
      <c r="B17" s="477"/>
      <c r="C17" s="1038" t="s">
        <v>10</v>
      </c>
      <c r="D17" s="1038"/>
      <c r="E17" s="86">
        <v>14344310.720000001</v>
      </c>
      <c r="F17" s="86">
        <v>76869920</v>
      </c>
      <c r="G17" s="86">
        <v>47187388</v>
      </c>
      <c r="H17" s="128">
        <f>+E17+F17-G17</f>
        <v>44026842.719999999</v>
      </c>
      <c r="I17" s="128">
        <f>H17-E17</f>
        <v>29682532</v>
      </c>
      <c r="J17" s="457"/>
      <c r="K17" s="17"/>
      <c r="L17" s="33" t="str">
        <f>IF(H17='1.ESF'!F13," ","Error")</f>
        <v>Error</v>
      </c>
    </row>
    <row r="18" spans="1:15" s="16" customFormat="1" ht="19.5" customHeight="1">
      <c r="A18" s="55"/>
      <c r="B18" s="477"/>
      <c r="C18" s="1038" t="s">
        <v>12</v>
      </c>
      <c r="D18" s="1038"/>
      <c r="E18" s="86">
        <v>-1281648.3</v>
      </c>
      <c r="F18" s="86">
        <v>1937142.69</v>
      </c>
      <c r="G18" s="86">
        <v>18194</v>
      </c>
      <c r="H18" s="128">
        <f t="shared" ref="H18:H23" si="1">E18+F18-G18</f>
        <v>637300.3899999999</v>
      </c>
      <c r="I18" s="128">
        <f>H18-E18</f>
        <v>1918948.69</v>
      </c>
      <c r="J18" s="457"/>
      <c r="K18" s="17"/>
      <c r="L18" s="33"/>
    </row>
    <row r="19" spans="1:15" s="16" customFormat="1" ht="19.5" customHeight="1">
      <c r="A19" s="55"/>
      <c r="B19" s="477"/>
      <c r="C19" s="1038" t="s">
        <v>14</v>
      </c>
      <c r="D19" s="1038"/>
      <c r="E19" s="86"/>
      <c r="F19" s="86">
        <v>0</v>
      </c>
      <c r="G19" s="86">
        <v>0</v>
      </c>
      <c r="H19" s="128">
        <f t="shared" si="1"/>
        <v>0</v>
      </c>
      <c r="I19" s="128">
        <f t="shared" ref="I19:I23" si="2">H19-E19</f>
        <v>0</v>
      </c>
      <c r="J19" s="457"/>
      <c r="K19" s="17"/>
      <c r="L19" s="33" t="str">
        <f>IF(H19='1.ESF'!F15," ","Error")</f>
        <v xml:space="preserve"> </v>
      </c>
    </row>
    <row r="20" spans="1:15" s="16" customFormat="1" ht="19.5" customHeight="1">
      <c r="A20" s="55"/>
      <c r="B20" s="477"/>
      <c r="C20" s="1038" t="s">
        <v>16</v>
      </c>
      <c r="D20" s="1038"/>
      <c r="E20" s="86"/>
      <c r="F20" s="86">
        <v>0</v>
      </c>
      <c r="G20" s="86">
        <v>0</v>
      </c>
      <c r="H20" s="128">
        <f t="shared" si="1"/>
        <v>0</v>
      </c>
      <c r="I20" s="128">
        <f t="shared" si="2"/>
        <v>0</v>
      </c>
      <c r="J20" s="457"/>
      <c r="K20" s="17"/>
      <c r="L20" s="33" t="str">
        <f>IF(H20='1.ESF'!F16," ","Error")</f>
        <v xml:space="preserve"> </v>
      </c>
      <c r="O20" s="16" t="s">
        <v>132</v>
      </c>
    </row>
    <row r="21" spans="1:15" s="16" customFormat="1" ht="19.5" customHeight="1">
      <c r="A21" s="55"/>
      <c r="B21" s="477"/>
      <c r="C21" s="1038" t="s">
        <v>18</v>
      </c>
      <c r="D21" s="1038"/>
      <c r="E21" s="86"/>
      <c r="F21" s="86">
        <v>0</v>
      </c>
      <c r="G21" s="86">
        <v>0</v>
      </c>
      <c r="H21" s="128">
        <f t="shared" si="1"/>
        <v>0</v>
      </c>
      <c r="I21" s="128">
        <f t="shared" si="2"/>
        <v>0</v>
      </c>
      <c r="J21" s="457"/>
      <c r="K21" s="17"/>
      <c r="L21" s="33" t="str">
        <f>IF(H21='1.ESF'!F17," ","Error")</f>
        <v xml:space="preserve"> </v>
      </c>
    </row>
    <row r="22" spans="1:15" s="16" customFormat="1" ht="19.5" customHeight="1">
      <c r="A22" s="55"/>
      <c r="B22" s="477"/>
      <c r="C22" s="1038" t="s">
        <v>20</v>
      </c>
      <c r="D22" s="1038"/>
      <c r="E22" s="86"/>
      <c r="F22" s="86">
        <v>0</v>
      </c>
      <c r="G22" s="86">
        <v>0</v>
      </c>
      <c r="H22" s="128">
        <f t="shared" si="1"/>
        <v>0</v>
      </c>
      <c r="I22" s="128">
        <f t="shared" si="2"/>
        <v>0</v>
      </c>
      <c r="J22" s="457"/>
      <c r="K22" s="17"/>
      <c r="L22" s="33" t="str">
        <f>IF(H22='1.ESF'!F18," ","Error")</f>
        <v xml:space="preserve"> </v>
      </c>
      <c r="M22" s="16" t="s">
        <v>132</v>
      </c>
    </row>
    <row r="23" spans="1:15" ht="19.5" customHeight="1">
      <c r="B23" s="477"/>
      <c r="C23" s="1038" t="s">
        <v>22</v>
      </c>
      <c r="D23" s="1038"/>
      <c r="E23" s="86"/>
      <c r="F23" s="86">
        <v>0</v>
      </c>
      <c r="G23" s="86">
        <v>0</v>
      </c>
      <c r="H23" s="128">
        <f t="shared" si="1"/>
        <v>0</v>
      </c>
      <c r="I23" s="128">
        <f t="shared" si="2"/>
        <v>0</v>
      </c>
      <c r="J23" s="457"/>
      <c r="L23" s="33" t="str">
        <f>IF(H23='1.ESF'!F19," ","Error")</f>
        <v xml:space="preserve"> </v>
      </c>
    </row>
    <row r="24" spans="1:15" ht="12.75">
      <c r="B24" s="477"/>
      <c r="C24" s="427"/>
      <c r="D24" s="427"/>
      <c r="E24" s="155"/>
      <c r="F24" s="155"/>
      <c r="G24" s="155"/>
      <c r="H24" s="155"/>
      <c r="I24" s="155"/>
      <c r="J24" s="457"/>
      <c r="L24" s="33"/>
    </row>
    <row r="25" spans="1:15" ht="12.75">
      <c r="B25" s="493"/>
      <c r="C25" s="983" t="s">
        <v>27</v>
      </c>
      <c r="D25" s="983"/>
      <c r="E25" s="153">
        <f>SUM(E27:E35)</f>
        <v>11204266.290000001</v>
      </c>
      <c r="F25" s="153">
        <f>SUM(F27:F35)</f>
        <v>0</v>
      </c>
      <c r="G25" s="153">
        <f>SUM(G27:G35)</f>
        <v>42494.48</v>
      </c>
      <c r="H25" s="153">
        <f>E25+F25-G25</f>
        <v>11161771.810000001</v>
      </c>
      <c r="I25" s="153">
        <f>H25-E25</f>
        <v>-42494.480000000447</v>
      </c>
      <c r="J25" s="494"/>
      <c r="L25" s="33"/>
    </row>
    <row r="26" spans="1:15" ht="5.0999999999999996" customHeight="1">
      <c r="B26" s="477"/>
      <c r="C26" s="84"/>
      <c r="D26" s="427"/>
      <c r="E26" s="154"/>
      <c r="F26" s="154"/>
      <c r="G26" s="154"/>
      <c r="H26" s="154"/>
      <c r="I26" s="154"/>
      <c r="J26" s="457"/>
      <c r="L26" s="33"/>
    </row>
    <row r="27" spans="1:15" ht="19.5" customHeight="1">
      <c r="B27" s="477"/>
      <c r="C27" s="1038" t="s">
        <v>29</v>
      </c>
      <c r="D27" s="1038"/>
      <c r="E27" s="86"/>
      <c r="F27" s="86">
        <v>0</v>
      </c>
      <c r="G27" s="86">
        <v>0</v>
      </c>
      <c r="H27" s="128">
        <f>E27+F27-G27</f>
        <v>0</v>
      </c>
      <c r="I27" s="128">
        <f>H27-E27</f>
        <v>0</v>
      </c>
      <c r="J27" s="457"/>
      <c r="L27" s="33"/>
    </row>
    <row r="28" spans="1:15" ht="19.5" customHeight="1">
      <c r="B28" s="477"/>
      <c r="C28" s="1038" t="s">
        <v>31</v>
      </c>
      <c r="D28" s="1038"/>
      <c r="E28" s="86"/>
      <c r="F28" s="86">
        <v>0</v>
      </c>
      <c r="G28" s="86">
        <v>0</v>
      </c>
      <c r="H28" s="128">
        <f t="shared" ref="H28:H35" si="3">E28+F28-G28</f>
        <v>0</v>
      </c>
      <c r="I28" s="128">
        <f t="shared" ref="I28:I35" si="4">H28-E28</f>
        <v>0</v>
      </c>
      <c r="J28" s="457"/>
      <c r="L28" s="33"/>
    </row>
    <row r="29" spans="1:15" ht="19.5" customHeight="1">
      <c r="B29" s="477"/>
      <c r="C29" s="1038" t="s">
        <v>33</v>
      </c>
      <c r="D29" s="1038"/>
      <c r="E29" s="86">
        <v>10915400</v>
      </c>
      <c r="F29" s="86">
        <v>0</v>
      </c>
      <c r="G29" s="86">
        <v>0</v>
      </c>
      <c r="H29" s="128">
        <f t="shared" si="3"/>
        <v>10915400</v>
      </c>
      <c r="I29" s="128">
        <f t="shared" si="4"/>
        <v>0</v>
      </c>
      <c r="J29" s="457"/>
      <c r="L29" s="33"/>
    </row>
    <row r="30" spans="1:15" ht="19.5" customHeight="1">
      <c r="B30" s="477"/>
      <c r="C30" s="1038" t="s">
        <v>152</v>
      </c>
      <c r="D30" s="1038"/>
      <c r="E30" s="86">
        <v>3240608.8</v>
      </c>
      <c r="F30" s="86"/>
      <c r="G30" s="86">
        <v>0</v>
      </c>
      <c r="H30" s="128">
        <f t="shared" si="3"/>
        <v>3240608.8</v>
      </c>
      <c r="I30" s="128">
        <f t="shared" si="4"/>
        <v>0</v>
      </c>
      <c r="J30" s="457"/>
      <c r="L30" s="33"/>
    </row>
    <row r="31" spans="1:15" ht="19.5" customHeight="1">
      <c r="B31" s="477"/>
      <c r="C31" s="1038" t="s">
        <v>37</v>
      </c>
      <c r="D31" s="1038"/>
      <c r="E31" s="86"/>
      <c r="F31" s="86">
        <v>0</v>
      </c>
      <c r="G31" s="86">
        <v>0</v>
      </c>
      <c r="H31" s="128">
        <f t="shared" si="3"/>
        <v>0</v>
      </c>
      <c r="I31" s="128">
        <f t="shared" si="4"/>
        <v>0</v>
      </c>
      <c r="J31" s="457"/>
      <c r="L31" s="33"/>
    </row>
    <row r="32" spans="1:15" ht="19.5" customHeight="1">
      <c r="B32" s="477"/>
      <c r="C32" s="1038" t="s">
        <v>39</v>
      </c>
      <c r="D32" s="1038"/>
      <c r="E32" s="86">
        <v>-2996718.36</v>
      </c>
      <c r="F32" s="86">
        <v>0</v>
      </c>
      <c r="G32" s="86"/>
      <c r="H32" s="128">
        <f t="shared" si="3"/>
        <v>-2996718.36</v>
      </c>
      <c r="I32" s="128">
        <f t="shared" si="4"/>
        <v>0</v>
      </c>
      <c r="J32" s="457"/>
      <c r="L32" s="33"/>
    </row>
    <row r="33" spans="2:18" ht="19.5" customHeight="1">
      <c r="B33" s="477"/>
      <c r="C33" s="1038" t="s">
        <v>41</v>
      </c>
      <c r="D33" s="1038"/>
      <c r="E33" s="86">
        <v>44975.85</v>
      </c>
      <c r="F33" s="86"/>
      <c r="G33" s="86">
        <v>42494.48</v>
      </c>
      <c r="H33" s="128">
        <f t="shared" si="3"/>
        <v>2481.3699999999953</v>
      </c>
      <c r="I33" s="128">
        <f t="shared" si="4"/>
        <v>-42494.48</v>
      </c>
      <c r="J33" s="457"/>
      <c r="L33" s="33"/>
    </row>
    <row r="34" spans="2:18" ht="19.5" customHeight="1">
      <c r="B34" s="477"/>
      <c r="C34" s="1038" t="s">
        <v>42</v>
      </c>
      <c r="D34" s="1038"/>
      <c r="E34" s="86"/>
      <c r="F34" s="86">
        <v>0</v>
      </c>
      <c r="G34" s="86">
        <v>0</v>
      </c>
      <c r="H34" s="128">
        <f t="shared" si="3"/>
        <v>0</v>
      </c>
      <c r="I34" s="128">
        <f t="shared" si="4"/>
        <v>0</v>
      </c>
      <c r="J34" s="457"/>
      <c r="L34" s="33"/>
    </row>
    <row r="35" spans="2:18" ht="19.5" customHeight="1">
      <c r="B35" s="477"/>
      <c r="C35" s="1038" t="s">
        <v>44</v>
      </c>
      <c r="D35" s="1038"/>
      <c r="E35" s="86"/>
      <c r="F35" s="86">
        <v>0</v>
      </c>
      <c r="G35" s="86">
        <v>0</v>
      </c>
      <c r="H35" s="128">
        <f t="shared" si="3"/>
        <v>0</v>
      </c>
      <c r="I35" s="128">
        <f t="shared" si="4"/>
        <v>0</v>
      </c>
      <c r="J35" s="457"/>
      <c r="L35" s="33" t="str">
        <f>IF(H35='1.ESF'!F34," ","error")</f>
        <v xml:space="preserve"> </v>
      </c>
    </row>
    <row r="36" spans="2:18" ht="12.75">
      <c r="B36" s="477"/>
      <c r="C36" s="427"/>
      <c r="D36" s="427"/>
      <c r="E36" s="155"/>
      <c r="F36" s="154"/>
      <c r="G36" s="154"/>
      <c r="H36" s="154"/>
      <c r="I36" s="154"/>
      <c r="J36" s="457"/>
      <c r="L36" s="33"/>
    </row>
    <row r="37" spans="2:18" ht="6" customHeight="1">
      <c r="B37" s="1039"/>
      <c r="C37" s="1040"/>
      <c r="D37" s="1040"/>
      <c r="E37" s="1040"/>
      <c r="F37" s="1040"/>
      <c r="G37" s="1040"/>
      <c r="H37" s="1040"/>
      <c r="I37" s="1040"/>
      <c r="J37" s="1041"/>
    </row>
    <row r="38" spans="2:18" ht="6" customHeight="1">
      <c r="B38" s="453"/>
      <c r="C38" s="495"/>
      <c r="D38" s="496"/>
      <c r="E38" s="79"/>
      <c r="F38" s="75"/>
      <c r="G38" s="75"/>
      <c r="H38" s="75"/>
      <c r="I38" s="75"/>
      <c r="J38" s="455"/>
    </row>
    <row r="39" spans="2:18" ht="15" customHeight="1">
      <c r="B39" s="460"/>
      <c r="C39" s="982" t="s">
        <v>77</v>
      </c>
      <c r="D39" s="982"/>
      <c r="E39" s="982"/>
      <c r="F39" s="982"/>
      <c r="G39" s="982"/>
      <c r="H39" s="982"/>
      <c r="I39" s="982"/>
      <c r="J39" s="497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60"/>
      <c r="C40" s="87"/>
      <c r="D40" s="102"/>
      <c r="E40" s="103"/>
      <c r="F40" s="103"/>
      <c r="G40" s="435"/>
      <c r="H40" s="104"/>
      <c r="I40" s="102"/>
      <c r="J40" s="483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60"/>
      <c r="C41" s="1042"/>
      <c r="D41" s="1042"/>
      <c r="E41" s="103"/>
      <c r="F41" s="157"/>
      <c r="G41" s="157"/>
      <c r="H41" s="158"/>
      <c r="I41" s="158"/>
      <c r="J41" s="483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60"/>
      <c r="C42" s="988" t="s">
        <v>446</v>
      </c>
      <c r="D42" s="988"/>
      <c r="E42" s="75"/>
      <c r="F42" s="988" t="s">
        <v>447</v>
      </c>
      <c r="G42" s="988"/>
      <c r="H42" s="1043"/>
      <c r="I42" s="1043"/>
      <c r="J42" s="498"/>
      <c r="K42" s="16"/>
      <c r="Q42" s="16"/>
      <c r="R42" s="16"/>
    </row>
    <row r="43" spans="2:18" ht="14.1" customHeight="1" thickBot="1">
      <c r="B43" s="465"/>
      <c r="C43" s="1003" t="s">
        <v>576</v>
      </c>
      <c r="D43" s="1003"/>
      <c r="E43" s="499"/>
      <c r="F43" s="1003" t="s">
        <v>448</v>
      </c>
      <c r="G43" s="1003"/>
      <c r="H43" s="1030"/>
      <c r="I43" s="1030"/>
      <c r="J43" s="500"/>
      <c r="K43" s="16"/>
      <c r="Q43" s="16"/>
      <c r="R43" s="16"/>
    </row>
    <row r="44" spans="2:18" ht="12.75">
      <c r="B44" s="73"/>
      <c r="C44" s="76"/>
      <c r="D44" s="76"/>
      <c r="E44" s="79"/>
      <c r="F44" s="76"/>
      <c r="G44" s="76"/>
      <c r="H44" s="76"/>
      <c r="I44" s="73"/>
      <c r="J44" s="73"/>
    </row>
    <row r="45" spans="2:18" ht="12.75">
      <c r="B45" s="73"/>
      <c r="C45" s="76"/>
      <c r="D45" s="76"/>
      <c r="E45" s="79"/>
      <c r="F45" s="76"/>
      <c r="G45" s="76"/>
      <c r="H45" s="76"/>
      <c r="I45" s="73"/>
      <c r="J45" s="73"/>
    </row>
    <row r="46" spans="2:18" ht="12.75">
      <c r="B46" s="73"/>
      <c r="C46" s="73"/>
      <c r="D46" s="73"/>
      <c r="E46" s="156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56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56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56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56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56"/>
      <c r="F51" s="73"/>
      <c r="G51" s="73"/>
      <c r="H51" s="73"/>
      <c r="I51" s="73"/>
      <c r="J51" s="73"/>
    </row>
  </sheetData>
  <sheetProtection formatCells="0" selectLockedCells="1"/>
  <mergeCells count="38"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H38" sqref="H38"/>
    </sheetView>
  </sheetViews>
  <sheetFormatPr baseColWidth="10" defaultRowHeight="12"/>
  <cols>
    <col min="1" max="1" width="1.7109375" style="37" customWidth="1"/>
    <col min="2" max="2" width="4.85546875" style="35" customWidth="1"/>
    <col min="3" max="3" width="14.5703125" style="35" customWidth="1"/>
    <col min="4" max="4" width="18.85546875" style="35" customWidth="1"/>
    <col min="5" max="5" width="21.85546875" style="35" customWidth="1"/>
    <col min="6" max="6" width="3.42578125" style="35" customWidth="1"/>
    <col min="7" max="7" width="22.28515625" style="35" customWidth="1"/>
    <col min="8" max="8" width="29.7109375" style="35" customWidth="1"/>
    <col min="9" max="9" width="20.7109375" style="35" customWidth="1"/>
    <col min="10" max="10" width="20.85546875" style="35" customWidth="1"/>
    <col min="11" max="11" width="3.7109375" style="35" customWidth="1"/>
    <col min="12" max="16384" width="11.42578125" style="37"/>
  </cols>
  <sheetData>
    <row r="1" spans="2:11" ht="7.5" customHeight="1" thickBot="1"/>
    <row r="2" spans="2:11" ht="7.5" customHeight="1">
      <c r="B2" s="501"/>
      <c r="C2" s="502"/>
      <c r="D2" s="1063"/>
      <c r="E2" s="1063"/>
      <c r="F2" s="1063"/>
      <c r="G2" s="1063"/>
      <c r="H2" s="1063"/>
      <c r="I2" s="1063"/>
      <c r="J2" s="502"/>
      <c r="K2" s="503"/>
    </row>
    <row r="3" spans="2:11" ht="14.1" customHeight="1">
      <c r="B3" s="504"/>
      <c r="C3" s="159"/>
      <c r="D3" s="1064" t="s">
        <v>153</v>
      </c>
      <c r="E3" s="1064"/>
      <c r="F3" s="1064"/>
      <c r="G3" s="1064"/>
      <c r="H3" s="1064"/>
      <c r="I3" s="1064"/>
      <c r="J3" s="159"/>
      <c r="K3" s="505"/>
    </row>
    <row r="4" spans="2:11" ht="14.1" customHeight="1">
      <c r="B4" s="1012" t="s">
        <v>1240</v>
      </c>
      <c r="C4" s="1009"/>
      <c r="D4" s="1009"/>
      <c r="E4" s="1009"/>
      <c r="F4" s="1009"/>
      <c r="G4" s="1009"/>
      <c r="H4" s="1009"/>
      <c r="I4" s="1009"/>
      <c r="J4" s="1009"/>
      <c r="K4" s="1013"/>
    </row>
    <row r="5" spans="2:11" ht="14.1" customHeight="1">
      <c r="B5" s="504"/>
      <c r="C5" s="159"/>
      <c r="D5" s="1064" t="s">
        <v>1</v>
      </c>
      <c r="E5" s="1064"/>
      <c r="F5" s="1064"/>
      <c r="G5" s="1064"/>
      <c r="H5" s="1064"/>
      <c r="I5" s="1064"/>
      <c r="J5" s="159"/>
      <c r="K5" s="505"/>
    </row>
    <row r="6" spans="2:11" ht="10.5" customHeight="1">
      <c r="B6" s="710"/>
      <c r="C6" s="1065"/>
      <c r="D6" s="1065"/>
      <c r="E6" s="1066"/>
      <c r="F6" s="1066"/>
      <c r="G6" s="1066"/>
      <c r="H6" s="1066"/>
      <c r="I6" s="1066"/>
      <c r="J6" s="1066"/>
      <c r="K6" s="711"/>
    </row>
    <row r="7" spans="2:11" ht="25.5" customHeight="1">
      <c r="B7" s="712"/>
      <c r="C7" s="160"/>
      <c r="D7" s="115"/>
      <c r="E7" s="704" t="s">
        <v>4</v>
      </c>
      <c r="F7" s="993" t="s">
        <v>506</v>
      </c>
      <c r="G7" s="993"/>
      <c r="H7" s="993"/>
      <c r="I7" s="993"/>
      <c r="J7" s="115"/>
      <c r="K7" s="487"/>
    </row>
    <row r="8" spans="2:11" ht="5.0999999999999996" customHeight="1">
      <c r="B8" s="506"/>
      <c r="C8" s="1067"/>
      <c r="D8" s="1067"/>
      <c r="E8" s="1067"/>
      <c r="F8" s="1067"/>
      <c r="G8" s="1067"/>
      <c r="H8" s="1067"/>
      <c r="I8" s="1067"/>
      <c r="J8" s="1067"/>
      <c r="K8" s="1068"/>
    </row>
    <row r="9" spans="2:11" ht="3" customHeight="1">
      <c r="B9" s="506"/>
      <c r="C9" s="1069"/>
      <c r="D9" s="1069"/>
      <c r="E9" s="1069"/>
      <c r="F9" s="1069"/>
      <c r="G9" s="1069"/>
      <c r="H9" s="1069"/>
      <c r="I9" s="1069"/>
      <c r="J9" s="1069"/>
      <c r="K9" s="1070"/>
    </row>
    <row r="10" spans="2:11" ht="30" customHeight="1">
      <c r="B10" s="507"/>
      <c r="C10" s="1071" t="s">
        <v>154</v>
      </c>
      <c r="D10" s="1071"/>
      <c r="E10" s="1071"/>
      <c r="F10" s="161"/>
      <c r="G10" s="162" t="s">
        <v>155</v>
      </c>
      <c r="H10" s="162" t="s">
        <v>156</v>
      </c>
      <c r="I10" s="161" t="s">
        <v>157</v>
      </c>
      <c r="J10" s="161" t="s">
        <v>158</v>
      </c>
      <c r="K10" s="508"/>
    </row>
    <row r="11" spans="2:11" ht="3" customHeight="1">
      <c r="B11" s="712"/>
      <c r="C11" s="1072"/>
      <c r="D11" s="1072"/>
      <c r="E11" s="1072"/>
      <c r="F11" s="1072"/>
      <c r="G11" s="1072"/>
      <c r="H11" s="1072"/>
      <c r="I11" s="1072"/>
      <c r="J11" s="1072"/>
      <c r="K11" s="1073"/>
    </row>
    <row r="12" spans="2:11" ht="9.9499999999999993" customHeight="1">
      <c r="B12" s="509"/>
      <c r="C12" s="1061"/>
      <c r="D12" s="1061"/>
      <c r="E12" s="1061"/>
      <c r="F12" s="1061"/>
      <c r="G12" s="1061"/>
      <c r="H12" s="1061"/>
      <c r="I12" s="1061"/>
      <c r="J12" s="1061"/>
      <c r="K12" s="1062"/>
    </row>
    <row r="13" spans="2:11" ht="12.75" customHeight="1">
      <c r="B13" s="509"/>
      <c r="C13" s="1058" t="s">
        <v>159</v>
      </c>
      <c r="D13" s="1058"/>
      <c r="E13" s="1058"/>
      <c r="F13" s="163"/>
      <c r="G13" s="163"/>
      <c r="H13" s="163"/>
      <c r="I13" s="163"/>
      <c r="J13" s="163"/>
      <c r="K13" s="510"/>
    </row>
    <row r="14" spans="2:11" ht="12.75">
      <c r="B14" s="511"/>
      <c r="C14" s="1059" t="s">
        <v>160</v>
      </c>
      <c r="D14" s="1059"/>
      <c r="E14" s="1059"/>
      <c r="F14" s="164"/>
      <c r="G14" s="164"/>
      <c r="H14" s="164"/>
      <c r="I14" s="164"/>
      <c r="J14" s="164"/>
      <c r="K14" s="512"/>
    </row>
    <row r="15" spans="2:11" ht="12.75">
      <c r="B15" s="511"/>
      <c r="C15" s="1058" t="s">
        <v>161</v>
      </c>
      <c r="D15" s="1058"/>
      <c r="E15" s="1058"/>
      <c r="F15" s="164"/>
      <c r="G15" s="165"/>
      <c r="H15" s="165"/>
      <c r="I15" s="146">
        <f>SUM(I16:I18)</f>
        <v>0</v>
      </c>
      <c r="J15" s="146">
        <f>SUM(J16:J18)</f>
        <v>0</v>
      </c>
      <c r="K15" s="513"/>
    </row>
    <row r="16" spans="2:11" ht="12.75" customHeight="1">
      <c r="B16" s="514"/>
      <c r="C16" s="166"/>
      <c r="D16" s="1056" t="s">
        <v>162</v>
      </c>
      <c r="E16" s="1056"/>
      <c r="F16" s="164"/>
      <c r="G16" s="167"/>
      <c r="H16" s="167"/>
      <c r="I16" s="168">
        <v>0</v>
      </c>
      <c r="J16" s="168">
        <v>0</v>
      </c>
      <c r="K16" s="515"/>
    </row>
    <row r="17" spans="2:11" ht="12.75">
      <c r="B17" s="514"/>
      <c r="C17" s="166"/>
      <c r="D17" s="1056" t="s">
        <v>163</v>
      </c>
      <c r="E17" s="1056"/>
      <c r="F17" s="164"/>
      <c r="G17" s="167"/>
      <c r="H17" s="167"/>
      <c r="I17" s="168">
        <v>0</v>
      </c>
      <c r="J17" s="168">
        <v>0</v>
      </c>
      <c r="K17" s="515"/>
    </row>
    <row r="18" spans="2:11" ht="12.75" customHeight="1">
      <c r="B18" s="514"/>
      <c r="C18" s="166"/>
      <c r="D18" s="1056" t="s">
        <v>164</v>
      </c>
      <c r="E18" s="1056"/>
      <c r="F18" s="164"/>
      <c r="G18" s="167"/>
      <c r="H18" s="167"/>
      <c r="I18" s="168">
        <v>0</v>
      </c>
      <c r="J18" s="168">
        <v>0</v>
      </c>
      <c r="K18" s="515"/>
    </row>
    <row r="19" spans="2:11" ht="9.9499999999999993" customHeight="1">
      <c r="B19" s="514"/>
      <c r="C19" s="166"/>
      <c r="D19" s="166"/>
      <c r="E19" s="169"/>
      <c r="F19" s="164"/>
      <c r="G19" s="170"/>
      <c r="H19" s="170"/>
      <c r="I19" s="171"/>
      <c r="J19" s="171"/>
      <c r="K19" s="515"/>
    </row>
    <row r="20" spans="2:11" ht="12.75">
      <c r="B20" s="511"/>
      <c r="C20" s="1058" t="s">
        <v>165</v>
      </c>
      <c r="D20" s="1058"/>
      <c r="E20" s="1058"/>
      <c r="F20" s="164"/>
      <c r="G20" s="165"/>
      <c r="H20" s="165"/>
      <c r="I20" s="146">
        <f>SUM(I21:I24)</f>
        <v>0</v>
      </c>
      <c r="J20" s="146">
        <f>SUM(J21:J24)</f>
        <v>0</v>
      </c>
      <c r="K20" s="513"/>
    </row>
    <row r="21" spans="2:11" ht="12.75" customHeight="1">
      <c r="B21" s="514"/>
      <c r="C21" s="166"/>
      <c r="D21" s="1056" t="s">
        <v>166</v>
      </c>
      <c r="E21" s="1056"/>
      <c r="F21" s="164"/>
      <c r="G21" s="167"/>
      <c r="H21" s="167"/>
      <c r="I21" s="168">
        <v>0</v>
      </c>
      <c r="J21" s="168">
        <v>0</v>
      </c>
      <c r="K21" s="515"/>
    </row>
    <row r="22" spans="2:11" ht="12.75">
      <c r="B22" s="514"/>
      <c r="C22" s="166"/>
      <c r="D22" s="1056" t="s">
        <v>167</v>
      </c>
      <c r="E22" s="1056"/>
      <c r="F22" s="164"/>
      <c r="G22" s="167"/>
      <c r="H22" s="167"/>
      <c r="I22" s="168">
        <v>0</v>
      </c>
      <c r="J22" s="168">
        <v>0</v>
      </c>
      <c r="K22" s="515"/>
    </row>
    <row r="23" spans="2:11" ht="12.75">
      <c r="B23" s="514"/>
      <c r="C23" s="166"/>
      <c r="D23" s="1056" t="s">
        <v>163</v>
      </c>
      <c r="E23" s="1056"/>
      <c r="F23" s="164"/>
      <c r="G23" s="167"/>
      <c r="H23" s="167"/>
      <c r="I23" s="168">
        <v>0</v>
      </c>
      <c r="J23" s="168">
        <v>0</v>
      </c>
      <c r="K23" s="515"/>
    </row>
    <row r="24" spans="2:11" ht="12.75" customHeight="1">
      <c r="B24" s="514"/>
      <c r="C24" s="172"/>
      <c r="D24" s="1056" t="s">
        <v>164</v>
      </c>
      <c r="E24" s="1056"/>
      <c r="F24" s="164"/>
      <c r="G24" s="167"/>
      <c r="H24" s="167"/>
      <c r="I24" s="173">
        <v>0</v>
      </c>
      <c r="J24" s="173">
        <v>0</v>
      </c>
      <c r="K24" s="515"/>
    </row>
    <row r="25" spans="2:11" ht="9.9499999999999993" customHeight="1">
      <c r="B25" s="514"/>
      <c r="C25" s="166"/>
      <c r="D25" s="166"/>
      <c r="E25" s="169"/>
      <c r="F25" s="164"/>
      <c r="G25" s="701"/>
      <c r="H25" s="701"/>
      <c r="I25" s="174"/>
      <c r="J25" s="174"/>
      <c r="K25" s="515"/>
    </row>
    <row r="26" spans="2:11" ht="12.75">
      <c r="B26" s="516"/>
      <c r="C26" s="1060" t="s">
        <v>168</v>
      </c>
      <c r="D26" s="1060"/>
      <c r="E26" s="1060"/>
      <c r="F26" s="175"/>
      <c r="G26" s="176"/>
      <c r="H26" s="176"/>
      <c r="I26" s="177">
        <f>I15+I20</f>
        <v>0</v>
      </c>
      <c r="J26" s="177">
        <f>J15+J20</f>
        <v>0</v>
      </c>
      <c r="K26" s="517"/>
    </row>
    <row r="27" spans="2:11" ht="12.75">
      <c r="B27" s="511"/>
      <c r="C27" s="166"/>
      <c r="D27" s="166"/>
      <c r="E27" s="702"/>
      <c r="F27" s="164"/>
      <c r="G27" s="701"/>
      <c r="H27" s="701"/>
      <c r="I27" s="174"/>
      <c r="J27" s="174"/>
      <c r="K27" s="513"/>
    </row>
    <row r="28" spans="2:11" ht="12.75">
      <c r="B28" s="511"/>
      <c r="C28" s="1059" t="s">
        <v>169</v>
      </c>
      <c r="D28" s="1059"/>
      <c r="E28" s="1059"/>
      <c r="F28" s="164"/>
      <c r="G28" s="701"/>
      <c r="H28" s="701"/>
      <c r="I28" s="174"/>
      <c r="J28" s="174"/>
      <c r="K28" s="513"/>
    </row>
    <row r="29" spans="2:11" ht="12.75">
      <c r="B29" s="511"/>
      <c r="C29" s="1058" t="s">
        <v>161</v>
      </c>
      <c r="D29" s="1058"/>
      <c r="E29" s="1058"/>
      <c r="F29" s="164"/>
      <c r="G29" s="165"/>
      <c r="H29" s="165"/>
      <c r="I29" s="146">
        <f>SUM(I30:I32)</f>
        <v>0</v>
      </c>
      <c r="J29" s="146">
        <f>SUM(J30:J32)</f>
        <v>0</v>
      </c>
      <c r="K29" s="513"/>
    </row>
    <row r="30" spans="2:11" ht="12.75" customHeight="1">
      <c r="B30" s="514"/>
      <c r="C30" s="166"/>
      <c r="D30" s="1056" t="s">
        <v>162</v>
      </c>
      <c r="E30" s="1056"/>
      <c r="F30" s="164"/>
      <c r="G30" s="167"/>
      <c r="H30" s="167"/>
      <c r="I30" s="168">
        <v>0</v>
      </c>
      <c r="J30" s="168">
        <v>0</v>
      </c>
      <c r="K30" s="515"/>
    </row>
    <row r="31" spans="2:11" ht="12.75">
      <c r="B31" s="514"/>
      <c r="C31" s="172"/>
      <c r="D31" s="1056" t="s">
        <v>163</v>
      </c>
      <c r="E31" s="1056"/>
      <c r="F31" s="172"/>
      <c r="G31" s="178"/>
      <c r="H31" s="178"/>
      <c r="I31" s="168">
        <v>0</v>
      </c>
      <c r="J31" s="168">
        <v>0</v>
      </c>
      <c r="K31" s="515"/>
    </row>
    <row r="32" spans="2:11" ht="12.75">
      <c r="B32" s="514"/>
      <c r="C32" s="172"/>
      <c r="D32" s="1056" t="s">
        <v>164</v>
      </c>
      <c r="E32" s="1056"/>
      <c r="F32" s="172"/>
      <c r="G32" s="178"/>
      <c r="H32" s="178"/>
      <c r="I32" s="168">
        <v>0</v>
      </c>
      <c r="J32" s="168">
        <v>0</v>
      </c>
      <c r="K32" s="515"/>
    </row>
    <row r="33" spans="2:11" ht="9.9499999999999993" customHeight="1">
      <c r="B33" s="514"/>
      <c r="C33" s="166"/>
      <c r="D33" s="166"/>
      <c r="E33" s="169"/>
      <c r="F33" s="164"/>
      <c r="G33" s="701"/>
      <c r="H33" s="701"/>
      <c r="I33" s="174"/>
      <c r="J33" s="174"/>
      <c r="K33" s="515"/>
    </row>
    <row r="34" spans="2:11" ht="12.75">
      <c r="B34" s="511"/>
      <c r="C34" s="1058" t="s">
        <v>165</v>
      </c>
      <c r="D34" s="1058"/>
      <c r="E34" s="1058"/>
      <c r="F34" s="164"/>
      <c r="G34" s="165"/>
      <c r="H34" s="165"/>
      <c r="I34" s="146">
        <f>SUM(I35:I38)</f>
        <v>0</v>
      </c>
      <c r="J34" s="146">
        <f>SUM(J35:J38)</f>
        <v>0</v>
      </c>
      <c r="K34" s="513"/>
    </row>
    <row r="35" spans="2:11" ht="12.75" customHeight="1">
      <c r="B35" s="514"/>
      <c r="C35" s="166"/>
      <c r="D35" s="1056" t="s">
        <v>166</v>
      </c>
      <c r="E35" s="1056"/>
      <c r="F35" s="164"/>
      <c r="G35" s="167"/>
      <c r="H35" s="167"/>
      <c r="I35" s="168">
        <v>0</v>
      </c>
      <c r="J35" s="168">
        <v>0</v>
      </c>
      <c r="K35" s="515"/>
    </row>
    <row r="36" spans="2:11" ht="12.75">
      <c r="B36" s="514"/>
      <c r="C36" s="166"/>
      <c r="D36" s="1056" t="s">
        <v>167</v>
      </c>
      <c r="E36" s="1056"/>
      <c r="F36" s="164"/>
      <c r="G36" s="167"/>
      <c r="H36" s="167"/>
      <c r="I36" s="168">
        <v>0</v>
      </c>
      <c r="J36" s="168">
        <v>0</v>
      </c>
      <c r="K36" s="515"/>
    </row>
    <row r="37" spans="2:11" ht="12.75">
      <c r="B37" s="514"/>
      <c r="C37" s="166"/>
      <c r="D37" s="1056" t="s">
        <v>163</v>
      </c>
      <c r="E37" s="1056"/>
      <c r="F37" s="164"/>
      <c r="G37" s="167"/>
      <c r="H37" s="167"/>
      <c r="I37" s="168">
        <v>0</v>
      </c>
      <c r="J37" s="168">
        <v>0</v>
      </c>
      <c r="K37" s="515"/>
    </row>
    <row r="38" spans="2:11" ht="12.75">
      <c r="B38" s="514"/>
      <c r="C38" s="164"/>
      <c r="D38" s="1056" t="s">
        <v>164</v>
      </c>
      <c r="E38" s="1056"/>
      <c r="F38" s="164"/>
      <c r="G38" s="167"/>
      <c r="H38" s="167"/>
      <c r="I38" s="168">
        <v>0</v>
      </c>
      <c r="J38" s="168">
        <v>0</v>
      </c>
      <c r="K38" s="515"/>
    </row>
    <row r="39" spans="2:11" ht="9.9499999999999993" customHeight="1">
      <c r="B39" s="514"/>
      <c r="C39" s="164"/>
      <c r="D39" s="164"/>
      <c r="E39" s="169"/>
      <c r="F39" s="164"/>
      <c r="G39" s="701"/>
      <c r="H39" s="701"/>
      <c r="I39" s="174"/>
      <c r="J39" s="174"/>
      <c r="K39" s="515"/>
    </row>
    <row r="40" spans="2:11" ht="12.75">
      <c r="B40" s="516"/>
      <c r="C40" s="1060" t="s">
        <v>170</v>
      </c>
      <c r="D40" s="1060"/>
      <c r="E40" s="1060"/>
      <c r="F40" s="175"/>
      <c r="G40" s="179"/>
      <c r="H40" s="179"/>
      <c r="I40" s="177">
        <f>+I29+I34</f>
        <v>0</v>
      </c>
      <c r="J40" s="177">
        <f>+J29+J34</f>
        <v>0</v>
      </c>
      <c r="K40" s="517"/>
    </row>
    <row r="41" spans="2:11" ht="12.75">
      <c r="B41" s="514"/>
      <c r="C41" s="166"/>
      <c r="D41" s="166"/>
      <c r="E41" s="169"/>
      <c r="F41" s="164"/>
      <c r="G41" s="701"/>
      <c r="H41" s="701"/>
      <c r="I41" s="174"/>
      <c r="J41" s="174"/>
      <c r="K41" s="515"/>
    </row>
    <row r="42" spans="2:11" ht="12.75">
      <c r="B42" s="514"/>
      <c r="C42" s="1058" t="s">
        <v>171</v>
      </c>
      <c r="D42" s="1058"/>
      <c r="E42" s="1058"/>
      <c r="F42" s="164"/>
      <c r="G42" s="167"/>
      <c r="H42" s="167"/>
      <c r="I42" s="180">
        <v>13045153</v>
      </c>
      <c r="J42" s="180">
        <v>810999</v>
      </c>
      <c r="K42" s="515"/>
    </row>
    <row r="43" spans="2:11" ht="12.75">
      <c r="B43" s="514"/>
      <c r="C43" s="166"/>
      <c r="D43" s="166"/>
      <c r="E43" s="169"/>
      <c r="F43" s="164"/>
      <c r="G43" s="701"/>
      <c r="H43" s="701"/>
      <c r="I43" s="174"/>
      <c r="J43" s="174"/>
      <c r="K43" s="515"/>
    </row>
    <row r="44" spans="2:11" ht="12.75">
      <c r="B44" s="518"/>
      <c r="C44" s="1053" t="s">
        <v>172</v>
      </c>
      <c r="D44" s="1053"/>
      <c r="E44" s="1053"/>
      <c r="F44" s="181"/>
      <c r="G44" s="182"/>
      <c r="H44" s="182"/>
      <c r="I44" s="183">
        <f>I26+I40+I42</f>
        <v>13045153</v>
      </c>
      <c r="J44" s="183">
        <f>J26+J40+J42</f>
        <v>810999</v>
      </c>
      <c r="K44" s="519"/>
    </row>
    <row r="45" spans="2:11" ht="6" customHeight="1">
      <c r="B45" s="514"/>
      <c r="C45" s="1054"/>
      <c r="D45" s="1054"/>
      <c r="E45" s="1054"/>
      <c r="F45" s="1054"/>
      <c r="G45" s="1054"/>
      <c r="H45" s="1054"/>
      <c r="I45" s="1054"/>
      <c r="J45" s="1054"/>
      <c r="K45" s="1055"/>
    </row>
    <row r="46" spans="2:11" ht="6" customHeight="1">
      <c r="B46" s="514"/>
      <c r="C46" s="185"/>
      <c r="D46" s="185"/>
      <c r="E46" s="186"/>
      <c r="F46" s="187"/>
      <c r="G46" s="186"/>
      <c r="H46" s="187"/>
      <c r="I46" s="187"/>
      <c r="J46" s="187"/>
      <c r="K46" s="520"/>
    </row>
    <row r="47" spans="2:11" s="36" customFormat="1" ht="15" customHeight="1">
      <c r="B47" s="521"/>
      <c r="C47" s="1056" t="s">
        <v>77</v>
      </c>
      <c r="D47" s="1056"/>
      <c r="E47" s="1056"/>
      <c r="F47" s="1056"/>
      <c r="G47" s="1056"/>
      <c r="H47" s="1056"/>
      <c r="I47" s="1056"/>
      <c r="J47" s="1056"/>
      <c r="K47" s="1057"/>
    </row>
    <row r="48" spans="2:11" s="36" customFormat="1" ht="24" customHeight="1">
      <c r="B48" s="521"/>
      <c r="C48" s="169"/>
      <c r="D48" s="189"/>
      <c r="E48" s="190"/>
      <c r="F48" s="190"/>
      <c r="G48" s="188"/>
      <c r="H48" s="191"/>
      <c r="I48" s="192"/>
      <c r="J48" s="192"/>
      <c r="K48" s="522"/>
    </row>
    <row r="49" spans="2:11" s="36" customFormat="1" ht="25.5" customHeight="1">
      <c r="B49" s="521"/>
      <c r="C49" s="169"/>
      <c r="D49" s="991"/>
      <c r="E49" s="991"/>
      <c r="F49" s="190"/>
      <c r="G49" s="188"/>
      <c r="H49" s="990"/>
      <c r="I49" s="990"/>
      <c r="J49" s="190"/>
      <c r="K49" s="522"/>
    </row>
    <row r="50" spans="2:11" s="36" customFormat="1" ht="14.1" customHeight="1">
      <c r="B50" s="521"/>
      <c r="C50" s="174"/>
      <c r="D50" s="988" t="s">
        <v>446</v>
      </c>
      <c r="E50" s="988"/>
      <c r="F50" s="190"/>
      <c r="G50" s="190"/>
      <c r="H50" s="988" t="s">
        <v>447</v>
      </c>
      <c r="I50" s="988"/>
      <c r="J50" s="164"/>
      <c r="K50" s="522"/>
    </row>
    <row r="51" spans="2:11" s="36" customFormat="1" ht="14.1" customHeight="1" thickBot="1">
      <c r="B51" s="523"/>
      <c r="C51" s="524"/>
      <c r="D51" s="1003" t="s">
        <v>576</v>
      </c>
      <c r="E51" s="1003"/>
      <c r="F51" s="525"/>
      <c r="G51" s="525"/>
      <c r="H51" s="1003" t="s">
        <v>448</v>
      </c>
      <c r="I51" s="1003"/>
      <c r="J51" s="526"/>
      <c r="K51" s="527"/>
    </row>
    <row r="52" spans="2:11" ht="12.75">
      <c r="B52" s="184"/>
      <c r="C52" s="184"/>
      <c r="D52" s="184"/>
      <c r="E52" s="184"/>
      <c r="F52" s="184"/>
      <c r="G52" s="184"/>
      <c r="H52" s="184"/>
      <c r="I52" s="184"/>
      <c r="J52" s="184"/>
      <c r="K52" s="184"/>
    </row>
  </sheetData>
  <sheetProtection selectLockedCells="1"/>
  <mergeCells count="45"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080" t="s">
        <v>2</v>
      </c>
      <c r="B2" s="1080"/>
      <c r="C2" s="1080"/>
      <c r="D2" s="1080"/>
      <c r="E2" s="13" t="e">
        <f>'1.ESF'!#REF!</f>
        <v>#REF!</v>
      </c>
    </row>
    <row r="3" spans="1:5">
      <c r="A3" s="1080" t="s">
        <v>4</v>
      </c>
      <c r="B3" s="1080"/>
      <c r="C3" s="1080"/>
      <c r="D3" s="1080"/>
      <c r="E3" s="13">
        <f>'1.ESF'!D5</f>
        <v>0</v>
      </c>
    </row>
    <row r="4" spans="1:5">
      <c r="A4" s="1080" t="s">
        <v>3</v>
      </c>
      <c r="B4" s="1080"/>
      <c r="C4" s="1080"/>
      <c r="D4" s="1080"/>
      <c r="E4" s="14"/>
    </row>
    <row r="5" spans="1:5">
      <c r="A5" s="1080" t="s">
        <v>72</v>
      </c>
      <c r="B5" s="1080"/>
      <c r="C5" s="1080"/>
      <c r="D5" s="1080"/>
      <c r="E5" t="s">
        <v>70</v>
      </c>
    </row>
    <row r="6" spans="1:5">
      <c r="A6" s="6"/>
      <c r="B6" s="6"/>
      <c r="C6" s="1085" t="s">
        <v>5</v>
      </c>
      <c r="D6" s="1085"/>
      <c r="E6" s="1">
        <v>2013</v>
      </c>
    </row>
    <row r="7" spans="1:5">
      <c r="A7" s="1081" t="s">
        <v>68</v>
      </c>
      <c r="B7" s="1079" t="s">
        <v>8</v>
      </c>
      <c r="C7" s="1075" t="s">
        <v>10</v>
      </c>
      <c r="D7" s="1075"/>
      <c r="E7" s="8">
        <f>'1.ESF'!F13</f>
        <v>14344310.720000001</v>
      </c>
    </row>
    <row r="8" spans="1:5">
      <c r="A8" s="1081"/>
      <c r="B8" s="1079"/>
      <c r="C8" s="1075" t="s">
        <v>12</v>
      </c>
      <c r="D8" s="1075"/>
      <c r="E8" s="8">
        <f>'1.ESF'!F14</f>
        <v>-1281648.3</v>
      </c>
    </row>
    <row r="9" spans="1:5">
      <c r="A9" s="1081"/>
      <c r="B9" s="1079"/>
      <c r="C9" s="1075" t="s">
        <v>14</v>
      </c>
      <c r="D9" s="1075"/>
      <c r="E9" s="8">
        <f>'1.ESF'!F15</f>
        <v>0</v>
      </c>
    </row>
    <row r="10" spans="1:5">
      <c r="A10" s="1081"/>
      <c r="B10" s="1079"/>
      <c r="C10" s="1075" t="s">
        <v>16</v>
      </c>
      <c r="D10" s="1075"/>
      <c r="E10" s="8">
        <f>'1.ESF'!F16</f>
        <v>0</v>
      </c>
    </row>
    <row r="11" spans="1:5">
      <c r="A11" s="1081"/>
      <c r="B11" s="1079"/>
      <c r="C11" s="1075" t="s">
        <v>18</v>
      </c>
      <c r="D11" s="1075"/>
      <c r="E11" s="8">
        <f>'1.ESF'!F17</f>
        <v>0</v>
      </c>
    </row>
    <row r="12" spans="1:5">
      <c r="A12" s="1081"/>
      <c r="B12" s="1079"/>
      <c r="C12" s="1075" t="s">
        <v>20</v>
      </c>
      <c r="D12" s="1075"/>
      <c r="E12" s="8">
        <f>'1.ESF'!F18</f>
        <v>0</v>
      </c>
    </row>
    <row r="13" spans="1:5">
      <c r="A13" s="1081"/>
      <c r="B13" s="1079"/>
      <c r="C13" s="1075" t="s">
        <v>22</v>
      </c>
      <c r="D13" s="1075"/>
      <c r="E13" s="8">
        <f>'1.ESF'!F19</f>
        <v>0</v>
      </c>
    </row>
    <row r="14" spans="1:5" ht="15.75" thickBot="1">
      <c r="A14" s="1081"/>
      <c r="B14" s="4"/>
      <c r="C14" s="1076" t="s">
        <v>25</v>
      </c>
      <c r="D14" s="1076"/>
      <c r="E14" s="9">
        <f>'1.ESF'!F21</f>
        <v>13062662.42</v>
      </c>
    </row>
    <row r="15" spans="1:5">
      <c r="A15" s="1081"/>
      <c r="B15" s="1079" t="s">
        <v>27</v>
      </c>
      <c r="C15" s="1075" t="s">
        <v>29</v>
      </c>
      <c r="D15" s="1075"/>
      <c r="E15" s="8">
        <f>'1.ESF'!F26</f>
        <v>0</v>
      </c>
    </row>
    <row r="16" spans="1:5">
      <c r="A16" s="1081"/>
      <c r="B16" s="1079"/>
      <c r="C16" s="1075" t="s">
        <v>31</v>
      </c>
      <c r="D16" s="1075"/>
      <c r="E16" s="8">
        <f>'1.ESF'!F27</f>
        <v>0</v>
      </c>
    </row>
    <row r="17" spans="1:5">
      <c r="A17" s="1081"/>
      <c r="B17" s="1079"/>
      <c r="C17" s="1075" t="s">
        <v>33</v>
      </c>
      <c r="D17" s="1075"/>
      <c r="E17" s="8">
        <f>'1.ESF'!F28</f>
        <v>10915400</v>
      </c>
    </row>
    <row r="18" spans="1:5">
      <c r="A18" s="1081"/>
      <c r="B18" s="1079"/>
      <c r="C18" s="1075" t="s">
        <v>35</v>
      </c>
      <c r="D18" s="1075"/>
      <c r="E18" s="8">
        <f>'1.ESF'!F29</f>
        <v>3240608.8</v>
      </c>
    </row>
    <row r="19" spans="1:5">
      <c r="A19" s="1081"/>
      <c r="B19" s="1079"/>
      <c r="C19" s="1075" t="s">
        <v>37</v>
      </c>
      <c r="D19" s="1075"/>
      <c r="E19" s="8">
        <f>'1.ESF'!F30</f>
        <v>0</v>
      </c>
    </row>
    <row r="20" spans="1:5">
      <c r="A20" s="1081"/>
      <c r="B20" s="1079"/>
      <c r="C20" s="1075" t="s">
        <v>39</v>
      </c>
      <c r="D20" s="1075"/>
      <c r="E20" s="8">
        <f>'1.ESF'!F31</f>
        <v>-2996718.36</v>
      </c>
    </row>
    <row r="21" spans="1:5">
      <c r="A21" s="1081"/>
      <c r="B21" s="1079"/>
      <c r="C21" s="1075" t="s">
        <v>41</v>
      </c>
      <c r="D21" s="1075"/>
      <c r="E21" s="8">
        <f>'1.ESF'!F32</f>
        <v>44975.85</v>
      </c>
    </row>
    <row r="22" spans="1:5">
      <c r="A22" s="1081"/>
      <c r="B22" s="1079"/>
      <c r="C22" s="1075" t="s">
        <v>42</v>
      </c>
      <c r="D22" s="1075"/>
      <c r="E22" s="8">
        <f>'1.ESF'!F33</f>
        <v>0</v>
      </c>
    </row>
    <row r="23" spans="1:5">
      <c r="A23" s="1081"/>
      <c r="B23" s="1079"/>
      <c r="C23" s="1075" t="s">
        <v>44</v>
      </c>
      <c r="D23" s="1075"/>
      <c r="E23" s="8">
        <f>'1.ESF'!F34</f>
        <v>0</v>
      </c>
    </row>
    <row r="24" spans="1:5" ht="15.75" thickBot="1">
      <c r="A24" s="1081"/>
      <c r="B24" s="4"/>
      <c r="C24" s="1076" t="s">
        <v>46</v>
      </c>
      <c r="D24" s="1076"/>
      <c r="E24" s="9">
        <f>'1.ESF'!F36</f>
        <v>11204266.290000001</v>
      </c>
    </row>
    <row r="25" spans="1:5" ht="15.75" thickBot="1">
      <c r="A25" s="1081"/>
      <c r="B25" s="2"/>
      <c r="C25" s="1076" t="s">
        <v>48</v>
      </c>
      <c r="D25" s="1076"/>
      <c r="E25" s="9">
        <f>'1.ESF'!F38</f>
        <v>24266928.710000001</v>
      </c>
    </row>
    <row r="26" spans="1:5">
      <c r="A26" s="1081" t="s">
        <v>69</v>
      </c>
      <c r="B26" s="1079" t="s">
        <v>9</v>
      </c>
      <c r="C26" s="1075" t="s">
        <v>11</v>
      </c>
      <c r="D26" s="1075"/>
      <c r="E26" s="8">
        <f>'1.ESF'!K13</f>
        <v>13045153.460000001</v>
      </c>
    </row>
    <row r="27" spans="1:5">
      <c r="A27" s="1081"/>
      <c r="B27" s="1079"/>
      <c r="C27" s="1075" t="s">
        <v>13</v>
      </c>
      <c r="D27" s="1075"/>
      <c r="E27" s="8">
        <f>'1.ESF'!K14</f>
        <v>0</v>
      </c>
    </row>
    <row r="28" spans="1:5">
      <c r="A28" s="1081"/>
      <c r="B28" s="1079"/>
      <c r="C28" s="1075" t="s">
        <v>15</v>
      </c>
      <c r="D28" s="1075"/>
      <c r="E28" s="8">
        <f>'1.ESF'!K15</f>
        <v>0</v>
      </c>
    </row>
    <row r="29" spans="1:5">
      <c r="A29" s="1081"/>
      <c r="B29" s="1079"/>
      <c r="C29" s="1075" t="s">
        <v>17</v>
      </c>
      <c r="D29" s="1075"/>
      <c r="E29" s="8">
        <f>'1.ESF'!K16</f>
        <v>0</v>
      </c>
    </row>
    <row r="30" spans="1:5">
      <c r="A30" s="1081"/>
      <c r="B30" s="1079"/>
      <c r="C30" s="1075" t="s">
        <v>19</v>
      </c>
      <c r="D30" s="1075"/>
      <c r="E30" s="8">
        <f>'1.ESF'!K17</f>
        <v>0</v>
      </c>
    </row>
    <row r="31" spans="1:5">
      <c r="A31" s="1081"/>
      <c r="B31" s="1079"/>
      <c r="C31" s="1075" t="s">
        <v>21</v>
      </c>
      <c r="D31" s="1075"/>
      <c r="E31" s="8">
        <f>'1.ESF'!K18</f>
        <v>0</v>
      </c>
    </row>
    <row r="32" spans="1:5">
      <c r="A32" s="1081"/>
      <c r="B32" s="1079"/>
      <c r="C32" s="1075" t="s">
        <v>23</v>
      </c>
      <c r="D32" s="1075"/>
      <c r="E32" s="8">
        <f>'1.ESF'!K19</f>
        <v>0</v>
      </c>
    </row>
    <row r="33" spans="1:5">
      <c r="A33" s="1081"/>
      <c r="B33" s="1079"/>
      <c r="C33" s="1075" t="s">
        <v>24</v>
      </c>
      <c r="D33" s="1075"/>
      <c r="E33" s="8">
        <f>'1.ESF'!K20</f>
        <v>0</v>
      </c>
    </row>
    <row r="34" spans="1:5" ht="15.75" thickBot="1">
      <c r="A34" s="1081"/>
      <c r="B34" s="4"/>
      <c r="C34" s="1076" t="s">
        <v>26</v>
      </c>
      <c r="D34" s="1076"/>
      <c r="E34" s="9">
        <f>'1.ESF'!K22</f>
        <v>13045153.460000001</v>
      </c>
    </row>
    <row r="35" spans="1:5">
      <c r="A35" s="1081"/>
      <c r="B35" s="1079" t="s">
        <v>28</v>
      </c>
      <c r="C35" s="1075" t="s">
        <v>30</v>
      </c>
      <c r="D35" s="1075"/>
      <c r="E35" s="8">
        <f>'1.ESF'!K26</f>
        <v>0</v>
      </c>
    </row>
    <row r="36" spans="1:5">
      <c r="A36" s="1081"/>
      <c r="B36" s="1079"/>
      <c r="C36" s="1075" t="s">
        <v>32</v>
      </c>
      <c r="D36" s="1075"/>
      <c r="E36" s="8">
        <f>'1.ESF'!K27</f>
        <v>0</v>
      </c>
    </row>
    <row r="37" spans="1:5">
      <c r="A37" s="1081"/>
      <c r="B37" s="1079"/>
      <c r="C37" s="1075" t="s">
        <v>34</v>
      </c>
      <c r="D37" s="1075"/>
      <c r="E37" s="8">
        <f>'1.ESF'!K28</f>
        <v>0</v>
      </c>
    </row>
    <row r="38" spans="1:5">
      <c r="A38" s="1081"/>
      <c r="B38" s="1079"/>
      <c r="C38" s="1075" t="s">
        <v>36</v>
      </c>
      <c r="D38" s="1075"/>
      <c r="E38" s="8">
        <f>'1.ESF'!K29</f>
        <v>0</v>
      </c>
    </row>
    <row r="39" spans="1:5">
      <c r="A39" s="1081"/>
      <c r="B39" s="1079"/>
      <c r="C39" s="1075" t="s">
        <v>38</v>
      </c>
      <c r="D39" s="1075"/>
      <c r="E39" s="8">
        <f>'1.ESF'!K30</f>
        <v>0</v>
      </c>
    </row>
    <row r="40" spans="1:5">
      <c r="A40" s="1081"/>
      <c r="B40" s="1079"/>
      <c r="C40" s="1075" t="s">
        <v>40</v>
      </c>
      <c r="D40" s="1075"/>
      <c r="E40" s="8">
        <f>'1.ESF'!K31</f>
        <v>0</v>
      </c>
    </row>
    <row r="41" spans="1:5" ht="15.75" thickBot="1">
      <c r="A41" s="1081"/>
      <c r="B41" s="2"/>
      <c r="C41" s="1076" t="s">
        <v>43</v>
      </c>
      <c r="D41" s="1076"/>
      <c r="E41" s="9">
        <f>'1.ESF'!K33</f>
        <v>0</v>
      </c>
    </row>
    <row r="42" spans="1:5" ht="15.75" thickBot="1">
      <c r="A42" s="1081"/>
      <c r="B42" s="2"/>
      <c r="C42" s="1076" t="s">
        <v>45</v>
      </c>
      <c r="D42" s="1076"/>
      <c r="E42" s="9">
        <f>'1.ESF'!K35</f>
        <v>13045153.460000001</v>
      </c>
    </row>
    <row r="43" spans="1:5">
      <c r="A43" s="3"/>
      <c r="B43" s="1079" t="s">
        <v>47</v>
      </c>
      <c r="C43" s="1077" t="s">
        <v>49</v>
      </c>
      <c r="D43" s="1077"/>
      <c r="E43" s="10">
        <f>'1.ESF'!K39</f>
        <v>14161414.189999999</v>
      </c>
    </row>
    <row r="44" spans="1:5">
      <c r="A44" s="3"/>
      <c r="B44" s="1079"/>
      <c r="C44" s="1075" t="s">
        <v>50</v>
      </c>
      <c r="D44" s="1075"/>
      <c r="E44" s="8">
        <f>'1.ESF'!K41</f>
        <v>14161414.189999999</v>
      </c>
    </row>
    <row r="45" spans="1:5">
      <c r="A45" s="3"/>
      <c r="B45" s="1079"/>
      <c r="C45" s="1075" t="s">
        <v>51</v>
      </c>
      <c r="D45" s="1075"/>
      <c r="E45" s="8">
        <f>'1.ESF'!K42</f>
        <v>0</v>
      </c>
    </row>
    <row r="46" spans="1:5">
      <c r="A46" s="3"/>
      <c r="B46" s="1079"/>
      <c r="C46" s="1075" t="s">
        <v>52</v>
      </c>
      <c r="D46" s="1075"/>
      <c r="E46" s="8">
        <f>'1.ESF'!K43</f>
        <v>0</v>
      </c>
    </row>
    <row r="47" spans="1:5">
      <c r="A47" s="3"/>
      <c r="B47" s="1079"/>
      <c r="C47" s="1077" t="s">
        <v>53</v>
      </c>
      <c r="D47" s="1077"/>
      <c r="E47" s="10">
        <f>'1.ESF'!K45</f>
        <v>-2939638.94</v>
      </c>
    </row>
    <row r="48" spans="1:5">
      <c r="A48" s="3"/>
      <c r="B48" s="1079"/>
      <c r="C48" s="1075" t="s">
        <v>54</v>
      </c>
      <c r="D48" s="1075"/>
      <c r="E48" s="8">
        <f>'1.ESF'!K47</f>
        <v>-1193037.8999999999</v>
      </c>
    </row>
    <row r="49" spans="1:5">
      <c r="A49" s="3"/>
      <c r="B49" s="1079"/>
      <c r="C49" s="1075" t="s">
        <v>55</v>
      </c>
      <c r="D49" s="1075"/>
      <c r="E49" s="8">
        <f>'1.ESF'!K48</f>
        <v>-1748505.26</v>
      </c>
    </row>
    <row r="50" spans="1:5">
      <c r="A50" s="3"/>
      <c r="B50" s="1079"/>
      <c r="C50" s="1075" t="s">
        <v>56</v>
      </c>
      <c r="D50" s="1075"/>
      <c r="E50" s="8">
        <f>'1.ESF'!K49</f>
        <v>0</v>
      </c>
    </row>
    <row r="51" spans="1:5">
      <c r="A51" s="3"/>
      <c r="B51" s="1079"/>
      <c r="C51" s="1075" t="s">
        <v>57</v>
      </c>
      <c r="D51" s="1075"/>
      <c r="E51" s="8">
        <f>'1.ESF'!K50</f>
        <v>0</v>
      </c>
    </row>
    <row r="52" spans="1:5">
      <c r="A52" s="3"/>
      <c r="B52" s="1079"/>
      <c r="C52" s="1075" t="s">
        <v>58</v>
      </c>
      <c r="D52" s="1075"/>
      <c r="E52" s="8">
        <f>'1.ESF'!K51</f>
        <v>1904.22</v>
      </c>
    </row>
    <row r="53" spans="1:5">
      <c r="A53" s="3"/>
      <c r="B53" s="1079"/>
      <c r="C53" s="1077" t="s">
        <v>59</v>
      </c>
      <c r="D53" s="1077"/>
      <c r="E53" s="10">
        <f>'1.ESF'!K53</f>
        <v>0</v>
      </c>
    </row>
    <row r="54" spans="1:5">
      <c r="A54" s="3"/>
      <c r="B54" s="1079"/>
      <c r="C54" s="1075" t="s">
        <v>60</v>
      </c>
      <c r="D54" s="1075"/>
      <c r="E54" s="8">
        <f>'1.ESF'!K55</f>
        <v>0</v>
      </c>
    </row>
    <row r="55" spans="1:5">
      <c r="A55" s="3"/>
      <c r="B55" s="1079"/>
      <c r="C55" s="1075" t="s">
        <v>61</v>
      </c>
      <c r="D55" s="1075"/>
      <c r="E55" s="8">
        <f>'1.ESF'!K56</f>
        <v>0</v>
      </c>
    </row>
    <row r="56" spans="1:5" ht="15.75" thickBot="1">
      <c r="A56" s="3"/>
      <c r="B56" s="1079"/>
      <c r="C56" s="1076" t="s">
        <v>62</v>
      </c>
      <c r="D56" s="1076"/>
      <c r="E56" s="9">
        <f>'1.ESF'!K58</f>
        <v>11221775.25</v>
      </c>
    </row>
    <row r="57" spans="1:5" ht="15.75" thickBot="1">
      <c r="A57" s="3"/>
      <c r="B57" s="2"/>
      <c r="C57" s="1076" t="s">
        <v>63</v>
      </c>
      <c r="D57" s="1076"/>
      <c r="E57" s="9">
        <f>'1.ESF'!K60</f>
        <v>24266928.710000001</v>
      </c>
    </row>
    <row r="58" spans="1:5">
      <c r="A58" s="3"/>
      <c r="B58" s="2"/>
      <c r="C58" s="1085" t="s">
        <v>5</v>
      </c>
      <c r="D58" s="1085"/>
      <c r="E58" s="1">
        <v>2012</v>
      </c>
    </row>
    <row r="59" spans="1:5">
      <c r="A59" s="1081" t="s">
        <v>68</v>
      </c>
      <c r="B59" s="1079" t="s">
        <v>8</v>
      </c>
      <c r="C59" s="1075" t="s">
        <v>10</v>
      </c>
      <c r="D59" s="1075"/>
      <c r="E59" s="8" t="e">
        <f>'1.ESF'!#REF!</f>
        <v>#REF!</v>
      </c>
    </row>
    <row r="60" spans="1:5">
      <c r="A60" s="1081"/>
      <c r="B60" s="1079"/>
      <c r="C60" s="1075" t="s">
        <v>12</v>
      </c>
      <c r="D60" s="1075"/>
      <c r="E60" s="8" t="e">
        <f>'1.ESF'!#REF!</f>
        <v>#REF!</v>
      </c>
    </row>
    <row r="61" spans="1:5">
      <c r="A61" s="1081"/>
      <c r="B61" s="1079"/>
      <c r="C61" s="1075" t="s">
        <v>14</v>
      </c>
      <c r="D61" s="1075"/>
      <c r="E61" s="8" t="e">
        <f>'1.ESF'!#REF!</f>
        <v>#REF!</v>
      </c>
    </row>
    <row r="62" spans="1:5">
      <c r="A62" s="1081"/>
      <c r="B62" s="1079"/>
      <c r="C62" s="1075" t="s">
        <v>16</v>
      </c>
      <c r="D62" s="1075"/>
      <c r="E62" s="8" t="e">
        <f>'1.ESF'!#REF!</f>
        <v>#REF!</v>
      </c>
    </row>
    <row r="63" spans="1:5">
      <c r="A63" s="1081"/>
      <c r="B63" s="1079"/>
      <c r="C63" s="1075" t="s">
        <v>18</v>
      </c>
      <c r="D63" s="1075"/>
      <c r="E63" s="8" t="e">
        <f>'1.ESF'!#REF!</f>
        <v>#REF!</v>
      </c>
    </row>
    <row r="64" spans="1:5">
      <c r="A64" s="1081"/>
      <c r="B64" s="1079"/>
      <c r="C64" s="1075" t="s">
        <v>20</v>
      </c>
      <c r="D64" s="1075"/>
      <c r="E64" s="8" t="e">
        <f>'1.ESF'!#REF!</f>
        <v>#REF!</v>
      </c>
    </row>
    <row r="65" spans="1:5">
      <c r="A65" s="1081"/>
      <c r="B65" s="1079"/>
      <c r="C65" s="1075" t="s">
        <v>22</v>
      </c>
      <c r="D65" s="1075"/>
      <c r="E65" s="8" t="e">
        <f>'1.ESF'!#REF!</f>
        <v>#REF!</v>
      </c>
    </row>
    <row r="66" spans="1:5" ht="15.75" thickBot="1">
      <c r="A66" s="1081"/>
      <c r="B66" s="4"/>
      <c r="C66" s="1076" t="s">
        <v>25</v>
      </c>
      <c r="D66" s="1076"/>
      <c r="E66" s="9" t="e">
        <f>'1.ESF'!#REF!</f>
        <v>#REF!</v>
      </c>
    </row>
    <row r="67" spans="1:5">
      <c r="A67" s="1081"/>
      <c r="B67" s="1079" t="s">
        <v>27</v>
      </c>
      <c r="C67" s="1075" t="s">
        <v>29</v>
      </c>
      <c r="D67" s="1075"/>
      <c r="E67" s="8" t="e">
        <f>'1.ESF'!#REF!</f>
        <v>#REF!</v>
      </c>
    </row>
    <row r="68" spans="1:5">
      <c r="A68" s="1081"/>
      <c r="B68" s="1079"/>
      <c r="C68" s="1075" t="s">
        <v>31</v>
      </c>
      <c r="D68" s="1075"/>
      <c r="E68" s="8" t="e">
        <f>'1.ESF'!#REF!</f>
        <v>#REF!</v>
      </c>
    </row>
    <row r="69" spans="1:5">
      <c r="A69" s="1081"/>
      <c r="B69" s="1079"/>
      <c r="C69" s="1075" t="s">
        <v>33</v>
      </c>
      <c r="D69" s="1075"/>
      <c r="E69" s="8" t="e">
        <f>'1.ESF'!#REF!</f>
        <v>#REF!</v>
      </c>
    </row>
    <row r="70" spans="1:5">
      <c r="A70" s="1081"/>
      <c r="B70" s="1079"/>
      <c r="C70" s="1075" t="s">
        <v>35</v>
      </c>
      <c r="D70" s="1075"/>
      <c r="E70" s="8" t="e">
        <f>'1.ESF'!#REF!</f>
        <v>#REF!</v>
      </c>
    </row>
    <row r="71" spans="1:5">
      <c r="A71" s="1081"/>
      <c r="B71" s="1079"/>
      <c r="C71" s="1075" t="s">
        <v>37</v>
      </c>
      <c r="D71" s="1075"/>
      <c r="E71" s="8" t="e">
        <f>'1.ESF'!#REF!</f>
        <v>#REF!</v>
      </c>
    </row>
    <row r="72" spans="1:5">
      <c r="A72" s="1081"/>
      <c r="B72" s="1079"/>
      <c r="C72" s="1075" t="s">
        <v>39</v>
      </c>
      <c r="D72" s="1075"/>
      <c r="E72" s="8" t="e">
        <f>'1.ESF'!#REF!</f>
        <v>#REF!</v>
      </c>
    </row>
    <row r="73" spans="1:5">
      <c r="A73" s="1081"/>
      <c r="B73" s="1079"/>
      <c r="C73" s="1075" t="s">
        <v>41</v>
      </c>
      <c r="D73" s="1075"/>
      <c r="E73" s="8" t="e">
        <f>'1.ESF'!#REF!</f>
        <v>#REF!</v>
      </c>
    </row>
    <row r="74" spans="1:5">
      <c r="A74" s="1081"/>
      <c r="B74" s="1079"/>
      <c r="C74" s="1075" t="s">
        <v>42</v>
      </c>
      <c r="D74" s="1075"/>
      <c r="E74" s="8" t="e">
        <f>'1.ESF'!#REF!</f>
        <v>#REF!</v>
      </c>
    </row>
    <row r="75" spans="1:5">
      <c r="A75" s="1081"/>
      <c r="B75" s="1079"/>
      <c r="C75" s="1075" t="s">
        <v>44</v>
      </c>
      <c r="D75" s="1075"/>
      <c r="E75" s="8" t="e">
        <f>'1.ESF'!#REF!</f>
        <v>#REF!</v>
      </c>
    </row>
    <row r="76" spans="1:5" ht="15.75" thickBot="1">
      <c r="A76" s="1081"/>
      <c r="B76" s="4"/>
      <c r="C76" s="1076" t="s">
        <v>46</v>
      </c>
      <c r="D76" s="1076"/>
      <c r="E76" s="9" t="e">
        <f>'1.ESF'!#REF!</f>
        <v>#REF!</v>
      </c>
    </row>
    <row r="77" spans="1:5" ht="15.75" thickBot="1">
      <c r="A77" s="1081"/>
      <c r="B77" s="2"/>
      <c r="C77" s="1076" t="s">
        <v>48</v>
      </c>
      <c r="D77" s="1076"/>
      <c r="E77" s="9" t="e">
        <f>'1.ESF'!#REF!</f>
        <v>#REF!</v>
      </c>
    </row>
    <row r="78" spans="1:5">
      <c r="A78" s="1081" t="s">
        <v>69</v>
      </c>
      <c r="B78" s="1079" t="s">
        <v>9</v>
      </c>
      <c r="C78" s="1075" t="s">
        <v>11</v>
      </c>
      <c r="D78" s="1075"/>
      <c r="E78" s="8" t="e">
        <f>'1.ESF'!#REF!</f>
        <v>#REF!</v>
      </c>
    </row>
    <row r="79" spans="1:5">
      <c r="A79" s="1081"/>
      <c r="B79" s="1079"/>
      <c r="C79" s="1075" t="s">
        <v>13</v>
      </c>
      <c r="D79" s="1075"/>
      <c r="E79" s="8" t="e">
        <f>'1.ESF'!#REF!</f>
        <v>#REF!</v>
      </c>
    </row>
    <row r="80" spans="1:5">
      <c r="A80" s="1081"/>
      <c r="B80" s="1079"/>
      <c r="C80" s="1075" t="s">
        <v>15</v>
      </c>
      <c r="D80" s="1075"/>
      <c r="E80" s="8" t="e">
        <f>'1.ESF'!#REF!</f>
        <v>#REF!</v>
      </c>
    </row>
    <row r="81" spans="1:5">
      <c r="A81" s="1081"/>
      <c r="B81" s="1079"/>
      <c r="C81" s="1075" t="s">
        <v>17</v>
      </c>
      <c r="D81" s="1075"/>
      <c r="E81" s="8" t="e">
        <f>'1.ESF'!#REF!</f>
        <v>#REF!</v>
      </c>
    </row>
    <row r="82" spans="1:5">
      <c r="A82" s="1081"/>
      <c r="B82" s="1079"/>
      <c r="C82" s="1075" t="s">
        <v>19</v>
      </c>
      <c r="D82" s="1075"/>
      <c r="E82" s="8" t="e">
        <f>'1.ESF'!#REF!</f>
        <v>#REF!</v>
      </c>
    </row>
    <row r="83" spans="1:5">
      <c r="A83" s="1081"/>
      <c r="B83" s="1079"/>
      <c r="C83" s="1075" t="s">
        <v>21</v>
      </c>
      <c r="D83" s="1075"/>
      <c r="E83" s="8" t="e">
        <f>'1.ESF'!#REF!</f>
        <v>#REF!</v>
      </c>
    </row>
    <row r="84" spans="1:5">
      <c r="A84" s="1081"/>
      <c r="B84" s="1079"/>
      <c r="C84" s="1075" t="s">
        <v>23</v>
      </c>
      <c r="D84" s="1075"/>
      <c r="E84" s="8" t="e">
        <f>'1.ESF'!#REF!</f>
        <v>#REF!</v>
      </c>
    </row>
    <row r="85" spans="1:5">
      <c r="A85" s="1081"/>
      <c r="B85" s="1079"/>
      <c r="C85" s="1075" t="s">
        <v>24</v>
      </c>
      <c r="D85" s="1075"/>
      <c r="E85" s="8" t="e">
        <f>'1.ESF'!#REF!</f>
        <v>#REF!</v>
      </c>
    </row>
    <row r="86" spans="1:5" ht="15.75" thickBot="1">
      <c r="A86" s="1081"/>
      <c r="B86" s="4"/>
      <c r="C86" s="1076" t="s">
        <v>26</v>
      </c>
      <c r="D86" s="1076"/>
      <c r="E86" s="9" t="e">
        <f>'1.ESF'!#REF!</f>
        <v>#REF!</v>
      </c>
    </row>
    <row r="87" spans="1:5">
      <c r="A87" s="1081"/>
      <c r="B87" s="1079" t="s">
        <v>28</v>
      </c>
      <c r="C87" s="1075" t="s">
        <v>30</v>
      </c>
      <c r="D87" s="1075"/>
      <c r="E87" s="8" t="e">
        <f>'1.ESF'!#REF!</f>
        <v>#REF!</v>
      </c>
    </row>
    <row r="88" spans="1:5">
      <c r="A88" s="1081"/>
      <c r="B88" s="1079"/>
      <c r="C88" s="1075" t="s">
        <v>32</v>
      </c>
      <c r="D88" s="1075"/>
      <c r="E88" s="8" t="e">
        <f>'1.ESF'!#REF!</f>
        <v>#REF!</v>
      </c>
    </row>
    <row r="89" spans="1:5">
      <c r="A89" s="1081"/>
      <c r="B89" s="1079"/>
      <c r="C89" s="1075" t="s">
        <v>34</v>
      </c>
      <c r="D89" s="1075"/>
      <c r="E89" s="8" t="e">
        <f>'1.ESF'!#REF!</f>
        <v>#REF!</v>
      </c>
    </row>
    <row r="90" spans="1:5">
      <c r="A90" s="1081"/>
      <c r="B90" s="1079"/>
      <c r="C90" s="1075" t="s">
        <v>36</v>
      </c>
      <c r="D90" s="1075"/>
      <c r="E90" s="8" t="e">
        <f>'1.ESF'!#REF!</f>
        <v>#REF!</v>
      </c>
    </row>
    <row r="91" spans="1:5">
      <c r="A91" s="1081"/>
      <c r="B91" s="1079"/>
      <c r="C91" s="1075" t="s">
        <v>38</v>
      </c>
      <c r="D91" s="1075"/>
      <c r="E91" s="8" t="e">
        <f>'1.ESF'!#REF!</f>
        <v>#REF!</v>
      </c>
    </row>
    <row r="92" spans="1:5">
      <c r="A92" s="1081"/>
      <c r="B92" s="1079"/>
      <c r="C92" s="1075" t="s">
        <v>40</v>
      </c>
      <c r="D92" s="1075"/>
      <c r="E92" s="8" t="e">
        <f>'1.ESF'!#REF!</f>
        <v>#REF!</v>
      </c>
    </row>
    <row r="93" spans="1:5" ht="15.75" thickBot="1">
      <c r="A93" s="1081"/>
      <c r="B93" s="2"/>
      <c r="C93" s="1076" t="s">
        <v>43</v>
      </c>
      <c r="D93" s="1076"/>
      <c r="E93" s="9" t="e">
        <f>'1.ESF'!#REF!</f>
        <v>#REF!</v>
      </c>
    </row>
    <row r="94" spans="1:5" ht="15.75" thickBot="1">
      <c r="A94" s="1081"/>
      <c r="B94" s="2"/>
      <c r="C94" s="1076" t="s">
        <v>45</v>
      </c>
      <c r="D94" s="1076"/>
      <c r="E94" s="9" t="e">
        <f>'1.ESF'!#REF!</f>
        <v>#REF!</v>
      </c>
    </row>
    <row r="95" spans="1:5">
      <c r="A95" s="3"/>
      <c r="B95" s="1079" t="s">
        <v>47</v>
      </c>
      <c r="C95" s="1077" t="s">
        <v>49</v>
      </c>
      <c r="D95" s="1077"/>
      <c r="E95" s="10" t="e">
        <f>'1.ESF'!#REF!</f>
        <v>#REF!</v>
      </c>
    </row>
    <row r="96" spans="1:5">
      <c r="A96" s="3"/>
      <c r="B96" s="1079"/>
      <c r="C96" s="1075" t="s">
        <v>50</v>
      </c>
      <c r="D96" s="1075"/>
      <c r="E96" s="8" t="e">
        <f>'1.ESF'!#REF!</f>
        <v>#REF!</v>
      </c>
    </row>
    <row r="97" spans="1:5">
      <c r="A97" s="3"/>
      <c r="B97" s="1079"/>
      <c r="C97" s="1075" t="s">
        <v>51</v>
      </c>
      <c r="D97" s="1075"/>
      <c r="E97" s="8" t="e">
        <f>'1.ESF'!#REF!</f>
        <v>#REF!</v>
      </c>
    </row>
    <row r="98" spans="1:5">
      <c r="A98" s="3"/>
      <c r="B98" s="1079"/>
      <c r="C98" s="1075" t="s">
        <v>52</v>
      </c>
      <c r="D98" s="1075"/>
      <c r="E98" s="8" t="e">
        <f>'1.ESF'!#REF!</f>
        <v>#REF!</v>
      </c>
    </row>
    <row r="99" spans="1:5">
      <c r="A99" s="3"/>
      <c r="B99" s="1079"/>
      <c r="C99" s="1077" t="s">
        <v>53</v>
      </c>
      <c r="D99" s="1077"/>
      <c r="E99" s="10" t="e">
        <f>'1.ESF'!#REF!</f>
        <v>#REF!</v>
      </c>
    </row>
    <row r="100" spans="1:5">
      <c r="A100" s="3"/>
      <c r="B100" s="1079"/>
      <c r="C100" s="1075" t="s">
        <v>54</v>
      </c>
      <c r="D100" s="1075"/>
      <c r="E100" s="8" t="e">
        <f>'1.ESF'!#REF!</f>
        <v>#REF!</v>
      </c>
    </row>
    <row r="101" spans="1:5">
      <c r="A101" s="3"/>
      <c r="B101" s="1079"/>
      <c r="C101" s="1075" t="s">
        <v>55</v>
      </c>
      <c r="D101" s="1075"/>
      <c r="E101" s="8" t="e">
        <f>'1.ESF'!#REF!</f>
        <v>#REF!</v>
      </c>
    </row>
    <row r="102" spans="1:5">
      <c r="A102" s="3"/>
      <c r="B102" s="1079"/>
      <c r="C102" s="1075" t="s">
        <v>56</v>
      </c>
      <c r="D102" s="1075"/>
      <c r="E102" s="8" t="e">
        <f>'1.ESF'!#REF!</f>
        <v>#REF!</v>
      </c>
    </row>
    <row r="103" spans="1:5">
      <c r="A103" s="3"/>
      <c r="B103" s="1079"/>
      <c r="C103" s="1075" t="s">
        <v>57</v>
      </c>
      <c r="D103" s="1075"/>
      <c r="E103" s="8" t="e">
        <f>'1.ESF'!#REF!</f>
        <v>#REF!</v>
      </c>
    </row>
    <row r="104" spans="1:5">
      <c r="A104" s="3"/>
      <c r="B104" s="1079"/>
      <c r="C104" s="1075" t="s">
        <v>58</v>
      </c>
      <c r="D104" s="1075"/>
      <c r="E104" s="8" t="e">
        <f>'1.ESF'!#REF!</f>
        <v>#REF!</v>
      </c>
    </row>
    <row r="105" spans="1:5">
      <c r="A105" s="3"/>
      <c r="B105" s="1079"/>
      <c r="C105" s="1077" t="s">
        <v>59</v>
      </c>
      <c r="D105" s="1077"/>
      <c r="E105" s="10" t="e">
        <f>'1.ESF'!#REF!</f>
        <v>#REF!</v>
      </c>
    </row>
    <row r="106" spans="1:5">
      <c r="A106" s="3"/>
      <c r="B106" s="1079"/>
      <c r="C106" s="1075" t="s">
        <v>60</v>
      </c>
      <c r="D106" s="1075"/>
      <c r="E106" s="8" t="e">
        <f>'1.ESF'!#REF!</f>
        <v>#REF!</v>
      </c>
    </row>
    <row r="107" spans="1:5">
      <c r="A107" s="3"/>
      <c r="B107" s="1079"/>
      <c r="C107" s="1075" t="s">
        <v>61</v>
      </c>
      <c r="D107" s="1075"/>
      <c r="E107" s="8" t="e">
        <f>'1.ESF'!#REF!</f>
        <v>#REF!</v>
      </c>
    </row>
    <row r="108" spans="1:5" ht="15.75" thickBot="1">
      <c r="A108" s="3"/>
      <c r="B108" s="1079"/>
      <c r="C108" s="1076" t="s">
        <v>62</v>
      </c>
      <c r="D108" s="1076"/>
      <c r="E108" s="9" t="e">
        <f>'1.ESF'!#REF!</f>
        <v>#REF!</v>
      </c>
    </row>
    <row r="109" spans="1:5" ht="15.75" thickBot="1">
      <c r="A109" s="3"/>
      <c r="B109" s="2"/>
      <c r="C109" s="1076" t="s">
        <v>63</v>
      </c>
      <c r="D109" s="1076"/>
      <c r="E109" s="9" t="e">
        <f>'1.ESF'!#REF!</f>
        <v>#REF!</v>
      </c>
    </row>
    <row r="110" spans="1:5">
      <c r="A110" s="3"/>
      <c r="B110" s="2"/>
      <c r="C110" s="1078" t="s">
        <v>74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074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074" t="s">
        <v>73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074"/>
      <c r="D113" s="5" t="s">
        <v>65</v>
      </c>
      <c r="E113" s="10" t="str">
        <f>'1.ESF'!H67</f>
        <v>Coordinadora Administrativa</v>
      </c>
    </row>
    <row r="114" spans="1:5">
      <c r="A114" s="1080" t="s">
        <v>2</v>
      </c>
      <c r="B114" s="1080"/>
      <c r="C114" s="1080"/>
      <c r="D114" s="1080"/>
      <c r="E114" s="13" t="e">
        <f>'[2]5.ECSF'!#REF!</f>
        <v>#REF!</v>
      </c>
    </row>
    <row r="115" spans="1:5">
      <c r="A115" s="1080" t="s">
        <v>4</v>
      </c>
      <c r="B115" s="1080"/>
      <c r="C115" s="1080"/>
      <c r="D115" s="1080"/>
      <c r="E115" s="13">
        <f>'[2]5.ECSF'!D6</f>
        <v>0</v>
      </c>
    </row>
    <row r="116" spans="1:5">
      <c r="A116" s="1080" t="s">
        <v>3</v>
      </c>
      <c r="B116" s="1080"/>
      <c r="C116" s="1080"/>
      <c r="D116" s="1080"/>
      <c r="E116" s="14"/>
    </row>
    <row r="117" spans="1:5">
      <c r="A117" s="1080" t="s">
        <v>72</v>
      </c>
      <c r="B117" s="1080"/>
      <c r="C117" s="1080"/>
      <c r="D117" s="1080"/>
      <c r="E117" t="s">
        <v>71</v>
      </c>
    </row>
    <row r="118" spans="1:5">
      <c r="B118" s="1082" t="s">
        <v>66</v>
      </c>
      <c r="C118" s="1077" t="s">
        <v>6</v>
      </c>
      <c r="D118" s="1077"/>
      <c r="E118" s="11">
        <f>'[2]5.ECSF'!E13</f>
        <v>0</v>
      </c>
    </row>
    <row r="119" spans="1:5">
      <c r="B119" s="1082"/>
      <c r="C119" s="1077" t="s">
        <v>8</v>
      </c>
      <c r="D119" s="1077"/>
      <c r="E119" s="11">
        <f>'[2]5.ECSF'!E15</f>
        <v>0</v>
      </c>
    </row>
    <row r="120" spans="1:5">
      <c r="B120" s="1082"/>
      <c r="C120" s="1075" t="s">
        <v>10</v>
      </c>
      <c r="D120" s="1075"/>
      <c r="E120" s="12">
        <f>'[2]5.ECSF'!E17</f>
        <v>0</v>
      </c>
    </row>
    <row r="121" spans="1:5">
      <c r="B121" s="1082"/>
      <c r="C121" s="1075" t="s">
        <v>12</v>
      </c>
      <c r="D121" s="1075"/>
      <c r="E121" s="12">
        <f>'[2]5.ECSF'!E18</f>
        <v>0</v>
      </c>
    </row>
    <row r="122" spans="1:5">
      <c r="B122" s="1082"/>
      <c r="C122" s="1075" t="s">
        <v>14</v>
      </c>
      <c r="D122" s="1075"/>
      <c r="E122" s="12">
        <f>'[2]5.ECSF'!E19</f>
        <v>0</v>
      </c>
    </row>
    <row r="123" spans="1:5">
      <c r="B123" s="1082"/>
      <c r="C123" s="1075" t="s">
        <v>16</v>
      </c>
      <c r="D123" s="1075"/>
      <c r="E123" s="12">
        <f>'[2]5.ECSF'!E20</f>
        <v>0</v>
      </c>
    </row>
    <row r="124" spans="1:5">
      <c r="B124" s="1082"/>
      <c r="C124" s="1075" t="s">
        <v>18</v>
      </c>
      <c r="D124" s="1075"/>
      <c r="E124" s="12">
        <f>'[2]5.ECSF'!E21</f>
        <v>0</v>
      </c>
    </row>
    <row r="125" spans="1:5">
      <c r="B125" s="1082"/>
      <c r="C125" s="1075" t="s">
        <v>20</v>
      </c>
      <c r="D125" s="1075"/>
      <c r="E125" s="12">
        <f>'[2]5.ECSF'!E22</f>
        <v>0</v>
      </c>
    </row>
    <row r="126" spans="1:5">
      <c r="B126" s="1082"/>
      <c r="C126" s="1075" t="s">
        <v>22</v>
      </c>
      <c r="D126" s="1075"/>
      <c r="E126" s="12">
        <f>'[2]5.ECSF'!E23</f>
        <v>0</v>
      </c>
    </row>
    <row r="127" spans="1:5">
      <c r="B127" s="1082"/>
      <c r="C127" s="1077" t="s">
        <v>27</v>
      </c>
      <c r="D127" s="1077"/>
      <c r="E127" s="11">
        <f>'[2]5.ECSF'!E25</f>
        <v>0</v>
      </c>
    </row>
    <row r="128" spans="1:5">
      <c r="B128" s="1082"/>
      <c r="C128" s="1075" t="s">
        <v>29</v>
      </c>
      <c r="D128" s="1075"/>
      <c r="E128" s="12">
        <f>'[2]5.ECSF'!E27</f>
        <v>0</v>
      </c>
    </row>
    <row r="129" spans="2:5">
      <c r="B129" s="1082"/>
      <c r="C129" s="1075" t="s">
        <v>31</v>
      </c>
      <c r="D129" s="1075"/>
      <c r="E129" s="12">
        <f>'[2]5.ECSF'!E28</f>
        <v>0</v>
      </c>
    </row>
    <row r="130" spans="2:5">
      <c r="B130" s="1082"/>
      <c r="C130" s="1075" t="s">
        <v>33</v>
      </c>
      <c r="D130" s="1075"/>
      <c r="E130" s="12">
        <f>'[2]5.ECSF'!E29</f>
        <v>0</v>
      </c>
    </row>
    <row r="131" spans="2:5">
      <c r="B131" s="1082"/>
      <c r="C131" s="1075" t="s">
        <v>35</v>
      </c>
      <c r="D131" s="1075"/>
      <c r="E131" s="12">
        <f>'[2]5.ECSF'!E30</f>
        <v>0</v>
      </c>
    </row>
    <row r="132" spans="2:5">
      <c r="B132" s="1082"/>
      <c r="C132" s="1075" t="s">
        <v>37</v>
      </c>
      <c r="D132" s="1075"/>
      <c r="E132" s="12">
        <f>'[2]5.ECSF'!E31</f>
        <v>0</v>
      </c>
    </row>
    <row r="133" spans="2:5">
      <c r="B133" s="1082"/>
      <c r="C133" s="1075" t="s">
        <v>39</v>
      </c>
      <c r="D133" s="1075"/>
      <c r="E133" s="12">
        <f>'[2]5.ECSF'!E32</f>
        <v>0</v>
      </c>
    </row>
    <row r="134" spans="2:5">
      <c r="B134" s="1082"/>
      <c r="C134" s="1075" t="s">
        <v>41</v>
      </c>
      <c r="D134" s="1075"/>
      <c r="E134" s="12">
        <f>'[2]5.ECSF'!E33</f>
        <v>42494.48</v>
      </c>
    </row>
    <row r="135" spans="2:5">
      <c r="B135" s="1082"/>
      <c r="C135" s="1075" t="s">
        <v>42</v>
      </c>
      <c r="D135" s="1075"/>
      <c r="E135" s="12">
        <f>'[2]5.ECSF'!E34</f>
        <v>0</v>
      </c>
    </row>
    <row r="136" spans="2:5">
      <c r="B136" s="1082"/>
      <c r="C136" s="1075" t="s">
        <v>44</v>
      </c>
      <c r="D136" s="1075"/>
      <c r="E136" s="12">
        <f>'[2]5.ECSF'!E35</f>
        <v>0</v>
      </c>
    </row>
    <row r="137" spans="2:5">
      <c r="B137" s="1082"/>
      <c r="C137" s="1077" t="s">
        <v>7</v>
      </c>
      <c r="D137" s="1077"/>
      <c r="E137" s="11">
        <f>'[2]5.ECSF'!J13</f>
        <v>0</v>
      </c>
    </row>
    <row r="138" spans="2:5">
      <c r="B138" s="1082"/>
      <c r="C138" s="1077" t="s">
        <v>9</v>
      </c>
      <c r="D138" s="1077"/>
      <c r="E138" s="11">
        <f>'[2]5.ECSF'!J15</f>
        <v>0</v>
      </c>
    </row>
    <row r="139" spans="2:5">
      <c r="B139" s="1082"/>
      <c r="C139" s="1075" t="s">
        <v>11</v>
      </c>
      <c r="D139" s="1075"/>
      <c r="E139" s="12">
        <f>'[2]5.ECSF'!J17</f>
        <v>0</v>
      </c>
    </row>
    <row r="140" spans="2:5">
      <c r="B140" s="1082"/>
      <c r="C140" s="1075" t="s">
        <v>13</v>
      </c>
      <c r="D140" s="1075"/>
      <c r="E140" s="12">
        <f>'[2]5.ECSF'!J18</f>
        <v>0</v>
      </c>
    </row>
    <row r="141" spans="2:5">
      <c r="B141" s="1082"/>
      <c r="C141" s="1075" t="s">
        <v>15</v>
      </c>
      <c r="D141" s="1075"/>
      <c r="E141" s="12">
        <f>'[2]5.ECSF'!J19</f>
        <v>0</v>
      </c>
    </row>
    <row r="142" spans="2:5">
      <c r="B142" s="1082"/>
      <c r="C142" s="1075" t="s">
        <v>17</v>
      </c>
      <c r="D142" s="1075"/>
      <c r="E142" s="12">
        <f>'[2]5.ECSF'!J20</f>
        <v>0</v>
      </c>
    </row>
    <row r="143" spans="2:5">
      <c r="B143" s="1082"/>
      <c r="C143" s="1075" t="s">
        <v>19</v>
      </c>
      <c r="D143" s="1075"/>
      <c r="E143" s="12">
        <f>'[2]5.ECSF'!J21</f>
        <v>0</v>
      </c>
    </row>
    <row r="144" spans="2:5">
      <c r="B144" s="1082"/>
      <c r="C144" s="1075" t="s">
        <v>21</v>
      </c>
      <c r="D144" s="1075"/>
      <c r="E144" s="12">
        <f>'[2]5.ECSF'!J22</f>
        <v>0</v>
      </c>
    </row>
    <row r="145" spans="2:5">
      <c r="B145" s="1082"/>
      <c r="C145" s="1075" t="s">
        <v>23</v>
      </c>
      <c r="D145" s="1075"/>
      <c r="E145" s="12">
        <f>'[2]5.ECSF'!J23</f>
        <v>0</v>
      </c>
    </row>
    <row r="146" spans="2:5">
      <c r="B146" s="1082"/>
      <c r="C146" s="1075" t="s">
        <v>24</v>
      </c>
      <c r="D146" s="1075"/>
      <c r="E146" s="12">
        <f>'[2]5.ECSF'!J24</f>
        <v>0</v>
      </c>
    </row>
    <row r="147" spans="2:5">
      <c r="B147" s="1082"/>
      <c r="C147" s="1084" t="s">
        <v>28</v>
      </c>
      <c r="D147" s="1084"/>
      <c r="E147" s="11">
        <f>'[2]5.ECSF'!J26</f>
        <v>0</v>
      </c>
    </row>
    <row r="148" spans="2:5">
      <c r="B148" s="1082"/>
      <c r="C148" s="1075" t="s">
        <v>30</v>
      </c>
      <c r="D148" s="1075"/>
      <c r="E148" s="12">
        <f>'[2]5.ECSF'!J28</f>
        <v>0</v>
      </c>
    </row>
    <row r="149" spans="2:5">
      <c r="B149" s="1082"/>
      <c r="C149" s="1075" t="s">
        <v>32</v>
      </c>
      <c r="D149" s="1075"/>
      <c r="E149" s="12">
        <f>'[2]5.ECSF'!J29</f>
        <v>0</v>
      </c>
    </row>
    <row r="150" spans="2:5">
      <c r="B150" s="1082"/>
      <c r="C150" s="1075" t="s">
        <v>34</v>
      </c>
      <c r="D150" s="1075"/>
      <c r="E150" s="12">
        <f>'[2]5.ECSF'!J30</f>
        <v>0</v>
      </c>
    </row>
    <row r="151" spans="2:5">
      <c r="B151" s="1082"/>
      <c r="C151" s="1075" t="s">
        <v>36</v>
      </c>
      <c r="D151" s="1075"/>
      <c r="E151" s="12">
        <f>'[2]5.ECSF'!J31</f>
        <v>0</v>
      </c>
    </row>
    <row r="152" spans="2:5">
      <c r="B152" s="1082"/>
      <c r="C152" s="1075" t="s">
        <v>38</v>
      </c>
      <c r="D152" s="1075"/>
      <c r="E152" s="12">
        <f>'[2]5.ECSF'!J32</f>
        <v>0</v>
      </c>
    </row>
    <row r="153" spans="2:5">
      <c r="B153" s="1082"/>
      <c r="C153" s="1075" t="s">
        <v>40</v>
      </c>
      <c r="D153" s="1075"/>
      <c r="E153" s="12">
        <f>'[2]5.ECSF'!J33</f>
        <v>0</v>
      </c>
    </row>
    <row r="154" spans="2:5">
      <c r="B154" s="1082"/>
      <c r="C154" s="1077" t="s">
        <v>47</v>
      </c>
      <c r="D154" s="1077"/>
      <c r="E154" s="11">
        <f>'[2]5.ECSF'!J35</f>
        <v>43793141.100000001</v>
      </c>
    </row>
    <row r="155" spans="2:5">
      <c r="B155" s="1082"/>
      <c r="C155" s="1077" t="s">
        <v>49</v>
      </c>
      <c r="D155" s="1077"/>
      <c r="E155" s="11">
        <f>'[2]5.ECSF'!J37</f>
        <v>1099695</v>
      </c>
    </row>
    <row r="156" spans="2:5">
      <c r="B156" s="1082"/>
      <c r="C156" s="1075" t="s">
        <v>50</v>
      </c>
      <c r="D156" s="1075"/>
      <c r="E156" s="12">
        <f>'[2]5.ECSF'!J39</f>
        <v>1099695</v>
      </c>
    </row>
    <row r="157" spans="2:5">
      <c r="B157" s="1082"/>
      <c r="C157" s="1075" t="s">
        <v>51</v>
      </c>
      <c r="D157" s="1075"/>
      <c r="E157" s="12">
        <f>'[2]5.ECSF'!J40</f>
        <v>0</v>
      </c>
    </row>
    <row r="158" spans="2:5">
      <c r="B158" s="1082"/>
      <c r="C158" s="1075" t="s">
        <v>52</v>
      </c>
      <c r="D158" s="1075"/>
      <c r="E158" s="12">
        <f>'[2]5.ECSF'!J41</f>
        <v>0</v>
      </c>
    </row>
    <row r="159" spans="2:5">
      <c r="B159" s="1082"/>
      <c r="C159" s="1077" t="s">
        <v>53</v>
      </c>
      <c r="D159" s="1077"/>
      <c r="E159" s="11">
        <f>'[2]5.ECSF'!J43</f>
        <v>42693446.100000001</v>
      </c>
    </row>
    <row r="160" spans="2:5">
      <c r="B160" s="1082"/>
      <c r="C160" s="1075" t="s">
        <v>54</v>
      </c>
      <c r="D160" s="1075"/>
      <c r="E160" s="12">
        <f>'[2]5.ECSF'!J45</f>
        <v>43886484</v>
      </c>
    </row>
    <row r="161" spans="2:5">
      <c r="B161" s="1082"/>
      <c r="C161" s="1075" t="s">
        <v>55</v>
      </c>
      <c r="D161" s="1075"/>
      <c r="E161" s="12">
        <f>'[2]5.ECSF'!J46</f>
        <v>0</v>
      </c>
    </row>
    <row r="162" spans="2:5">
      <c r="B162" s="1082"/>
      <c r="C162" s="1075" t="s">
        <v>56</v>
      </c>
      <c r="D162" s="1075"/>
      <c r="E162" s="12">
        <f>'[2]5.ECSF'!J47</f>
        <v>0</v>
      </c>
    </row>
    <row r="163" spans="2:5">
      <c r="B163" s="1082"/>
      <c r="C163" s="1075" t="s">
        <v>57</v>
      </c>
      <c r="D163" s="1075"/>
      <c r="E163" s="12">
        <f>'[2]5.ECSF'!J48</f>
        <v>0</v>
      </c>
    </row>
    <row r="164" spans="2:5">
      <c r="B164" s="1082"/>
      <c r="C164" s="1075" t="s">
        <v>58</v>
      </c>
      <c r="D164" s="1075"/>
      <c r="E164" s="12">
        <f>'[2]5.ECSF'!J49</f>
        <v>0</v>
      </c>
    </row>
    <row r="165" spans="2:5">
      <c r="B165" s="1082"/>
      <c r="C165" s="1077" t="s">
        <v>59</v>
      </c>
      <c r="D165" s="1077"/>
      <c r="E165" s="11">
        <f>'[2]5.ECSF'!J51</f>
        <v>0</v>
      </c>
    </row>
    <row r="166" spans="2:5">
      <c r="B166" s="1082"/>
      <c r="C166" s="1075" t="s">
        <v>60</v>
      </c>
      <c r="D166" s="1075"/>
      <c r="E166" s="12">
        <f>'[2]5.ECSF'!J53</f>
        <v>0</v>
      </c>
    </row>
    <row r="167" spans="2:5" ht="15" customHeight="1" thickBot="1">
      <c r="B167" s="1083"/>
      <c r="C167" s="1075" t="s">
        <v>61</v>
      </c>
      <c r="D167" s="1075"/>
      <c r="E167" s="12">
        <f>'[2]5.ECSF'!J54</f>
        <v>0</v>
      </c>
    </row>
    <row r="168" spans="2:5">
      <c r="B168" s="1082" t="s">
        <v>67</v>
      </c>
      <c r="C168" s="1077" t="s">
        <v>6</v>
      </c>
      <c r="D168" s="1077"/>
      <c r="E168" s="11">
        <f>'[2]5.ECSF'!F13</f>
        <v>31558985.52</v>
      </c>
    </row>
    <row r="169" spans="2:5" ht="15" customHeight="1">
      <c r="B169" s="1082"/>
      <c r="C169" s="1077" t="s">
        <v>8</v>
      </c>
      <c r="D169" s="1077"/>
      <c r="E169" s="11">
        <f>'[2]5.ECSF'!F15</f>
        <v>31601480</v>
      </c>
    </row>
    <row r="170" spans="2:5" ht="15" customHeight="1">
      <c r="B170" s="1082"/>
      <c r="C170" s="1075" t="s">
        <v>10</v>
      </c>
      <c r="D170" s="1075"/>
      <c r="E170" s="12">
        <f>'[2]5.ECSF'!F17</f>
        <v>29682532</v>
      </c>
    </row>
    <row r="171" spans="2:5" ht="15" customHeight="1">
      <c r="B171" s="1082"/>
      <c r="C171" s="1075" t="s">
        <v>12</v>
      </c>
      <c r="D171" s="1075"/>
      <c r="E171" s="12">
        <f>'[2]5.ECSF'!F18</f>
        <v>1918948</v>
      </c>
    </row>
    <row r="172" spans="2:5">
      <c r="B172" s="1082"/>
      <c r="C172" s="1075" t="s">
        <v>14</v>
      </c>
      <c r="D172" s="1075"/>
      <c r="E172" s="12">
        <f>'[2]5.ECSF'!F19</f>
        <v>0</v>
      </c>
    </row>
    <row r="173" spans="2:5">
      <c r="B173" s="1082"/>
      <c r="C173" s="1075" t="s">
        <v>16</v>
      </c>
      <c r="D173" s="1075"/>
      <c r="E173" s="12">
        <f>'[2]5.ECSF'!F20</f>
        <v>0</v>
      </c>
    </row>
    <row r="174" spans="2:5" ht="15" customHeight="1">
      <c r="B174" s="1082"/>
      <c r="C174" s="1075" t="s">
        <v>18</v>
      </c>
      <c r="D174" s="1075"/>
      <c r="E174" s="12">
        <f>'[2]5.ECSF'!F21</f>
        <v>0</v>
      </c>
    </row>
    <row r="175" spans="2:5" ht="15" customHeight="1">
      <c r="B175" s="1082"/>
      <c r="C175" s="1075" t="s">
        <v>20</v>
      </c>
      <c r="D175" s="1075"/>
      <c r="E175" s="12">
        <f>'[2]5.ECSF'!F22</f>
        <v>0</v>
      </c>
    </row>
    <row r="176" spans="2:5">
      <c r="B176" s="1082"/>
      <c r="C176" s="1075" t="s">
        <v>22</v>
      </c>
      <c r="D176" s="1075"/>
      <c r="E176" s="12">
        <f>'[2]5.ECSF'!F23</f>
        <v>0</v>
      </c>
    </row>
    <row r="177" spans="2:5" ht="15" customHeight="1">
      <c r="B177" s="1082"/>
      <c r="C177" s="1077" t="s">
        <v>27</v>
      </c>
      <c r="D177" s="1077"/>
      <c r="E177" s="11">
        <f>'[2]5.ECSF'!F25</f>
        <v>0</v>
      </c>
    </row>
    <row r="178" spans="2:5">
      <c r="B178" s="1082"/>
      <c r="C178" s="1075" t="s">
        <v>29</v>
      </c>
      <c r="D178" s="1075"/>
      <c r="E178" s="12">
        <f>'[2]5.ECSF'!F27</f>
        <v>0</v>
      </c>
    </row>
    <row r="179" spans="2:5" ht="15" customHeight="1">
      <c r="B179" s="1082"/>
      <c r="C179" s="1075" t="s">
        <v>31</v>
      </c>
      <c r="D179" s="1075"/>
      <c r="E179" s="12">
        <f>'[2]5.ECSF'!F28</f>
        <v>0</v>
      </c>
    </row>
    <row r="180" spans="2:5" ht="15" customHeight="1">
      <c r="B180" s="1082"/>
      <c r="C180" s="1075" t="s">
        <v>33</v>
      </c>
      <c r="D180" s="1075"/>
      <c r="E180" s="12">
        <f>'[2]5.ECSF'!F29</f>
        <v>0</v>
      </c>
    </row>
    <row r="181" spans="2:5" ht="15" customHeight="1">
      <c r="B181" s="1082"/>
      <c r="C181" s="1075" t="s">
        <v>35</v>
      </c>
      <c r="D181" s="1075"/>
      <c r="E181" s="12">
        <f>'[2]5.ECSF'!F30</f>
        <v>0</v>
      </c>
    </row>
    <row r="182" spans="2:5" ht="15" customHeight="1">
      <c r="B182" s="1082"/>
      <c r="C182" s="1075" t="s">
        <v>37</v>
      </c>
      <c r="D182" s="1075"/>
      <c r="E182" s="12">
        <f>'[2]5.ECSF'!F31</f>
        <v>0</v>
      </c>
    </row>
    <row r="183" spans="2:5" ht="15" customHeight="1">
      <c r="B183" s="1082"/>
      <c r="C183" s="1075" t="s">
        <v>39</v>
      </c>
      <c r="D183" s="1075"/>
      <c r="E183" s="12">
        <f>'[2]5.ECSF'!F32</f>
        <v>0</v>
      </c>
    </row>
    <row r="184" spans="2:5" ht="15" customHeight="1">
      <c r="B184" s="1082"/>
      <c r="C184" s="1075" t="s">
        <v>41</v>
      </c>
      <c r="D184" s="1075"/>
      <c r="E184" s="12">
        <f>'[2]5.ECSF'!F33</f>
        <v>0</v>
      </c>
    </row>
    <row r="185" spans="2:5" ht="15" customHeight="1">
      <c r="B185" s="1082"/>
      <c r="C185" s="1075" t="s">
        <v>42</v>
      </c>
      <c r="D185" s="1075"/>
      <c r="E185" s="12">
        <f>'[2]5.ECSF'!F34</f>
        <v>0</v>
      </c>
    </row>
    <row r="186" spans="2:5" ht="15" customHeight="1">
      <c r="B186" s="1082"/>
      <c r="C186" s="1075" t="s">
        <v>44</v>
      </c>
      <c r="D186" s="1075"/>
      <c r="E186" s="12">
        <f>'[2]5.ECSF'!F35</f>
        <v>0</v>
      </c>
    </row>
    <row r="187" spans="2:5" ht="15" customHeight="1">
      <c r="B187" s="1082"/>
      <c r="C187" s="1077" t="s">
        <v>7</v>
      </c>
      <c r="D187" s="1077"/>
      <c r="E187" s="11">
        <f>'[2]5.ECSF'!K13</f>
        <v>12234157.57</v>
      </c>
    </row>
    <row r="188" spans="2:5">
      <c r="B188" s="1082"/>
      <c r="C188" s="1077" t="s">
        <v>9</v>
      </c>
      <c r="D188" s="1077"/>
      <c r="E188" s="11">
        <f>'[2]5.ECSF'!K15</f>
        <v>12234157.57</v>
      </c>
    </row>
    <row r="189" spans="2:5">
      <c r="B189" s="1082"/>
      <c r="C189" s="1075" t="s">
        <v>11</v>
      </c>
      <c r="D189" s="1075"/>
      <c r="E189" s="12">
        <f>'[2]5.ECSF'!K17</f>
        <v>12234157.57</v>
      </c>
    </row>
    <row r="190" spans="2:5">
      <c r="B190" s="1082"/>
      <c r="C190" s="1075" t="s">
        <v>13</v>
      </c>
      <c r="D190" s="1075"/>
      <c r="E190" s="12">
        <f>'[2]5.ECSF'!K18</f>
        <v>0</v>
      </c>
    </row>
    <row r="191" spans="2:5" ht="15" customHeight="1">
      <c r="B191" s="1082"/>
      <c r="C191" s="1075" t="s">
        <v>15</v>
      </c>
      <c r="D191" s="1075"/>
      <c r="E191" s="12">
        <f>'[2]5.ECSF'!K19</f>
        <v>0</v>
      </c>
    </row>
    <row r="192" spans="2:5">
      <c r="B192" s="1082"/>
      <c r="C192" s="1075" t="s">
        <v>17</v>
      </c>
      <c r="D192" s="1075"/>
      <c r="E192" s="12">
        <f>'[2]5.ECSF'!K20</f>
        <v>0</v>
      </c>
    </row>
    <row r="193" spans="2:5" ht="15" customHeight="1">
      <c r="B193" s="1082"/>
      <c r="C193" s="1075" t="s">
        <v>19</v>
      </c>
      <c r="D193" s="1075"/>
      <c r="E193" s="12">
        <f>'[2]5.ECSF'!K21</f>
        <v>0</v>
      </c>
    </row>
    <row r="194" spans="2:5" ht="15" customHeight="1">
      <c r="B194" s="1082"/>
      <c r="C194" s="1075" t="s">
        <v>21</v>
      </c>
      <c r="D194" s="1075"/>
      <c r="E194" s="12">
        <f>'[2]5.ECSF'!K22</f>
        <v>0</v>
      </c>
    </row>
    <row r="195" spans="2:5" ht="15" customHeight="1">
      <c r="B195" s="1082"/>
      <c r="C195" s="1075" t="s">
        <v>23</v>
      </c>
      <c r="D195" s="1075"/>
      <c r="E195" s="12">
        <f>'[2]5.ECSF'!K23</f>
        <v>0</v>
      </c>
    </row>
    <row r="196" spans="2:5" ht="15" customHeight="1">
      <c r="B196" s="1082"/>
      <c r="C196" s="1075" t="s">
        <v>24</v>
      </c>
      <c r="D196" s="1075"/>
      <c r="E196" s="12">
        <f>'[2]5.ECSF'!K24</f>
        <v>0</v>
      </c>
    </row>
    <row r="197" spans="2:5" ht="15" customHeight="1">
      <c r="B197" s="1082"/>
      <c r="C197" s="1084" t="s">
        <v>28</v>
      </c>
      <c r="D197" s="1084"/>
      <c r="E197" s="11">
        <f>'[2]5.ECSF'!K26</f>
        <v>0</v>
      </c>
    </row>
    <row r="198" spans="2:5" ht="15" customHeight="1">
      <c r="B198" s="1082"/>
      <c r="C198" s="1075" t="s">
        <v>30</v>
      </c>
      <c r="D198" s="1075"/>
      <c r="E198" s="12">
        <f>'[2]5.ECSF'!K28</f>
        <v>0</v>
      </c>
    </row>
    <row r="199" spans="2:5" ht="15" customHeight="1">
      <c r="B199" s="1082"/>
      <c r="C199" s="1075" t="s">
        <v>32</v>
      </c>
      <c r="D199" s="1075"/>
      <c r="E199" s="12">
        <f>'[2]5.ECSF'!K29</f>
        <v>0</v>
      </c>
    </row>
    <row r="200" spans="2:5" ht="15" customHeight="1">
      <c r="B200" s="1082"/>
      <c r="C200" s="1075" t="s">
        <v>34</v>
      </c>
      <c r="D200" s="1075"/>
      <c r="E200" s="12">
        <f>'[2]5.ECSF'!K30</f>
        <v>0</v>
      </c>
    </row>
    <row r="201" spans="2:5">
      <c r="B201" s="1082"/>
      <c r="C201" s="1075" t="s">
        <v>36</v>
      </c>
      <c r="D201" s="1075"/>
      <c r="E201" s="12">
        <f>'[2]5.ECSF'!K31</f>
        <v>0</v>
      </c>
    </row>
    <row r="202" spans="2:5" ht="15" customHeight="1">
      <c r="B202" s="1082"/>
      <c r="C202" s="1075" t="s">
        <v>38</v>
      </c>
      <c r="D202" s="1075"/>
      <c r="E202" s="12">
        <f>'[2]5.ECSF'!K32</f>
        <v>0</v>
      </c>
    </row>
    <row r="203" spans="2:5">
      <c r="B203" s="1082"/>
      <c r="C203" s="1075" t="s">
        <v>40</v>
      </c>
      <c r="D203" s="1075"/>
      <c r="E203" s="12">
        <f>'[2]5.ECSF'!K33</f>
        <v>0</v>
      </c>
    </row>
    <row r="204" spans="2:5" ht="15" customHeight="1">
      <c r="B204" s="1082"/>
      <c r="C204" s="1077" t="s">
        <v>47</v>
      </c>
      <c r="D204" s="1077"/>
      <c r="E204" s="11">
        <f>'[2]5.ECSF'!K35</f>
        <v>0</v>
      </c>
    </row>
    <row r="205" spans="2:5" ht="15" customHeight="1">
      <c r="B205" s="1082"/>
      <c r="C205" s="1077" t="s">
        <v>49</v>
      </c>
      <c r="D205" s="1077"/>
      <c r="E205" s="11">
        <f>'[2]5.ECSF'!K37</f>
        <v>0</v>
      </c>
    </row>
    <row r="206" spans="2:5" ht="15" customHeight="1">
      <c r="B206" s="1082"/>
      <c r="C206" s="1075" t="s">
        <v>50</v>
      </c>
      <c r="D206" s="1075"/>
      <c r="E206" s="12">
        <f>'[2]5.ECSF'!K39</f>
        <v>0</v>
      </c>
    </row>
    <row r="207" spans="2:5" ht="15" customHeight="1">
      <c r="B207" s="1082"/>
      <c r="C207" s="1075" t="s">
        <v>51</v>
      </c>
      <c r="D207" s="1075"/>
      <c r="E207" s="12">
        <f>'[2]5.ECSF'!K40</f>
        <v>0</v>
      </c>
    </row>
    <row r="208" spans="2:5" ht="15" customHeight="1">
      <c r="B208" s="1082"/>
      <c r="C208" s="1075" t="s">
        <v>52</v>
      </c>
      <c r="D208" s="1075"/>
      <c r="E208" s="12">
        <f>'[2]5.ECSF'!K41</f>
        <v>0</v>
      </c>
    </row>
    <row r="209" spans="2:5" ht="15" customHeight="1">
      <c r="B209" s="1082"/>
      <c r="C209" s="1077" t="s">
        <v>53</v>
      </c>
      <c r="D209" s="1077"/>
      <c r="E209" s="11">
        <f>'[2]5.ECSF'!K43</f>
        <v>0</v>
      </c>
    </row>
    <row r="210" spans="2:5">
      <c r="B210" s="1082"/>
      <c r="C210" s="1075" t="s">
        <v>54</v>
      </c>
      <c r="D210" s="1075"/>
      <c r="E210" s="12">
        <f>'[2]5.ECSF'!K45</f>
        <v>0</v>
      </c>
    </row>
    <row r="211" spans="2:5" ht="15" customHeight="1">
      <c r="B211" s="1082"/>
      <c r="C211" s="1075" t="s">
        <v>55</v>
      </c>
      <c r="D211" s="1075"/>
      <c r="E211" s="12">
        <f>'[2]5.ECSF'!K46</f>
        <v>1193037.8999999999</v>
      </c>
    </row>
    <row r="212" spans="2:5">
      <c r="B212" s="1082"/>
      <c r="C212" s="1075" t="s">
        <v>56</v>
      </c>
      <c r="D212" s="1075"/>
      <c r="E212" s="12">
        <f>'[2]5.ECSF'!K47</f>
        <v>0</v>
      </c>
    </row>
    <row r="213" spans="2:5" ht="15" customHeight="1">
      <c r="B213" s="1082"/>
      <c r="C213" s="1075" t="s">
        <v>57</v>
      </c>
      <c r="D213" s="1075"/>
      <c r="E213" s="12">
        <f>'[2]5.ECSF'!K48</f>
        <v>0</v>
      </c>
    </row>
    <row r="214" spans="2:5">
      <c r="B214" s="1082"/>
      <c r="C214" s="1075" t="s">
        <v>58</v>
      </c>
      <c r="D214" s="1075"/>
      <c r="E214" s="12">
        <f>'[2]5.ECSF'!K49</f>
        <v>0</v>
      </c>
    </row>
    <row r="215" spans="2:5">
      <c r="B215" s="1082"/>
      <c r="C215" s="1077" t="s">
        <v>59</v>
      </c>
      <c r="D215" s="1077"/>
      <c r="E215" s="11">
        <f>'[2]5.ECSF'!K51</f>
        <v>0</v>
      </c>
    </row>
    <row r="216" spans="2:5">
      <c r="B216" s="1082"/>
      <c r="C216" s="1075" t="s">
        <v>60</v>
      </c>
      <c r="D216" s="1075"/>
      <c r="E216" s="12">
        <f>'[2]5.ECSF'!K53</f>
        <v>0</v>
      </c>
    </row>
    <row r="217" spans="2:5" ht="15.75" thickBot="1">
      <c r="B217" s="1083"/>
      <c r="C217" s="1075" t="s">
        <v>61</v>
      </c>
      <c r="D217" s="1075"/>
      <c r="E217" s="12">
        <f>'[2]5.ECSF'!K54</f>
        <v>0</v>
      </c>
    </row>
    <row r="218" spans="2:5">
      <c r="C218" s="1078" t="s">
        <v>74</v>
      </c>
      <c r="D218" s="5" t="s">
        <v>64</v>
      </c>
      <c r="E218" s="15" t="str">
        <f>'[2]5.ECSF'!D61</f>
        <v>Susana Guerra Vallejo</v>
      </c>
    </row>
    <row r="219" spans="2:5">
      <c r="C219" s="1074"/>
      <c r="D219" s="5" t="s">
        <v>65</v>
      </c>
      <c r="E219" s="15" t="str">
        <f>'[2]5.ECSF'!D62</f>
        <v>Directora General del IEAM</v>
      </c>
    </row>
    <row r="220" spans="2:5">
      <c r="C220" s="1074" t="s">
        <v>73</v>
      </c>
      <c r="D220" s="5" t="s">
        <v>64</v>
      </c>
      <c r="E220" s="15" t="str">
        <f>'[2]5.ECSF'!H61</f>
        <v>Martha Leticia García Hernández</v>
      </c>
    </row>
    <row r="221" spans="2:5">
      <c r="C221" s="1074"/>
      <c r="D221" s="5" t="s">
        <v>65</v>
      </c>
      <c r="E221" s="15" t="str">
        <f>'[2]5.ECSF'!H62</f>
        <v>Coordinadora Administrativa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topLeftCell="A7" workbookViewId="0">
      <selection activeCell="B4" sqref="B4:E4"/>
    </sheetView>
  </sheetViews>
  <sheetFormatPr baseColWidth="10" defaultRowHeight="12"/>
  <cols>
    <col min="1" max="1" width="1.28515625" style="41" customWidth="1"/>
    <col min="2" max="2" width="19.28515625" style="17" customWidth="1"/>
    <col min="3" max="3" width="43" style="41" customWidth="1"/>
    <col min="4" max="4" width="1.85546875" style="41" customWidth="1"/>
    <col min="5" max="5" width="56.7109375" style="41" customWidth="1"/>
    <col min="6" max="6" width="6.42578125" style="41" customWidth="1"/>
    <col min="7" max="7" width="15.7109375" style="41" customWidth="1"/>
    <col min="8" max="16384" width="11.42578125" style="41"/>
  </cols>
  <sheetData>
    <row r="1" spans="2:9" ht="6.75" customHeight="1" thickBot="1"/>
    <row r="2" spans="2:9" ht="9.75" customHeight="1">
      <c r="B2" s="1091"/>
      <c r="C2" s="1002"/>
      <c r="D2" s="1002"/>
      <c r="E2" s="1092"/>
    </row>
    <row r="3" spans="2:9" ht="12.75">
      <c r="B3" s="994" t="s">
        <v>327</v>
      </c>
      <c r="C3" s="995"/>
      <c r="D3" s="995"/>
      <c r="E3" s="996"/>
    </row>
    <row r="4" spans="2:9" ht="12.75">
      <c r="B4" s="994" t="s">
        <v>1241</v>
      </c>
      <c r="C4" s="995"/>
      <c r="D4" s="995"/>
      <c r="E4" s="996"/>
    </row>
    <row r="5" spans="2:9" ht="26.25" customHeight="1">
      <c r="B5" s="994" t="s">
        <v>1</v>
      </c>
      <c r="C5" s="995"/>
      <c r="D5" s="995"/>
      <c r="E5" s="996"/>
    </row>
    <row r="6" spans="2:9" ht="8.25" customHeight="1">
      <c r="B6" s="706"/>
      <c r="C6" s="226"/>
      <c r="D6" s="226"/>
      <c r="E6" s="554"/>
    </row>
    <row r="7" spans="2:9" ht="30.75" customHeight="1">
      <c r="B7" s="706"/>
      <c r="C7" s="1095" t="s">
        <v>568</v>
      </c>
      <c r="D7" s="1095"/>
      <c r="E7" s="1096"/>
      <c r="F7" s="53"/>
      <c r="G7" s="53"/>
      <c r="H7" s="53"/>
      <c r="I7" s="53"/>
    </row>
    <row r="8" spans="2:9" ht="12.75">
      <c r="B8" s="706"/>
      <c r="C8" s="226"/>
      <c r="D8" s="226"/>
      <c r="E8" s="554"/>
    </row>
    <row r="9" spans="2:9" ht="24.75" customHeight="1">
      <c r="B9" s="555" t="s">
        <v>328</v>
      </c>
      <c r="C9" s="1093" t="s">
        <v>76</v>
      </c>
      <c r="D9" s="1093"/>
      <c r="E9" s="1094"/>
    </row>
    <row r="10" spans="2:9" ht="15" customHeight="1">
      <c r="B10" s="556" t="s">
        <v>329</v>
      </c>
      <c r="C10" s="225"/>
      <c r="D10" s="225"/>
      <c r="E10" s="557"/>
    </row>
    <row r="11" spans="2:9" ht="109.5" customHeight="1">
      <c r="B11" s="1089" t="s">
        <v>477</v>
      </c>
      <c r="C11" s="1090"/>
      <c r="D11" s="226"/>
      <c r="E11" s="1097" t="s">
        <v>703</v>
      </c>
    </row>
    <row r="12" spans="2:9" ht="12.75">
      <c r="B12" s="784"/>
      <c r="C12" s="226"/>
      <c r="D12" s="226"/>
      <c r="E12" s="1097"/>
    </row>
    <row r="13" spans="2:9" ht="12.75">
      <c r="B13" s="784"/>
      <c r="C13" s="226"/>
      <c r="D13" s="226"/>
      <c r="E13" s="1097"/>
    </row>
    <row r="14" spans="2:9" ht="12.75">
      <c r="B14" s="784"/>
      <c r="C14" s="226"/>
      <c r="D14" s="226"/>
      <c r="E14" s="1097"/>
    </row>
    <row r="15" spans="2:9" ht="12.75">
      <c r="B15" s="784" t="s">
        <v>330</v>
      </c>
      <c r="C15" s="226"/>
      <c r="D15" s="226"/>
      <c r="E15" s="1097"/>
    </row>
    <row r="16" spans="2:9" ht="12.75">
      <c r="B16" s="784"/>
      <c r="C16" s="226"/>
      <c r="D16" s="226"/>
      <c r="E16" s="1097"/>
    </row>
    <row r="17" spans="2:5" ht="12.75">
      <c r="B17" s="784"/>
      <c r="C17" s="226"/>
      <c r="D17" s="226"/>
      <c r="E17" s="1097"/>
    </row>
    <row r="18" spans="2:5" ht="12.75">
      <c r="B18" s="784"/>
      <c r="C18" s="226"/>
      <c r="D18" s="226"/>
      <c r="E18" s="1097"/>
    </row>
    <row r="19" spans="2:5" ht="12.75">
      <c r="B19" s="784"/>
      <c r="C19" s="226"/>
      <c r="D19" s="226"/>
      <c r="E19" s="1097"/>
    </row>
    <row r="20" spans="2:5" ht="27.75" customHeight="1">
      <c r="B20" s="784" t="s">
        <v>331</v>
      </c>
      <c r="C20" s="226"/>
      <c r="D20" s="226"/>
      <c r="E20" s="1097"/>
    </row>
    <row r="21" spans="2:5" ht="28.5" customHeight="1">
      <c r="B21" s="784"/>
      <c r="C21" s="226"/>
      <c r="D21" s="226"/>
      <c r="E21" s="1097"/>
    </row>
    <row r="22" spans="2:5" ht="33" customHeight="1">
      <c r="B22" s="784"/>
      <c r="C22" s="226"/>
      <c r="D22" s="226"/>
      <c r="E22" s="1097"/>
    </row>
    <row r="23" spans="2:5" ht="91.5" customHeight="1">
      <c r="B23" s="784"/>
      <c r="C23" s="226"/>
      <c r="D23" s="226"/>
      <c r="E23" s="1097"/>
    </row>
    <row r="24" spans="2:5" ht="12.75">
      <c r="B24" s="706"/>
      <c r="C24" s="226"/>
      <c r="D24" s="226"/>
      <c r="E24" s="558"/>
    </row>
    <row r="25" spans="2:5" ht="12.75">
      <c r="B25" s="706" t="s">
        <v>332</v>
      </c>
      <c r="C25" s="226"/>
      <c r="D25" s="226"/>
      <c r="E25" s="558"/>
    </row>
    <row r="26" spans="2:5" ht="12.75">
      <c r="B26" s="462"/>
      <c r="C26" s="228"/>
      <c r="D26" s="228"/>
      <c r="E26" s="559"/>
    </row>
    <row r="27" spans="2:5" ht="12.75">
      <c r="B27" s="706"/>
      <c r="C27" s="226"/>
      <c r="D27" s="226"/>
      <c r="E27" s="554"/>
    </row>
    <row r="28" spans="2:5" ht="12.75" customHeight="1">
      <c r="B28" s="1086" t="s">
        <v>77</v>
      </c>
      <c r="C28" s="1087"/>
      <c r="D28" s="1087"/>
      <c r="E28" s="1088"/>
    </row>
    <row r="29" spans="2:5" ht="12.75" customHeight="1">
      <c r="B29" s="1086"/>
      <c r="C29" s="1087"/>
      <c r="D29" s="1087"/>
      <c r="E29" s="1088"/>
    </row>
    <row r="30" spans="2:5" ht="12.75">
      <c r="B30" s="706"/>
      <c r="C30" s="226"/>
      <c r="D30" s="226"/>
      <c r="E30" s="554"/>
    </row>
    <row r="31" spans="2:5" ht="12.75">
      <c r="B31" s="706"/>
      <c r="C31" s="226"/>
      <c r="D31" s="226"/>
      <c r="E31" s="554"/>
    </row>
    <row r="32" spans="2:5" ht="12.75">
      <c r="B32" s="560"/>
      <c r="C32" s="229"/>
      <c r="D32" s="226"/>
      <c r="E32" s="561"/>
    </row>
    <row r="33" spans="2:5" ht="12.75">
      <c r="B33" s="560"/>
      <c r="C33" s="708" t="s">
        <v>446</v>
      </c>
      <c r="D33" s="226"/>
      <c r="E33" s="709" t="s">
        <v>447</v>
      </c>
    </row>
    <row r="34" spans="2:5" ht="12.75">
      <c r="B34" s="706"/>
      <c r="C34" s="705" t="s">
        <v>576</v>
      </c>
      <c r="D34" s="226"/>
      <c r="E34" s="707" t="s">
        <v>448</v>
      </c>
    </row>
    <row r="35" spans="2:5" ht="13.5" thickBot="1">
      <c r="B35" s="465"/>
      <c r="C35" s="562"/>
      <c r="D35" s="562"/>
      <c r="E35" s="563"/>
    </row>
    <row r="36" spans="2:5" ht="12.75">
      <c r="B36" s="73"/>
      <c r="C36" s="224"/>
      <c r="D36" s="224"/>
      <c r="E36" s="224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14</vt:i4>
      </vt:variant>
    </vt:vector>
  </HeadingPairs>
  <TitlesOfParts>
    <vt:vector size="41" baseType="lpstr">
      <vt:lpstr>1.ESF</vt:lpstr>
      <vt:lpstr>2.EA</vt:lpstr>
      <vt:lpstr>3.EVHP</vt:lpstr>
      <vt:lpstr>3.EVHP-</vt:lpstr>
      <vt:lpstr>4.EFE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2018-07-31T15:49:20Z</cp:lastPrinted>
  <dcterms:created xsi:type="dcterms:W3CDTF">2014-01-27T16:27:43Z</dcterms:created>
  <dcterms:modified xsi:type="dcterms:W3CDTF">2018-07-31T15:52:55Z</dcterms:modified>
</cp:coreProperties>
</file>