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defaultThemeVersion="124226"/>
  <bookViews>
    <workbookView xWindow="0" yWindow="0" windowWidth="21720" windowHeight="11835" tabRatio="821"/>
  </bookViews>
  <sheets>
    <sheet name="1.ESF" sheetId="1" r:id="rId1"/>
    <sheet name="2.EA" sheetId="5" r:id="rId2"/>
    <sheet name="3.EVHP" sheetId="7" state="hidden" r:id="rId3"/>
    <sheet name="3.EVHP-" sheetId="40" r:id="rId4"/>
    <sheet name="4.EFE" sheetId="10" r:id="rId5"/>
    <sheet name="5.ECSF" sheetId="2" r:id="rId6"/>
    <sheet name="6.EAA" sheetId="8" r:id="rId7"/>
    <sheet name="7.EADP" sheetId="9" r:id="rId8"/>
    <sheet name="PT_ESF_ECSF" sheetId="3" state="hidden" r:id="rId9"/>
    <sheet name="8.PC" sheetId="26" r:id="rId10"/>
    <sheet name="9.NOTAS" sheetId="25" r:id="rId11"/>
    <sheet name="10.EAI" sheetId="12" r:id="rId12"/>
    <sheet name="11.CAdmon" sheetId="13" r:id="rId13"/>
    <sheet name="13.COG" sheetId="15" r:id="rId14"/>
    <sheet name="12.CTG" sheetId="14" r:id="rId15"/>
    <sheet name="14.CFG" sheetId="16" r:id="rId16"/>
    <sheet name="15.EN" sheetId="27" r:id="rId17"/>
    <sheet name="16.ID" sheetId="28" r:id="rId18"/>
    <sheet name="17.IPF" sheetId="29" r:id="rId19"/>
    <sheet name="18.CProg" sheetId="19" r:id="rId20"/>
    <sheet name="19.PYPI" sheetId="30" r:id="rId21"/>
    <sheet name="20.IR" sheetId="31" r:id="rId22"/>
    <sheet name="Esq Bur" sheetId="37" r:id="rId23"/>
    <sheet name="Rel Cta Banc" sheetId="35" r:id="rId24"/>
    <sheet name="Ayudas" sheetId="33" r:id="rId25"/>
    <sheet name="Gto Federalizado" sheetId="34" r:id="rId26"/>
    <sheet name="Inmuebles" sheetId="39" r:id="rId27"/>
    <sheet name="Muebles" sheetId="38" r:id="rId28"/>
  </sheets>
  <externalReferences>
    <externalReference r:id="rId29"/>
  </externalReferences>
  <definedNames>
    <definedName name="_xlnm.Print_Area" localSheetId="0">'1.ESF'!$B$1:$M$68</definedName>
    <definedName name="_xlnm.Print_Area" localSheetId="11">'10.EAI'!$A$2:$L$61</definedName>
    <definedName name="_xlnm.Print_Area" localSheetId="14">'12.CTG'!$A$3:$L$43</definedName>
    <definedName name="_xlnm.Print_Area" localSheetId="16">'15.EN'!$B$1:$I$41</definedName>
    <definedName name="_xlnm.Print_Area" localSheetId="17">'16.ID'!$B$2:$E$44</definedName>
    <definedName name="_xlnm.Print_Area" localSheetId="18">'17.IPF'!$B$2:$G$45</definedName>
    <definedName name="_xlnm.Print_Area" localSheetId="1">'2.EA'!$B$2:$L$63</definedName>
    <definedName name="_xlnm.Print_Area" localSheetId="21">'20.IR'!$A$2:$Z$49</definedName>
    <definedName name="_xlnm.Print_Area" localSheetId="2">'3.EVHP'!$B$2:$J$47</definedName>
    <definedName name="_xlnm.Print_Area" localSheetId="4">'4.EFE'!$B$2:$R$58</definedName>
    <definedName name="_xlnm.Print_Area" localSheetId="5">'5.ECSF'!$B$2:$L$63</definedName>
    <definedName name="_xlnm.Print_Area" localSheetId="6">'6.EAA'!$B$2:$J$45</definedName>
    <definedName name="_xlnm.Print_Area" localSheetId="7">'7.EADP'!$B$2:$K$52</definedName>
    <definedName name="_xlnm.Print_Area" localSheetId="9">'8.PC'!$B$2:$F$38</definedName>
    <definedName name="_xlnm.Print_Area" localSheetId="10">'9.NOTAS'!$B$3:$G$331</definedName>
  </definedNames>
  <calcPr calcId="144525"/>
</workbook>
</file>

<file path=xl/calcChain.xml><?xml version="1.0" encoding="utf-8"?>
<calcChain xmlns="http://schemas.openxmlformats.org/spreadsheetml/2006/main">
  <c r="I22" i="30" l="1"/>
  <c r="J22" i="30"/>
  <c r="K22" i="30"/>
  <c r="L22" i="30"/>
  <c r="M22" i="30"/>
  <c r="N22" i="30"/>
  <c r="O22" i="30"/>
  <c r="P15" i="30"/>
  <c r="M15" i="30"/>
  <c r="J15" i="30"/>
  <c r="O15" i="30" s="1"/>
  <c r="M13" i="30"/>
  <c r="P11" i="30"/>
  <c r="I11" i="30"/>
  <c r="F41" i="19"/>
  <c r="G41" i="19"/>
  <c r="H41" i="19"/>
  <c r="I41" i="19"/>
  <c r="J41" i="19"/>
  <c r="K41" i="19"/>
  <c r="L41" i="19"/>
  <c r="E41" i="19"/>
  <c r="L12" i="19"/>
  <c r="G12" i="19"/>
  <c r="J12" i="19" s="1"/>
  <c r="J24" i="19"/>
  <c r="G24" i="19"/>
  <c r="J17" i="19"/>
  <c r="G17" i="19"/>
  <c r="Q15" i="30" l="1"/>
  <c r="C244" i="25" l="1"/>
  <c r="D244" i="25"/>
  <c r="E244" i="25"/>
  <c r="C227" i="25"/>
  <c r="C166" i="25"/>
  <c r="C129" i="25"/>
  <c r="Q41" i="10" l="1"/>
  <c r="P41" i="10"/>
  <c r="P29" i="10"/>
  <c r="Q27" i="10"/>
  <c r="D39" i="40" l="1"/>
  <c r="B39" i="40"/>
  <c r="F28" i="40"/>
  <c r="F30" i="40"/>
  <c r="F29" i="40"/>
  <c r="D28" i="40"/>
  <c r="F23" i="40"/>
  <c r="B23" i="40"/>
  <c r="K18" i="5" l="1"/>
  <c r="P12" i="30" l="1"/>
  <c r="F39" i="40"/>
  <c r="L17" i="19" l="1"/>
  <c r="I13" i="7"/>
  <c r="E15" i="7"/>
  <c r="E26" i="7" s="1"/>
  <c r="F15" i="7"/>
  <c r="G15" i="7"/>
  <c r="H15" i="7"/>
  <c r="I15" i="7"/>
  <c r="I16" i="7"/>
  <c r="I17" i="7"/>
  <c r="I18" i="7"/>
  <c r="E20" i="7"/>
  <c r="F20" i="7"/>
  <c r="G20" i="7"/>
  <c r="H20" i="7"/>
  <c r="I20" i="7"/>
  <c r="I21" i="7"/>
  <c r="I22" i="7"/>
  <c r="I23" i="7"/>
  <c r="I24" i="7"/>
  <c r="F26" i="7"/>
  <c r="G26" i="7"/>
  <c r="H26" i="7"/>
  <c r="H39" i="7" s="1"/>
  <c r="E28" i="7"/>
  <c r="F28" i="7"/>
  <c r="G28" i="7"/>
  <c r="G39" i="7" s="1"/>
  <c r="H28" i="7"/>
  <c r="I29" i="7"/>
  <c r="I28" i="7" s="1"/>
  <c r="I30" i="7"/>
  <c r="I31" i="7"/>
  <c r="E33" i="7"/>
  <c r="F33" i="7"/>
  <c r="I33" i="7" s="1"/>
  <c r="G33" i="7"/>
  <c r="H33" i="7"/>
  <c r="I34" i="7"/>
  <c r="I35" i="7"/>
  <c r="I36" i="7"/>
  <c r="I37" i="7"/>
  <c r="F39" i="7"/>
  <c r="I26" i="7" l="1"/>
  <c r="K26" i="7" s="1"/>
  <c r="E39" i="7"/>
  <c r="I39" i="7" s="1"/>
  <c r="K39" i="7" s="1"/>
  <c r="J13" i="30"/>
  <c r="D10" i="15" l="1"/>
  <c r="J43" i="2"/>
  <c r="Q24" i="10" l="1"/>
  <c r="P35" i="10"/>
  <c r="P27" i="10" s="1"/>
  <c r="P15" i="10"/>
  <c r="P24" i="10" s="1"/>
  <c r="H15" i="10"/>
  <c r="H28" i="10"/>
  <c r="E26" i="2"/>
  <c r="J26" i="2"/>
  <c r="F34" i="5"/>
  <c r="J13" i="5"/>
  <c r="J18" i="5"/>
  <c r="E23" i="5"/>
  <c r="E34" i="5" s="1"/>
  <c r="K60" i="1"/>
  <c r="K58" i="1"/>
  <c r="J45" i="1"/>
  <c r="J39" i="1"/>
  <c r="J22" i="1"/>
  <c r="J35" i="1" s="1"/>
  <c r="K22" i="1"/>
  <c r="F38" i="1"/>
  <c r="E36" i="1"/>
  <c r="F36" i="1"/>
  <c r="E21" i="1"/>
  <c r="F21" i="1"/>
  <c r="H49" i="10" l="1"/>
  <c r="J52" i="5"/>
  <c r="J54" i="5" s="1"/>
  <c r="E38" i="1"/>
  <c r="J58" i="1"/>
  <c r="J60" i="1" s="1"/>
  <c r="J11" i="30"/>
  <c r="O13" i="30"/>
  <c r="Q11" i="30" l="1"/>
  <c r="O11" i="30"/>
  <c r="F15" i="29"/>
  <c r="E305" i="25" l="1"/>
  <c r="K52" i="5" l="1"/>
  <c r="K54" i="5" s="1"/>
  <c r="I28" i="10" l="1"/>
  <c r="Q13" i="30"/>
  <c r="P13" i="30"/>
  <c r="Q15" i="10" l="1"/>
  <c r="H22" i="30"/>
  <c r="K17" i="15" l="1"/>
  <c r="J17" i="15"/>
  <c r="I17" i="15"/>
  <c r="H17" i="15"/>
  <c r="G17" i="15"/>
  <c r="F17" i="15"/>
  <c r="E17" i="15"/>
  <c r="D17" i="15"/>
  <c r="D24" i="15"/>
  <c r="E24" i="15"/>
  <c r="F24" i="15"/>
  <c r="G24" i="15"/>
  <c r="H24" i="15"/>
  <c r="I24" i="15"/>
  <c r="J24" i="15"/>
  <c r="K24" i="15"/>
  <c r="F14" i="19"/>
  <c r="L24" i="19"/>
  <c r="L23" i="19" s="1"/>
  <c r="L14" i="19"/>
  <c r="O12" i="30"/>
  <c r="L11" i="19"/>
  <c r="F23" i="19"/>
  <c r="J11" i="19"/>
  <c r="J10" i="19" s="1"/>
  <c r="K11" i="19"/>
  <c r="D46" i="15"/>
  <c r="F46" i="15"/>
  <c r="H46" i="15"/>
  <c r="J46" i="15"/>
  <c r="K46" i="15"/>
  <c r="Q12" i="30" l="1"/>
  <c r="F13" i="5"/>
  <c r="K13" i="5"/>
  <c r="F23" i="5"/>
  <c r="F27" i="5"/>
  <c r="K29" i="5"/>
  <c r="K41" i="5"/>
  <c r="K49" i="5"/>
  <c r="I11" i="19"/>
  <c r="J27" i="12"/>
  <c r="F27" i="12"/>
  <c r="G27" i="12"/>
  <c r="H27" i="12"/>
  <c r="I27" i="12"/>
  <c r="E27" i="12"/>
  <c r="G11" i="19" l="1"/>
  <c r="G14" i="19"/>
  <c r="G23" i="19"/>
  <c r="E38" i="15" l="1"/>
  <c r="F38" i="15"/>
  <c r="H38" i="15"/>
  <c r="I38" i="15"/>
  <c r="J38" i="15"/>
  <c r="K38" i="15"/>
  <c r="E34" i="15"/>
  <c r="F34" i="15"/>
  <c r="G34" i="15"/>
  <c r="H34" i="15"/>
  <c r="I34" i="15"/>
  <c r="J34" i="15"/>
  <c r="K34" i="15"/>
  <c r="E10" i="15"/>
  <c r="F10" i="15"/>
  <c r="G10" i="15"/>
  <c r="H10" i="15"/>
  <c r="I10" i="15"/>
  <c r="J10" i="15"/>
  <c r="K10" i="15"/>
  <c r="I42" i="15" l="1"/>
  <c r="H23" i="13"/>
  <c r="I23" i="13"/>
  <c r="J23" i="13"/>
  <c r="G23" i="13"/>
  <c r="E23" i="13"/>
  <c r="D23" i="13"/>
  <c r="F23" i="13" s="1"/>
  <c r="K23" i="13" l="1"/>
  <c r="H42" i="31" l="1"/>
  <c r="G42" i="31"/>
  <c r="E42" i="31"/>
  <c r="H17" i="8" l="1"/>
  <c r="I17" i="8" s="1"/>
  <c r="H23" i="16" l="1"/>
  <c r="I23" i="16"/>
  <c r="I49" i="16" s="1"/>
  <c r="G23" i="16"/>
  <c r="G49" i="16" s="1"/>
  <c r="D34" i="15"/>
  <c r="G42" i="15" l="1"/>
  <c r="E18" i="14" l="1"/>
  <c r="G18" i="14"/>
  <c r="H18" i="14"/>
  <c r="I18" i="14"/>
  <c r="J18" i="14"/>
  <c r="D18" i="14"/>
  <c r="K45" i="1"/>
  <c r="K39" i="1"/>
  <c r="F20" i="27"/>
  <c r="F30" i="29"/>
  <c r="F34" i="29" s="1"/>
  <c r="E30" i="29"/>
  <c r="E34" i="29" s="1"/>
  <c r="D30" i="29"/>
  <c r="D34" i="29" s="1"/>
  <c r="E15" i="29"/>
  <c r="D15" i="29"/>
  <c r="F13" i="29"/>
  <c r="E13" i="29"/>
  <c r="D13" i="29"/>
  <c r="E35" i="28"/>
  <c r="D35" i="28"/>
  <c r="E20" i="28"/>
  <c r="D20" i="28"/>
  <c r="F32" i="27"/>
  <c r="D32" i="27"/>
  <c r="H31" i="27"/>
  <c r="H30" i="27"/>
  <c r="H29" i="27"/>
  <c r="H28" i="27"/>
  <c r="H27" i="27"/>
  <c r="H26" i="27"/>
  <c r="H25" i="27"/>
  <c r="H24" i="27"/>
  <c r="D20" i="27"/>
  <c r="H19" i="27"/>
  <c r="H18" i="27"/>
  <c r="H17" i="27"/>
  <c r="H16" i="27"/>
  <c r="H15" i="27"/>
  <c r="H14" i="27"/>
  <c r="H13" i="27"/>
  <c r="H12" i="27"/>
  <c r="H11" i="27"/>
  <c r="D37" i="28" l="1"/>
  <c r="D34" i="27"/>
  <c r="E37" i="28"/>
  <c r="D12" i="29"/>
  <c r="D18" i="29" s="1"/>
  <c r="D22" i="29" s="1"/>
  <c r="D26" i="29" s="1"/>
  <c r="F12" i="29"/>
  <c r="F18" i="29" s="1"/>
  <c r="F22" i="29" s="1"/>
  <c r="F26" i="29" s="1"/>
  <c r="E12" i="29"/>
  <c r="E18" i="29" s="1"/>
  <c r="E22" i="29" s="1"/>
  <c r="E26" i="29" s="1"/>
  <c r="F34" i="27"/>
  <c r="H32" i="27"/>
  <c r="H20" i="27"/>
  <c r="H34" i="27" l="1"/>
  <c r="F22" i="16"/>
  <c r="E286" i="25"/>
  <c r="E314" i="25" s="1"/>
  <c r="E273" i="25"/>
  <c r="E266" i="25"/>
  <c r="E279" i="25" l="1"/>
  <c r="K23" i="19" l="1"/>
  <c r="I23" i="19"/>
  <c r="E23" i="19"/>
  <c r="K14" i="19"/>
  <c r="I14" i="19"/>
  <c r="E14" i="19"/>
  <c r="F11" i="19"/>
  <c r="F10" i="19" s="1"/>
  <c r="E11" i="19"/>
  <c r="J23" i="16"/>
  <c r="E23" i="16"/>
  <c r="D23" i="16"/>
  <c r="F23" i="16" s="1"/>
  <c r="H42" i="15"/>
  <c r="E42" i="15"/>
  <c r="D38" i="15"/>
  <c r="D42" i="15" s="1"/>
  <c r="K10" i="19" l="1"/>
  <c r="I10" i="19"/>
  <c r="E10" i="19"/>
  <c r="G10" i="19" s="1"/>
  <c r="L10" i="19" s="1"/>
  <c r="J42" i="15"/>
  <c r="K18" i="14"/>
  <c r="F18" i="14"/>
  <c r="K23" i="16"/>
  <c r="H49" i="16"/>
  <c r="D49" i="16"/>
  <c r="J49" i="16"/>
  <c r="E49" i="16"/>
  <c r="E148" i="3"/>
  <c r="H35" i="8"/>
  <c r="I35" i="8" s="1"/>
  <c r="H34" i="8"/>
  <c r="I34" i="8" s="1"/>
  <c r="H33" i="8"/>
  <c r="I33" i="8" s="1"/>
  <c r="H32" i="8"/>
  <c r="H31" i="8"/>
  <c r="I31" i="8" s="1"/>
  <c r="H30" i="8"/>
  <c r="I30" i="8" s="1"/>
  <c r="H29" i="8"/>
  <c r="I29" i="8" s="1"/>
  <c r="H28" i="8"/>
  <c r="H27" i="8"/>
  <c r="I27" i="8" s="1"/>
  <c r="H23" i="8"/>
  <c r="I23" i="8" s="1"/>
  <c r="H18" i="8"/>
  <c r="H19" i="8"/>
  <c r="I19" i="8" s="1"/>
  <c r="H20" i="8"/>
  <c r="I20" i="8" s="1"/>
  <c r="H21" i="8"/>
  <c r="I21" i="8" s="1"/>
  <c r="H22" i="8"/>
  <c r="L17" i="8"/>
  <c r="Q36" i="10"/>
  <c r="Q35" i="10" s="1"/>
  <c r="Q30" i="10"/>
  <c r="Q29" i="10" s="1"/>
  <c r="Q20" i="10"/>
  <c r="I15" i="10"/>
  <c r="J34" i="9"/>
  <c r="I34" i="9"/>
  <c r="J29" i="9"/>
  <c r="I29" i="9"/>
  <c r="I40" i="9" s="1"/>
  <c r="J20" i="9"/>
  <c r="I20" i="9"/>
  <c r="J15" i="9"/>
  <c r="I15" i="9"/>
  <c r="I26" i="9" s="1"/>
  <c r="I44" i="9" s="1"/>
  <c r="G25" i="8"/>
  <c r="F25" i="8"/>
  <c r="G15" i="8"/>
  <c r="F15" i="8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214" i="3"/>
  <c r="E208" i="3"/>
  <c r="E156" i="3"/>
  <c r="E199" i="3"/>
  <c r="E150" i="3"/>
  <c r="E201" i="3"/>
  <c r="E202" i="3"/>
  <c r="E203" i="3"/>
  <c r="E191" i="3"/>
  <c r="E142" i="3"/>
  <c r="E143" i="3"/>
  <c r="E194" i="3"/>
  <c r="E145" i="3"/>
  <c r="E146" i="3"/>
  <c r="E151" i="3"/>
  <c r="E179" i="3"/>
  <c r="E130" i="3"/>
  <c r="E182" i="3"/>
  <c r="E135" i="3"/>
  <c r="E186" i="3"/>
  <c r="E178" i="3"/>
  <c r="E171" i="3"/>
  <c r="E172" i="3"/>
  <c r="E123" i="3"/>
  <c r="E124" i="3"/>
  <c r="E125" i="3"/>
  <c r="E176" i="3"/>
  <c r="E105" i="3"/>
  <c r="K53" i="1"/>
  <c r="E95" i="3"/>
  <c r="E43" i="3"/>
  <c r="E24" i="3"/>
  <c r="E93" i="3"/>
  <c r="K33" i="1"/>
  <c r="E86" i="3"/>
  <c r="E53" i="3" l="1"/>
  <c r="E184" i="3"/>
  <c r="E66" i="3"/>
  <c r="E77" i="3"/>
  <c r="E133" i="3"/>
  <c r="E34" i="3"/>
  <c r="K35" i="1"/>
  <c r="E173" i="3"/>
  <c r="I49" i="10"/>
  <c r="E14" i="3"/>
  <c r="E163" i="3"/>
  <c r="E162" i="3"/>
  <c r="I18" i="8"/>
  <c r="E134" i="3"/>
  <c r="E193" i="3"/>
  <c r="E195" i="3"/>
  <c r="E139" i="3"/>
  <c r="J15" i="2"/>
  <c r="F42" i="15"/>
  <c r="E212" i="3"/>
  <c r="E190" i="3"/>
  <c r="E207" i="3"/>
  <c r="K37" i="2"/>
  <c r="K42" i="15"/>
  <c r="E126" i="3"/>
  <c r="E122" i="3"/>
  <c r="E175" i="3"/>
  <c r="E153" i="3"/>
  <c r="E164" i="3"/>
  <c r="F13" i="8"/>
  <c r="G13" i="8"/>
  <c r="E180" i="3"/>
  <c r="E121" i="3"/>
  <c r="E132" i="3"/>
  <c r="E140" i="3"/>
  <c r="E192" i="3"/>
  <c r="E157" i="3"/>
  <c r="E185" i="3"/>
  <c r="E167" i="3"/>
  <c r="E196" i="3"/>
  <c r="E144" i="3"/>
  <c r="L19" i="8"/>
  <c r="E131" i="3"/>
  <c r="K49" i="16"/>
  <c r="F49" i="16"/>
  <c r="E206" i="3"/>
  <c r="I28" i="8"/>
  <c r="E136" i="3"/>
  <c r="E198" i="3"/>
  <c r="J40" i="9"/>
  <c r="E129" i="3"/>
  <c r="E149" i="3"/>
  <c r="J37" i="2"/>
  <c r="J35" i="2" s="1"/>
  <c r="E165" i="3"/>
  <c r="E128" i="3"/>
  <c r="E141" i="3"/>
  <c r="E152" i="3"/>
  <c r="E158" i="3"/>
  <c r="J26" i="9"/>
  <c r="L22" i="8"/>
  <c r="I22" i="8"/>
  <c r="L23" i="8"/>
  <c r="L20" i="8"/>
  <c r="L35" i="8"/>
  <c r="E170" i="3"/>
  <c r="E15" i="8"/>
  <c r="E25" i="3"/>
  <c r="I32" i="8"/>
  <c r="E183" i="3"/>
  <c r="E76" i="3"/>
  <c r="E211" i="3"/>
  <c r="E41" i="3"/>
  <c r="E147" i="3"/>
  <c r="E200" i="3"/>
  <c r="L21" i="8"/>
  <c r="E25" i="8"/>
  <c r="F15" i="2"/>
  <c r="F13" i="2" s="1"/>
  <c r="H25" i="8" l="1"/>
  <c r="I25" i="8" s="1"/>
  <c r="J44" i="9"/>
  <c r="K15" i="2"/>
  <c r="K13" i="2" s="1"/>
  <c r="E138" i="3"/>
  <c r="E155" i="3"/>
  <c r="E119" i="3"/>
  <c r="E94" i="3"/>
  <c r="E127" i="3"/>
  <c r="E205" i="3"/>
  <c r="E189" i="3"/>
  <c r="E100" i="3"/>
  <c r="E215" i="3"/>
  <c r="E216" i="3"/>
  <c r="H15" i="8"/>
  <c r="E13" i="8"/>
  <c r="E99" i="3"/>
  <c r="E42" i="3"/>
  <c r="E181" i="3"/>
  <c r="K26" i="2"/>
  <c r="E137" i="3"/>
  <c r="E174" i="3"/>
  <c r="H13" i="8" l="1"/>
  <c r="E188" i="3"/>
  <c r="E118" i="3"/>
  <c r="E187" i="3"/>
  <c r="E177" i="3"/>
  <c r="E48" i="3"/>
  <c r="I15" i="8"/>
  <c r="I13" i="8" s="1"/>
  <c r="E197" i="3"/>
  <c r="E169" i="3"/>
  <c r="E168" i="3" l="1"/>
  <c r="E108" i="3"/>
  <c r="E47" i="3"/>
  <c r="E160" i="3"/>
  <c r="E109" i="3"/>
  <c r="E210" i="3"/>
  <c r="E56" i="3"/>
  <c r="E154" i="3" l="1"/>
  <c r="E159" i="3"/>
  <c r="E57" i="3"/>
  <c r="E204" i="3"/>
  <c r="E209" i="3"/>
  <c r="H331" i="33"/>
</calcChain>
</file>

<file path=xl/sharedStrings.xml><?xml version="1.0" encoding="utf-8"?>
<sst xmlns="http://schemas.openxmlformats.org/spreadsheetml/2006/main" count="3742" uniqueCount="1633">
  <si>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</si>
  <si>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</si>
  <si>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</si>
  <si>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</si>
  <si>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</si>
  <si>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</si>
  <si>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</si>
  <si>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</si>
  <si>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</si>
  <si>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</si>
  <si>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</si>
  <si>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</si>
  <si>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</si>
  <si>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</si>
  <si>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</si>
  <si>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</si>
  <si>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</si>
  <si>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</si>
  <si>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</si>
  <si>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</si>
  <si>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</si>
  <si>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</si>
  <si>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</si>
  <si>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</si>
  <si>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</si>
  <si>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</si>
  <si>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</si>
  <si>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</si>
  <si>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</si>
  <si>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</si>
  <si>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</si>
  <si>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</si>
  <si>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</si>
  <si>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</si>
  <si>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</si>
  <si>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</si>
  <si>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</si>
  <si>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</si>
  <si>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</si>
  <si>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</si>
  <si>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</si>
  <si>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</si>
  <si>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</si>
  <si>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</si>
  <si>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</si>
  <si>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</si>
  <si>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</si>
  <si>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</si>
  <si>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</si>
  <si>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</si>
  <si>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</si>
  <si>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</si>
  <si>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</si>
  <si>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</si>
  <si>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</si>
  <si>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</si>
  <si>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</si>
  <si>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</si>
  <si>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</si>
  <si>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</si>
  <si>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</si>
  <si>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</si>
  <si>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</si>
  <si>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</si>
  <si>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</si>
  <si>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</si>
  <si>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</si>
  <si>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</si>
  <si>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</si>
  <si>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</si>
  <si>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</si>
  <si>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</si>
  <si>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</si>
  <si>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</si>
  <si>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</si>
  <si>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</si>
  <si>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</si>
  <si>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</si>
  <si>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</si>
  <si>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</si>
  <si>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</si>
  <si>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</si>
  <si>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</si>
  <si>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</si>
  <si>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</si>
  <si>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</si>
  <si>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</si>
  <si>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</si>
  <si>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</si>
  <si>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</si>
  <si>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</si>
  <si>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</si>
  <si>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</si>
  <si>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</si>
  <si>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</si>
  <si>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</si>
  <si>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</si>
  <si>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</si>
  <si>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</si>
  <si>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</si>
  <si>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</si>
  <si>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</si>
  <si>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</si>
  <si>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</si>
  <si>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</si>
  <si>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</si>
  <si>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</si>
  <si>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</si>
  <si>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</si>
  <si>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</si>
  <si>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</si>
  <si>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</si>
  <si>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</si>
  <si>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</si>
  <si>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</si>
  <si>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</si>
  <si>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</si>
  <si>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</si>
  <si>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</si>
  <si>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</si>
  <si>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</si>
  <si>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</si>
  <si>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</si>
  <si>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</si>
  <si>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</si>
  <si>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</si>
  <si>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</si>
  <si>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</si>
  <si>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</si>
  <si>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</si>
  <si>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</si>
  <si>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</si>
  <si>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</si>
  <si>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</si>
  <si>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</si>
  <si>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</si>
  <si>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</si>
  <si>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</si>
  <si>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</si>
  <si>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</si>
  <si>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</si>
  <si>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</si>
  <si>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</si>
  <si>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</si>
  <si>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</si>
  <si>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Cambios en la Hacienda Pública/Patrimonio Neto del Ejercicio 2013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</si>
  <si>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</si>
  <si>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</si>
  <si>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</si>
  <si>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</si>
  <si>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</si>
  <si>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</si>
  <si>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</si>
  <si>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</si>
  <si>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</si>
  <si>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</si>
  <si>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</si>
  <si>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</si>
  <si>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</si>
  <si>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</si>
  <si>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</si>
  <si>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</si>
  <si>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</si>
  <si>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</si>
  <si>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</si>
  <si>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</si>
  <si>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</si>
  <si>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</si>
  <si>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</si>
  <si>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</si>
  <si>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</si>
  <si>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</si>
  <si>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</si>
  <si>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</si>
  <si>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</si>
  <si>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</si>
  <si>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</si>
  <si>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</si>
  <si>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</si>
  <si>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</si>
  <si>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</si>
  <si>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</si>
  <si>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</si>
  <si>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</si>
  <si>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</si>
  <si>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</si>
  <si>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</si>
  <si>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</si>
  <si>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</si>
  <si>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</si>
  <si>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</si>
  <si>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</si>
  <si>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</si>
  <si>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</si>
  <si>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</si>
  <si>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</si>
  <si>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</si>
  <si>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</si>
  <si>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</si>
  <si>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</si>
  <si>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</si>
  <si>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</si>
  <si>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</si>
  <si>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</si>
  <si>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</si>
  <si>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</si>
  <si>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</si>
  <si>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</si>
  <si>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</si>
  <si>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</si>
  <si>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</si>
  <si>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</si>
  <si>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</si>
  <si>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</si>
  <si>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</si>
  <si>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</si>
  <si>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</si>
  <si>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</si>
  <si>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</si>
  <si>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</si>
  <si>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</si>
  <si>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</si>
  <si>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</si>
  <si>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</si>
  <si>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</si>
  <si>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</si>
  <si>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</si>
  <si>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</si>
  <si>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</si>
  <si>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</si>
  <si>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</si>
  <si>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</si>
  <si>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</si>
  <si>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</si>
  <si>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</si>
  <si>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</si>
  <si>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</si>
  <si>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</si>
  <si>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</si>
  <si>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</si>
  <si>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</si>
  <si>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</si>
  <si>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</si>
  <si>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</si>
  <si>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Otros Servicios Generales</t>
  </si>
  <si>
    <t>Bienes Muebles, Inmuebles e Intangibles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</si>
  <si>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</si>
  <si>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</si>
  <si>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</si>
  <si>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</si>
  <si>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</si>
  <si>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</si>
  <si>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</si>
  <si>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</si>
  <si>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</si>
  <si>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</si>
  <si>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</si>
  <si>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</si>
  <si>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</si>
  <si>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</si>
  <si>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</si>
  <si>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</si>
  <si>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</si>
  <si>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</si>
  <si>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</si>
  <si>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</si>
  <si>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</si>
  <si>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</si>
  <si>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</si>
  <si>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</si>
  <si>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</si>
  <si>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</si>
  <si>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</si>
  <si>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</si>
  <si>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</si>
  <si>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</si>
  <si>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</si>
  <si>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</si>
  <si>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</si>
  <si>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</si>
  <si>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</si>
  <si>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</si>
  <si>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</si>
  <si>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</si>
  <si>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</si>
  <si>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</si>
  <si>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</si>
  <si>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</si>
  <si>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</si>
  <si>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</si>
  <si>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</si>
  <si>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</si>
  <si>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</si>
  <si>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</si>
  <si>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</si>
  <si>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</si>
  <si>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</si>
  <si>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</si>
  <si>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</si>
  <si>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</si>
  <si>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</si>
  <si>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</si>
  <si>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</si>
  <si>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</si>
  <si>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</si>
  <si>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</si>
  <si>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</si>
  <si>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</si>
  <si>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</si>
  <si>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Otros Orígenes de Financiamiento</t>
  </si>
  <si>
    <t>Otras Aplicaciones de Financiamiento</t>
  </si>
  <si>
    <t>Ingresos excedentes¹</t>
  </si>
  <si>
    <t>Clasificación por Objeto del Gasto (Capítulo y Concepto)</t>
  </si>
  <si>
    <t>Hacienda Pública/Patrimonio Neto Final del Ejercicio 2013</t>
  </si>
  <si>
    <t>MONTO</t>
  </si>
  <si>
    <t>ESF-08 BIENES MUEBLES E INMUEBLES</t>
  </si>
  <si>
    <t>SALDO INICIAL</t>
  </si>
  <si>
    <t>SALDO FINAL</t>
  </si>
  <si>
    <t>FLUJO</t>
  </si>
  <si>
    <t>CRITERIO</t>
  </si>
  <si>
    <t>ESF-12 CUENTAS Y DOC. POR PAGAR</t>
  </si>
  <si>
    <t>ERA-01 INGRESOS</t>
  </si>
  <si>
    <t>NOTA</t>
  </si>
  <si>
    <t>CARACTERISTICAS</t>
  </si>
  <si>
    <t>ERA-03 GASTOS</t>
  </si>
  <si>
    <t>%GASTO</t>
  </si>
  <si>
    <t>EXPLICACION</t>
  </si>
  <si>
    <t>MODIFICACION</t>
  </si>
  <si>
    <t>% SUB</t>
  </si>
  <si>
    <t>Informe de Pasivos Contigentes</t>
  </si>
  <si>
    <t>NOMBRE</t>
  </si>
  <si>
    <t>JUICIOS</t>
  </si>
  <si>
    <t>GARANTÍAS</t>
  </si>
  <si>
    <t>AVALES</t>
  </si>
  <si>
    <t>PENSIONES Y JUBILACIONES</t>
  </si>
  <si>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</si>
  <si>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</si>
  <si>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</si>
  <si>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</si>
  <si>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</si>
  <si>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</si>
  <si>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</si>
  <si>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</si>
  <si>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</si>
  <si>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</si>
  <si>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</si>
  <si>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</si>
  <si>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</si>
  <si>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</si>
  <si>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</si>
  <si>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</si>
  <si>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</si>
  <si>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</si>
  <si>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</si>
  <si>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</si>
  <si>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</si>
  <si>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</si>
  <si>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</si>
  <si>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</si>
  <si>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</si>
  <si>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</si>
  <si>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</si>
  <si>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</si>
  <si>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</si>
  <si>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</si>
  <si>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</si>
  <si>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</si>
  <si>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</si>
  <si>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</si>
  <si>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</si>
  <si>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</si>
  <si>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</si>
  <si>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</si>
  <si>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</si>
  <si>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</si>
  <si>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</si>
  <si>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</si>
  <si>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 xml:space="preserve">Ente Público:      </t>
  </si>
  <si>
    <t>ACTIVO</t>
  </si>
  <si>
    <t>* EFECTIVO Y EQUVALENTES</t>
  </si>
  <si>
    <t>* BIENES MUEBLES, INMUEBLES E INTAGIBLES</t>
  </si>
  <si>
    <t>ESF-01 FONDOS C/INVERSIONES FINANCIERAS</t>
  </si>
  <si>
    <t>TIPO</t>
  </si>
  <si>
    <t>MONTO PARCIAL</t>
  </si>
  <si>
    <t>* DERECHOSA RECIBIR EFECTIVO Y EQUIVALENTES Y BIENES O SERVICIOS A RECIBIR</t>
  </si>
  <si>
    <t>ESF-02 INGRESOS P/RECUPERAR</t>
  </si>
  <si>
    <t>ESF-05 INVENTARIO Y ALMACENES</t>
  </si>
  <si>
    <t>METODO</t>
  </si>
  <si>
    <t>* BIENES DISPONIBLES PARA SU TRANSFORMACIÓN O CONSUMO.</t>
  </si>
  <si>
    <t xml:space="preserve">* INVERSIONES FINANCIERAS. </t>
  </si>
  <si>
    <t>NOMBRE DE FIDEICOMIS0O</t>
  </si>
  <si>
    <t>OBJETO</t>
  </si>
  <si>
    <t>ESF-06 FIDEICOMISOS, MANDATOS Y CONTRATOS ANALOGOS</t>
  </si>
  <si>
    <t>ESF-07 PARTICIPACIONES Y APORT.  CAPITAL</t>
  </si>
  <si>
    <t>EMPRESA/OPDES</t>
  </si>
  <si>
    <t>ESF-09 INTANGIBLES Y DIFERIDOS</t>
  </si>
  <si>
    <t>ESF-10   ESTIMACIONES Y DETERIOROS</t>
  </si>
  <si>
    <t>CARACTERÍSTICAS</t>
  </si>
  <si>
    <t>ESF-11 OTROS ACTIVOS</t>
  </si>
  <si>
    <t>90 DIAS</t>
  </si>
  <si>
    <t>180 DIAS</t>
  </si>
  <si>
    <t>365 DIAS</t>
  </si>
  <si>
    <t>NATURALEZA</t>
  </si>
  <si>
    <t>ESF-13 OTROS PASIVOS DIFERIDOS A CORTO PLAZO</t>
  </si>
  <si>
    <t>ESF-13 FONDOS Y BIENES DE TERCEROS EN GARANTÍA Y/O ADMINISTRACIÓN A CORTO PLAZO</t>
  </si>
  <si>
    <t>ESF-13 PASIVO DIFERIDO A LARGO PLAZO</t>
  </si>
  <si>
    <t>ESF-14 OTROS PASIVOS CIRCULANTES</t>
  </si>
  <si>
    <t>INGRESOS DE GESTIÓN</t>
  </si>
  <si>
    <t>I) NOTAS AL ESTADO DE SITUACIÓN FINANCIERA</t>
  </si>
  <si>
    <t>II) NOTAS AL ESTADO DE ACTIVIDADES</t>
  </si>
  <si>
    <t>VHP-02 PATRIMONIO GENERADO</t>
  </si>
  <si>
    <t>EFE-01 FLUJO DE EFECTIVO</t>
  </si>
  <si>
    <t>EFE-02 ADQ. BIENES MUEBLES E INMUEBLES</t>
  </si>
  <si>
    <t>Notas a los Estados Financieros</t>
  </si>
  <si>
    <t>NOTAS DE DESGLOSE</t>
  </si>
  <si>
    <t>NOTAS DE MEMORIA</t>
  </si>
  <si>
    <t>NOTAS DE MEMORIA.</t>
  </si>
  <si>
    <t>Comprometido</t>
  </si>
  <si>
    <t>Ejercido</t>
  </si>
  <si>
    <t>ESF-03 DEUDORES P/RECUPERAR</t>
  </si>
  <si>
    <t>ERA-02 OTROS INGRESOS Y BENEFICIOS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</si>
  <si>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</si>
  <si>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</si>
  <si>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</si>
  <si>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</si>
  <si>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</si>
  <si>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</si>
  <si>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</si>
  <si>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</si>
  <si>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</si>
  <si>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</si>
  <si>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</si>
  <si>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</si>
  <si>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</si>
  <si>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</si>
  <si>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Indicadores de Postura Fiscal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</si>
  <si>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</si>
  <si>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</si>
  <si>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</si>
  <si>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</si>
  <si>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</si>
  <si>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</si>
  <si>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</si>
  <si>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</si>
  <si>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</si>
  <si>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</si>
  <si>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</si>
  <si>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</si>
  <si>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Susana Guerra Vallejo</t>
  </si>
  <si>
    <t>Martha Leticia García Hernández</t>
  </si>
  <si>
    <t>Coordinadora Administrativa</t>
  </si>
  <si>
    <t>INSTITUTO ESTATAL DE ATENCION AL MIGRANTE  GUANAJUATENSE Y SUS FAMILIAS</t>
  </si>
  <si>
    <t>RECURSOS FEDERALES</t>
  </si>
  <si>
    <t>TRANS., ASIGNACIONES, SUBSIDIOS Y</t>
  </si>
  <si>
    <t>RECURSOS ESTATALES</t>
  </si>
  <si>
    <t>TRANS. INTERNAS Y ASIGN A SECTOR PUB.</t>
  </si>
  <si>
    <t>ENTIDADES PARAESTATALES</t>
  </si>
  <si>
    <t>INSTITUTO ESTATAL DE ATENCION AL MIGRANTE GUANAJUATENSE Y SUS FAMILIAS</t>
  </si>
  <si>
    <t>ESF-08   TOTAL</t>
  </si>
  <si>
    <t>2111201002  REMUN. POR PAG. A PE</t>
  </si>
  <si>
    <t>2111401001  APORTACION PATRONAL ISSEG</t>
  </si>
  <si>
    <t>2117101001  ISR NOMINA</t>
  </si>
  <si>
    <t>2117101002  ISR ASIMILADOS A SALARIOS</t>
  </si>
  <si>
    <t>2117101010  ISR RETENCION POR HONORARIOS</t>
  </si>
  <si>
    <t>2117202002  APORTACION TRABAJADOR ISSEG</t>
  </si>
  <si>
    <t>2117502101  IMPUESTO SOBRE NOMINAS</t>
  </si>
  <si>
    <t>2117904001  ASEGURADORAS VIDA</t>
  </si>
  <si>
    <t>2117911001  ISSEG</t>
  </si>
  <si>
    <t>2119904005  CXP POR REMANENTES</t>
  </si>
  <si>
    <t>2119905001  ACREEDORES DIVERSOS</t>
  </si>
  <si>
    <t>2119905004  PARTIDAS EN CONCIL.BANCARIAS</t>
  </si>
  <si>
    <t>ESF-12   TOTAL</t>
  </si>
  <si>
    <t>ERA-01 TOTAL</t>
  </si>
  <si>
    <t>ERA-03   TOTAL</t>
  </si>
  <si>
    <t>3110915000  BIENES MUEBLES E INMUEBLES</t>
  </si>
  <si>
    <t>3113915000  BIENES MUEBLES E INM</t>
  </si>
  <si>
    <t>3100   HACIENDA PÚBLICA/PATRIMONIO CONT.</t>
  </si>
  <si>
    <t>3210 Resultado del Ejercicio (Ahorro/Des</t>
  </si>
  <si>
    <t>VHP-02 PATRIMONIO GENERADO TOTAL</t>
  </si>
  <si>
    <t>Juicio Laboral Exp. 697/2014/TCA/CB/IND, presentado por las C.C. Silvia Hernández Zamarripa, Ma. de La Luz Huerta, Cecilia Margarita León Valtierra, Maria Elena Ramirez Arellano y Guillermina Moreno Hernández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</si>
  <si>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</si>
  <si>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</si>
  <si>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</si>
  <si>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</si>
  <si>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</si>
  <si>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</si>
  <si>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</t>
  </si>
  <si>
    <t>ALIMENTOS Y UTENSILIOS</t>
  </si>
  <si>
    <t>COMBUSTIBLES, LUBRICANTES Y ADITIVOS</t>
  </si>
  <si>
    <t>SERVICIOS BÁSICOS</t>
  </si>
  <si>
    <t>SERVICIOS DE ARRENDAMIENTO</t>
  </si>
  <si>
    <t>SERVICIOS, PROFESIONALES, CIENTÍFICOS, TÉCNICOS Y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</si>
  <si>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</si>
  <si>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</si>
  <si>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</si>
  <si>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</si>
  <si>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SERVICIOS OFICIALES</t>
  </si>
  <si>
    <t>OTROS SERVICIOS GENERALES</t>
  </si>
  <si>
    <t>TRANSFERENCIAS AL RESTO DEL SECTOR PÚBLICO</t>
  </si>
  <si>
    <t>AYUDAS SOCIALES</t>
  </si>
  <si>
    <t>MOBILIARIO Y EQUIPO DE ADMINISTRACIÓN</t>
  </si>
  <si>
    <t>Martha Leticia Garcia Hernández</t>
  </si>
  <si>
    <t>Coordindora Administrativa</t>
  </si>
  <si>
    <t>2111101001  SUELDOS POR PAGAR</t>
  </si>
  <si>
    <t>NO APLICA</t>
  </si>
  <si>
    <t>Ente Público: INSTITUTO ESTATAL DE ATENCION AL MIGRANTE GUANAJUATENSE Y SUS FAMILIAS</t>
  </si>
  <si>
    <t xml:space="preserve"> INSTITUTO ESTATAL DE ATENCION AL MIGRANTE GUANAJUATENSE Y SUS FAMILIAS</t>
  </si>
  <si>
    <t xml:space="preserve"> INSTITUTO ESTATAL DE ATENCION AL MIGRANTE  GUANAJUATENSE Y SUS FAMILIAS</t>
  </si>
  <si>
    <t xml:space="preserve"> INSTITUTO ESTATAL DE ATENCION AL  MIGRANTE GUANAJUATENSE Y SUS FAMILIAS</t>
  </si>
  <si>
    <t xml:space="preserve">  INSTITUTO ESTATAL DE ATENCION AL  MIGRANTE GUANAJUATENSE Y SUS FAMILIAS</t>
  </si>
  <si>
    <t xml:space="preserve">  INSTITUTO ESTATAL DE ATENCION AL  MIGRANTE GUANAJUATENSE Y SUS FAMILIAS  </t>
  </si>
  <si>
    <t xml:space="preserve">  INSTITUTO ESTATAL DE ATENCION AL MIGRANTE GUANAJUATENSE Y SUS FAMILIAS</t>
  </si>
  <si>
    <t>2117202001  APOYO ECONOMICO SEGU</t>
  </si>
  <si>
    <t>2117202003  APORTACION TRABAJADOR ISSSTE</t>
  </si>
  <si>
    <t>MATERIALES Y ARTÍCULOS DE CONSTRUCCIÓN Y REPARACIÓ</t>
  </si>
  <si>
    <t>2111401002  APORTACION PATRONAL ISSSTE</t>
  </si>
  <si>
    <t>PROGRAMAS Y PROYECTOS DE INVERSIÓN</t>
  </si>
  <si>
    <t>Tipo de Programas y Proyectos</t>
  </si>
  <si>
    <t>Programa o Proyecto</t>
  </si>
  <si>
    <t>UR</t>
  </si>
  <si>
    <t>% Avance Financiero</t>
  </si>
  <si>
    <t>Denominación</t>
  </si>
  <si>
    <t>Devengado/ Aprobado</t>
  </si>
  <si>
    <t>Devengado/ Modificado</t>
  </si>
  <si>
    <t>6 = ( 3 - 5 )</t>
  </si>
  <si>
    <t>5/1</t>
  </si>
  <si>
    <t>5/3</t>
  </si>
  <si>
    <t>INDICADORES PARA RESULTADOS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</si>
  <si>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</si>
  <si>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</si>
  <si>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</si>
  <si>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</si>
  <si>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</si>
  <si>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</si>
  <si>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</si>
  <si>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</si>
  <si>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</si>
  <si>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</si>
  <si>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</si>
  <si>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</si>
  <si>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</si>
  <si>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</si>
  <si>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</si>
  <si>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</si>
  <si>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</si>
  <si>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</si>
  <si>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</si>
  <si>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</si>
  <si>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</si>
  <si>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</si>
  <si>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Porcentaje de Presupuesto</t>
  </si>
  <si>
    <t>Alc. / Prog.</t>
  </si>
  <si>
    <t>Alc. / Modif.</t>
  </si>
  <si>
    <t>Dev. / Aprob.</t>
  </si>
  <si>
    <t>Dev. / Modif.</t>
  </si>
  <si>
    <t>INSTITUTO ESTATAL DE ATENCIÓN AL MIGRANTE GUANAJUATENSE Y SUS FAMILIAS</t>
  </si>
  <si>
    <t>5111113000  SUELDOS BASE AL PERS</t>
  </si>
  <si>
    <t>5113131000  PRIMAS POR AÑOS DE S</t>
  </si>
  <si>
    <t>5113134000  COMPENSACIONES</t>
  </si>
  <si>
    <t>5114141000  APORTACIONES DE SEGURIDAD SOCIAL</t>
  </si>
  <si>
    <t>5115154000  PRESTACIONES CONTRACTUALES</t>
  </si>
  <si>
    <t>5115159000  OTRAS PRESTACIONES S</t>
  </si>
  <si>
    <t>5135355000  REPAR. Y MTTO. DE EQ</t>
  </si>
  <si>
    <t>5139398000  IMPUESTO DE NOMINA</t>
  </si>
  <si>
    <t>Q1491</t>
  </si>
  <si>
    <t>INGRESOS PROPIOS</t>
  </si>
  <si>
    <t>APROVECHAMIENTOS</t>
  </si>
  <si>
    <t>APROVECHAMIENTOS  TIPO CORRIENTE</t>
  </si>
  <si>
    <t>1112106001  BAJIO 89454380201 MI</t>
  </si>
  <si>
    <t>1112 Bancos/Tesoreria</t>
  </si>
  <si>
    <r>
      <t xml:space="preserve">Ente Público:  </t>
    </r>
    <r>
      <rPr>
        <b/>
        <u/>
        <sz val="10"/>
        <rFont val="Arial"/>
        <family val="2"/>
      </rPr>
      <t>INSTITUTO ESTATAL DE ATENCION AL MIGRANTE  GUANAJUATENSE Y SUS FAMILIAS</t>
    </r>
  </si>
  <si>
    <r>
      <t xml:space="preserve">Ente Público: </t>
    </r>
    <r>
      <rPr>
        <b/>
        <u/>
        <sz val="10"/>
        <rFont val="Arial"/>
        <family val="2"/>
      </rPr>
      <t>INSTITUTO ESTATAL DE ATENCION AL MIGRANTE GUANAJUATENSE Y SUS FAMILIAS</t>
    </r>
  </si>
  <si>
    <r>
      <t>Ente Público:</t>
    </r>
    <r>
      <rPr>
        <b/>
        <u/>
        <sz val="10"/>
        <rFont val="Arial"/>
        <family val="2"/>
      </rPr>
      <t xml:space="preserve"> INSTITUTO ESTATAL DE ATENCION AL MIGRANTE GUANAJUATENSE Y SUS FAMILIAS</t>
    </r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</si>
  <si>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</si>
  <si>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</si>
  <si>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</si>
  <si>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</si>
  <si>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</si>
  <si>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>Directora General del IEAM</t>
  </si>
  <si>
    <t>1241151100  MUEBLES DE OFICINA Y ESTANTERIA</t>
  </si>
  <si>
    <t>1241351500  EQ. DE COMP. Y DE TE</t>
  </si>
  <si>
    <t>1241951900  OTROS MOBILIARIOS Y</t>
  </si>
  <si>
    <t>1242352300  CAMARAS FOTOGRAFICAS Y DE VIDEO</t>
  </si>
  <si>
    <t>1244154100  AUTOMOVILES Y EQUIPO TERRESTRE</t>
  </si>
  <si>
    <t>1246556500  EQUIPO DE COMUNICACI</t>
  </si>
  <si>
    <t>1240   BIENES MUEBLES</t>
  </si>
  <si>
    <t>1263151501  DEP.EQUIPO DE COMPUT</t>
  </si>
  <si>
    <t>1263151901  DEP.OTROS MOBILIARIO</t>
  </si>
  <si>
    <t>1263454101  DEP.AUTOMOVILES Y CAMIONES</t>
  </si>
  <si>
    <t>1263656501  DEP.EQUIPOS DE COMUN</t>
  </si>
  <si>
    <t>1260   DEPRECIACIÓN y DETERIORO ACUM.</t>
  </si>
  <si>
    <t>1273034500  SEGURO DE BIENES PAT</t>
  </si>
  <si>
    <t>1273134500  CONSUMO DE SEG. BIEN</t>
  </si>
  <si>
    <t>1270   ACTIVOS DIFERIDOS</t>
  </si>
  <si>
    <t>1122602001  CUENTAS POR COBRAR A</t>
  </si>
  <si>
    <t>1122   CUENTAS POR COBRAR A CP</t>
  </si>
  <si>
    <t>ESF-02   TOTAL</t>
  </si>
  <si>
    <t>1233058300  EDIFICIOS NO HABITACIONALES</t>
  </si>
  <si>
    <t>1230   BIENES INMUEBLES, INFRAESTRUCTURA</t>
  </si>
  <si>
    <t>1263151101  DEP.MUEBLES DE OFICI</t>
  </si>
  <si>
    <t>1263252301  DEP.CÁMARAS FOTOGRÁF</t>
  </si>
  <si>
    <t>2117202005  APORTACION TRABAJADOR SAR</t>
  </si>
  <si>
    <t>3220000021  RESULTADO DEL EJERCICIO 2013</t>
  </si>
  <si>
    <t>3220000022  RESULTADO DEL EJERCICIO 2014</t>
  </si>
  <si>
    <t>3220001001  CAPITALIZACION REMANENTES</t>
  </si>
  <si>
    <t>IV) CONCILIACIÓN DE LOS INGRESOS PRESUPUESTARIOS Y CONTABLES, ASI COMO ENTRE LOS EGRESOS PRESUPUESTARIOS Y LOS GASTOS</t>
  </si>
  <si>
    <t xml:space="preserve">  Susana Guerra Vallejo</t>
  </si>
  <si>
    <t>Coordinadora Administrativa IEAM</t>
  </si>
  <si>
    <t xml:space="preserve">    Martha Leticia García Hernández</t>
  </si>
  <si>
    <t>Saldo Neto en la Hacienda Pública / Patrimonio 2015</t>
  </si>
  <si>
    <t>Efectivo y Equivalente al Efectivo al Inicio del Ejercicio</t>
  </si>
  <si>
    <t>Efectivo y Equivalente al Efectivo al Final del Ejercicio</t>
  </si>
  <si>
    <t>2119904001  ENTIDADES</t>
  </si>
  <si>
    <t>3220000023  RESULTADO DEL EJERCICIO 2015</t>
  </si>
  <si>
    <t>3252000001  AJUSTES Y CORECCIONES</t>
  </si>
  <si>
    <t>VESTURIO, BLANCOS Y PRENDAS E PROTECCIÓN Y ARTÍCUL</t>
  </si>
  <si>
    <t>MOBILIARIO Y EQUIPO EDUCACIONAL Y RECREATIVO</t>
  </si>
  <si>
    <t xml:space="preserve">INVERSION </t>
  </si>
  <si>
    <t>Q0082</t>
  </si>
  <si>
    <t xml:space="preserve">PROGRAMA DE INVERSION MIGRANTE </t>
  </si>
  <si>
    <t xml:space="preserve">OFICINAS DE ATENCION AL MIGRANTE EN EL EXTERIOR </t>
  </si>
  <si>
    <t>1241251200  MUEBLES, EXCEPTO DE</t>
  </si>
  <si>
    <t>1242152100  EQUIPO Y APARATOS AUDIOVISUALES</t>
  </si>
  <si>
    <t>1246656600  EQ. DE GENER. ELECTR</t>
  </si>
  <si>
    <t>1261258301  DEP.EDIFICIOS NO RESIDENCIALES</t>
  </si>
  <si>
    <t>2117102001  CEDULAR  HONORARIOS 1%</t>
  </si>
  <si>
    <t>2117301004  IVA POR PAGAR</t>
  </si>
  <si>
    <t>4221911000  ESTATAL SERVICIOS PERSONALES</t>
  </si>
  <si>
    <t>4221912000  ESTATAL MATERIALES Y SUMINISTROS</t>
  </si>
  <si>
    <t>4221913000  ESTATAL SERVICIOS GENERALES</t>
  </si>
  <si>
    <t>4221914000  ESTATAL AYUDAS Y SUBSIDIOS</t>
  </si>
  <si>
    <t>4221 Trans. Internas y Asig. al Secto</t>
  </si>
  <si>
    <t>4220 Transferencias, Asignaciones, Subs.</t>
  </si>
  <si>
    <t>PARTICIPACIONES, APORTACIONES</t>
  </si>
  <si>
    <t>5112121000  HONORARIOS ASIMILABLES A SALARIOS</t>
  </si>
  <si>
    <t>5131314000  TELEFONÍA TRADICIONAL</t>
  </si>
  <si>
    <t>5131315000  TELEFONÍA CELULAR</t>
  </si>
  <si>
    <t>5131318000  SERVICIOS POSTALES Y TELEGRAFICOS</t>
  </si>
  <si>
    <t>2012</t>
  </si>
  <si>
    <t>5121211000  MATERIALES Y ÚTILES DE OFICINA</t>
  </si>
  <si>
    <t>5126261000  COMBUSTIBLES, LUBRI</t>
  </si>
  <si>
    <t>5131311000  SERVICIO DE ENERGÍA ELÉCTRICA</t>
  </si>
  <si>
    <t>5131317000  SERV. ACCESO A INTE</t>
  </si>
  <si>
    <t>5133338000  SERVICIOS DE VIGILANCIA</t>
  </si>
  <si>
    <t>5133339000  SERVICIOS PROFESIONA</t>
  </si>
  <si>
    <t>5134134500  SEGUROS DE BIENES PATRIMONIALES</t>
  </si>
  <si>
    <t>5135351000  CONSERV. Y MANTENIMI</t>
  </si>
  <si>
    <t>5135359000  SERVICIOS DE JARDINE</t>
  </si>
  <si>
    <t>5137371000  PASAJES AEREOS</t>
  </si>
  <si>
    <t>5138381000  GASTOS DE CEREMONIAL</t>
  </si>
  <si>
    <t>HERRAMIENTAS, REFACCIONES Y ACCESORIOS MENORES</t>
  </si>
  <si>
    <t>5132323000  ARRE. M. Y EQ. EDU</t>
  </si>
  <si>
    <t>5136361100  DIF. RADIO, T.V. Y</t>
  </si>
  <si>
    <t>5241441000  AYUDAS SOCIALES A PERSONAS</t>
  </si>
  <si>
    <t>PARTICIPACIONES Y APORTACIONES</t>
  </si>
  <si>
    <t>CONVENIOS</t>
  </si>
  <si>
    <t>SUBSIDIOS Y SUBVENCIONES</t>
  </si>
  <si>
    <t>MAQUINARIA, OTROS EQUIPOS Y HERRAMIENTAS</t>
  </si>
  <si>
    <t>2117919003  DESCUENTO POR TELEFONÍA</t>
  </si>
  <si>
    <t>5132325000  ARRENDAMIENTO DE EQU</t>
  </si>
  <si>
    <t>3220000024  RESULTADO DEL EJERCICIO 2016</t>
  </si>
  <si>
    <t>EFE-01   TOTAL</t>
  </si>
  <si>
    <t>1263151201  DEP.MUEBLES, EXCEPTO</t>
  </si>
  <si>
    <t>1263252101  DEP.EQUIPO Y APARATO</t>
  </si>
  <si>
    <t>1263656601  DEP.EQUIPO DE GENERA</t>
  </si>
  <si>
    <t>ESF-09   TOTAL</t>
  </si>
  <si>
    <t>5115155000  APOYOS A LA CAPACITA</t>
  </si>
  <si>
    <t xml:space="preserve">APORTACIONES </t>
  </si>
  <si>
    <t>MONTO
PAGADO</t>
  </si>
  <si>
    <t>RFC</t>
  </si>
  <si>
    <t>CURP</t>
  </si>
  <si>
    <t>BENEFICIARIO</t>
  </si>
  <si>
    <t>SECTOR
(económico o social)</t>
  </si>
  <si>
    <t>SUBSIDIO</t>
  </si>
  <si>
    <t>AYUDA A</t>
  </si>
  <si>
    <t>EJERCICIO</t>
  </si>
  <si>
    <t>PROGRAMA O FONDO</t>
  </si>
  <si>
    <t>DESTINO DE LOS RECURSOS</t>
  </si>
  <si>
    <t>DEVENGADO</t>
  </si>
  <si>
    <t>PAGADO</t>
  </si>
  <si>
    <t>REINTEGRO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</si>
  <si>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</si>
  <si>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</si>
  <si>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</si>
  <si>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</si>
  <si>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</si>
  <si>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 xml:space="preserve">Ente Público:3055 NOMBRE DE LA ENTIDAD: INSTITUTO ESTATAL DE ATENCION AL MIGRANTE GUANAJUATENSE Y SUS FAMILIAS </t>
  </si>
  <si>
    <t>AYUDAS SOCIALES A PERSONAS</t>
  </si>
  <si>
    <t>X</t>
  </si>
  <si>
    <t>RELACIÓN DE ESQUEMAS BURSÁTILES Y DE COBERTURAS FINANCIERAS</t>
  </si>
  <si>
    <t xml:space="preserve">Instrumentos Financieros </t>
  </si>
  <si>
    <t xml:space="preserve">Valor Razonable </t>
  </si>
  <si>
    <t>Riesgos</t>
  </si>
  <si>
    <t xml:space="preserve">Ente Público: 3055 NOMBRE DE LA ENTIDAD: INSTITUTO ESTATAL DE ATENCION AL MIGRANTE GUANAJUATENSE Y SUS FAMILIAS </t>
  </si>
  <si>
    <t>89454380201</t>
  </si>
  <si>
    <t>175577290101</t>
  </si>
  <si>
    <t>89454380101</t>
  </si>
  <si>
    <t>17557844</t>
  </si>
  <si>
    <t xml:space="preserve">Banbajio </t>
  </si>
  <si>
    <t>198164530101</t>
  </si>
  <si>
    <t>Gasto de Operación 2017</t>
  </si>
  <si>
    <t>FAFEF 2016</t>
  </si>
  <si>
    <t>FAMI 2017</t>
  </si>
  <si>
    <t>Proyecto de Inversión 2017</t>
  </si>
  <si>
    <t>FAMI 2016</t>
  </si>
  <si>
    <t>Demanda presentada ante el Tribunal de Conciliación y Arbitraje de la ciudad de Guanajuato, Gto. por cinco empleadas del Instituto que exigen su reubicación a la ciudad de Guanajuato, Gto. para el desempeño de sus funciones, así como el pago de horas extraordinarias por el tiempo de traslado y el pago por función de "chofer" de una de ellas por conducir el vehículo oficial en que se transportan de la ciudad de Guanajuato a Celaya y viceversa. El expediente fue remitido a la Junta de Conciliación y Arbitraje de la ciudad de Celaya, Gto. y radicado bajo el número de expediente 1211/2015, derivado de un incidente de incompetencia promovido por esta Entidad y ante cuya resolución las actoras interpusieron demanda de Amparo ante el Juzgado de Distrito de Guanajuato, quien también se declaró incompetente por haberse ya radicado expediente en Celaya y ordenó remitir lo actuado al Juez de Distrito de Celaya. Ante la confirmación del acto reclamado por el Juez de Distrito de Guanajuato las actoras, a través de su abogado interpusieron Recurso de Revisión ante el Tribunal Colegiado de Circuito de Guanajuato, Gto. logrando que el expediente fuera remitido al Tribunal de Conciliación y Arbitraje de la ciudad de Guanajuato, quien fundamentó su resolución emitida y enviando nuevamente el expediente a la Junta Local de Conciliación y Arbitraje de la ciudad de Celaya. Cabe hacer mención que a la fecha que se reporta han presentado el desistimiento de la demanda Silvia Hernández Zamarripa, Ma. de La Luz Huerta y Maria Elena Ramirez Arellano, quedando sólo como actoras las CC. Cecilia Margarita León Valtierra y Guillermina Moreno Hernández. A la fecha que se reporta, en el juicio laboral nos encontramos en la etapa de desahogo de las pruebas ofrecidas por las partes en la audiencia respectiva.</t>
  </si>
  <si>
    <t>3220000025  RESULTADO DEL EJERCICIO 2017</t>
  </si>
  <si>
    <t xml:space="preserve">NO APLICA </t>
  </si>
  <si>
    <t>5830-001083000003</t>
  </si>
  <si>
    <t>OFICINAS ADMINISTRATIVAS INSTITUTO DEL MIGRANTE</t>
  </si>
  <si>
    <t>5830-001083000004</t>
  </si>
  <si>
    <t>OTROS</t>
  </si>
  <si>
    <t>5110-000010121787</t>
  </si>
  <si>
    <t>GABINETE</t>
  </si>
  <si>
    <t>5110-000010119149</t>
  </si>
  <si>
    <t>SILLA APILABLE</t>
  </si>
  <si>
    <t>5110-000010118882</t>
  </si>
  <si>
    <t>ESCRITORIO EN L</t>
  </si>
  <si>
    <t>5110-000010122304</t>
  </si>
  <si>
    <t>SILLA PLEGABLE</t>
  </si>
  <si>
    <t>5110-000010121794</t>
  </si>
  <si>
    <t>SILLA DE ESCRITORIO</t>
  </si>
  <si>
    <t>5110-000010122416</t>
  </si>
  <si>
    <t>ESTANTE PARA ARCHIVO</t>
  </si>
  <si>
    <t>5110-000010121789</t>
  </si>
  <si>
    <t>ARCHIVERO</t>
  </si>
  <si>
    <t>5110-000010118866</t>
  </si>
  <si>
    <t>MODULO EJECUTIVO</t>
  </si>
  <si>
    <t>5110-000010122229</t>
  </si>
  <si>
    <t>5110-000010122155</t>
  </si>
  <si>
    <t>5110-000010122307</t>
  </si>
  <si>
    <t>5110-000010122123</t>
  </si>
  <si>
    <t>5110-000010119125</t>
  </si>
  <si>
    <t>SILLA SECRETARIAL</t>
  </si>
  <si>
    <t>5110-000010122205</t>
  </si>
  <si>
    <t>5110-000010122219</t>
  </si>
  <si>
    <t>5110-000010122227</t>
  </si>
  <si>
    <t>5110-000010119136</t>
  </si>
  <si>
    <t>5110-000010121756</t>
  </si>
  <si>
    <t>MESAS PARA SALA  1 PC 21 5/8X17 3/4X15 3/4"</t>
  </si>
  <si>
    <t>5110-000010122432</t>
  </si>
  <si>
    <t>5110-000010122421</t>
  </si>
  <si>
    <t>5110-000010122409</t>
  </si>
  <si>
    <t>5110-000010122252</t>
  </si>
  <si>
    <t>5110-000010122174</t>
  </si>
  <si>
    <t>5110-000010122143</t>
  </si>
  <si>
    <t>5110-000010118869</t>
  </si>
  <si>
    <t>5110-000010122180</t>
  </si>
  <si>
    <t>5110-000010122422</t>
  </si>
  <si>
    <t>5110-000010122342</t>
  </si>
  <si>
    <t>MESA RECTANGULAR</t>
  </si>
  <si>
    <t>5110-000010122236</t>
  </si>
  <si>
    <t>5110-000010119138</t>
  </si>
  <si>
    <t>SILLA DE VISITA</t>
  </si>
  <si>
    <t>5110-000010122328</t>
  </si>
  <si>
    <t>5110-000010122244</t>
  </si>
  <si>
    <t>5110-000010122179</t>
  </si>
  <si>
    <t>5110-000010121782</t>
  </si>
  <si>
    <t>ESCRITORIO</t>
  </si>
  <si>
    <t>5110-000010119152</t>
  </si>
  <si>
    <t>5110-000010119146</t>
  </si>
  <si>
    <t>5110-000010122274</t>
  </si>
  <si>
    <t>5110-000010122280</t>
  </si>
  <si>
    <t>5110-000010122330</t>
  </si>
  <si>
    <t>5110-000010122232</t>
  </si>
  <si>
    <t>5110-000010118885</t>
  </si>
  <si>
    <t>5110-000010118865</t>
  </si>
  <si>
    <t>5110-000010122427</t>
  </si>
  <si>
    <t>5110-000010122324</t>
  </si>
  <si>
    <t>5110-000010122289</t>
  </si>
  <si>
    <t>5110-000010122284</t>
  </si>
  <si>
    <t>5110-000010122216</t>
  </si>
  <si>
    <t>5110-000010122318</t>
  </si>
  <si>
    <t>5110-000010122240</t>
  </si>
  <si>
    <t>5110-000010122162</t>
  </si>
  <si>
    <t>5110-000010121786</t>
  </si>
  <si>
    <t>5110-000010122319</t>
  </si>
  <si>
    <t>5110-000010122343</t>
  </si>
  <si>
    <t>5110-000010122320</t>
  </si>
  <si>
    <t>5110-000010119140</t>
  </si>
  <si>
    <t>5110-000010119134</t>
  </si>
  <si>
    <t>5110-000010122437</t>
  </si>
  <si>
    <t>5110-000010119113</t>
  </si>
  <si>
    <t>SILLON EJECUTIVO</t>
  </si>
  <si>
    <t>5110-000010118871</t>
  </si>
  <si>
    <t>5110-000010122419</t>
  </si>
  <si>
    <t>5110-000010122337</t>
  </si>
  <si>
    <t>5110-000010122234</t>
  </si>
  <si>
    <t>5110-000010122228</t>
  </si>
  <si>
    <t>5110-000010122224</t>
  </si>
  <si>
    <t>5110-000010122129</t>
  </si>
  <si>
    <t>5110-000010122428</t>
  </si>
  <si>
    <t>5110-000010122331</t>
  </si>
  <si>
    <t>5110-000010122288</t>
  </si>
  <si>
    <t>5110-000010122265</t>
  </si>
  <si>
    <t>5110-000010122226</t>
  </si>
  <si>
    <t>5110-000010122194</t>
  </si>
  <si>
    <t>5110-000010119150</t>
  </si>
  <si>
    <t>5110-000010122313</t>
  </si>
  <si>
    <t>5110-000010122225</t>
  </si>
  <si>
    <t>5110-000010122202</t>
  </si>
  <si>
    <t>5110-000010122190</t>
  </si>
  <si>
    <t>5110-000010122169</t>
  </si>
  <si>
    <t>5110-000010122160</t>
  </si>
  <si>
    <t>5110-000010121792</t>
  </si>
  <si>
    <t>MESA DE ATENCIÓN</t>
  </si>
  <si>
    <t>5110-000010119117</t>
  </si>
  <si>
    <t>5110-000010118884</t>
  </si>
  <si>
    <t>5110-000010122201</t>
  </si>
  <si>
    <t>5110-000010122314</t>
  </si>
  <si>
    <t>5110-000010122266</t>
  </si>
  <si>
    <t>5110-000010122186</t>
  </si>
  <si>
    <t>5110-000010122146</t>
  </si>
  <si>
    <t>5110-000010121785</t>
  </si>
  <si>
    <t>CREDENZA: ALTURA 40 1/2 PULG.</t>
  </si>
  <si>
    <t>5110-000010122316</t>
  </si>
  <si>
    <t>5110-000010122312</t>
  </si>
  <si>
    <t>5110-000010122302</t>
  </si>
  <si>
    <t>5110-000010122217</t>
  </si>
  <si>
    <t>5110-000010119123</t>
  </si>
  <si>
    <t>5110-000010118874</t>
  </si>
  <si>
    <t>5110-000010126133</t>
  </si>
  <si>
    <t>LIBREROS LBSP EN 2 PIEZAS SIN PUERTAS C/6 ESPACIOS</t>
  </si>
  <si>
    <t>5110-000010122325</t>
  </si>
  <si>
    <t>5110-000010119135</t>
  </si>
  <si>
    <t>5110-000010122273</t>
  </si>
  <si>
    <t>5110-000010122137</t>
  </si>
  <si>
    <t>5110-000010121793</t>
  </si>
  <si>
    <t>5110-000010122272</t>
  </si>
  <si>
    <t>5110-000010122269</t>
  </si>
  <si>
    <t>5110-000010122278</t>
  </si>
  <si>
    <t>5110-000010122124</t>
  </si>
  <si>
    <t>5110-000010118863</t>
  </si>
  <si>
    <t>5110-000010122181</t>
  </si>
  <si>
    <t>5110-000010122327</t>
  </si>
  <si>
    <t>5110-000010122420</t>
  </si>
  <si>
    <t>5110-000010122435</t>
  </si>
  <si>
    <t>5110-000010122299</t>
  </si>
  <si>
    <t>5110-000010122253</t>
  </si>
  <si>
    <t>5110-000010118870</t>
  </si>
  <si>
    <t>5110-000010118867</t>
  </si>
  <si>
    <t>5110-000010118883</t>
  </si>
  <si>
    <t>5110-000010121784</t>
  </si>
  <si>
    <t>5110-000010122296</t>
  </si>
  <si>
    <t>5110-000010122262</t>
  </si>
  <si>
    <t>5110-000010122230</t>
  </si>
  <si>
    <t>5110-000010122260</t>
  </si>
  <si>
    <t>5110-000010122147</t>
  </si>
  <si>
    <t>5110-000010122335</t>
  </si>
  <si>
    <t>5110-000010122163</t>
  </si>
  <si>
    <t>5110-000010119153</t>
  </si>
  <si>
    <t>5110-000010119137</t>
  </si>
  <si>
    <t>5110-000010119115</t>
  </si>
  <si>
    <t>5110-000010118877</t>
  </si>
  <si>
    <t>5110-000010122220</t>
  </si>
  <si>
    <t>5110-000010122286</t>
  </si>
  <si>
    <t>5110-000010122285</t>
  </si>
  <si>
    <t>5110-000010119118</t>
  </si>
  <si>
    <t>5110-000010126122</t>
  </si>
  <si>
    <t>SILLA PLEGABLE ACOGINABLE</t>
  </si>
  <si>
    <t>5110-000010122242</t>
  </si>
  <si>
    <t>5110-000010122127</t>
  </si>
  <si>
    <t>5110-000010119155</t>
  </si>
  <si>
    <t>5110-000010122292</t>
  </si>
  <si>
    <t>5110-000010122433</t>
  </si>
  <si>
    <t>5110-000010122429</t>
  </si>
  <si>
    <t>5110-000010122311</t>
  </si>
  <si>
    <t>5110-000010122198</t>
  </si>
  <si>
    <t>5110-000010122151</t>
  </si>
  <si>
    <t>5110-000010122436</t>
  </si>
  <si>
    <t>5110-000010122410</t>
  </si>
  <si>
    <t>5110-000010122249</t>
  </si>
  <si>
    <t>5110-000010119126</t>
  </si>
  <si>
    <t>5110-000010118875</t>
  </si>
  <si>
    <t>5110-000010122142</t>
  </si>
  <si>
    <t>5110-000010121797</t>
  </si>
  <si>
    <t>PODIUM</t>
  </si>
  <si>
    <t>5110-000010122206</t>
  </si>
  <si>
    <t>5110-000010122256</t>
  </si>
  <si>
    <t>5110-000010122176</t>
  </si>
  <si>
    <t>5110-000010122159</t>
  </si>
  <si>
    <t>5110-000010122158</t>
  </si>
  <si>
    <t>5110-000010118881</t>
  </si>
  <si>
    <t>5110-000010122200</t>
  </si>
  <si>
    <t>5110-000010122245</t>
  </si>
  <si>
    <t>5110-000010122150</t>
  </si>
  <si>
    <t>5110-000010119129</t>
  </si>
  <si>
    <t>5110-000010119127</t>
  </si>
  <si>
    <t>5110-000010122211</t>
  </si>
  <si>
    <t>5110-000010122213</t>
  </si>
  <si>
    <t>5110-000010121760</t>
  </si>
  <si>
    <t>LIBRERO PARA DEPARTAMENTO BILLY NNN BOOKC</t>
  </si>
  <si>
    <t>5110-000010122168</t>
  </si>
  <si>
    <t>5110-000010122287</t>
  </si>
  <si>
    <t>5110-000010122238</t>
  </si>
  <si>
    <t>5110-000010122175</t>
  </si>
  <si>
    <t>5110-000010122167</t>
  </si>
  <si>
    <t>5110-000010121783</t>
  </si>
  <si>
    <t>5110-000010121777</t>
  </si>
  <si>
    <t>SILLA PARA COMEDOR</t>
  </si>
  <si>
    <t>5110-000010122154</t>
  </si>
  <si>
    <t>5110-000010121790</t>
  </si>
  <si>
    <t>5110-000010126120</t>
  </si>
  <si>
    <t>5110-000010122424</t>
  </si>
  <si>
    <t>5110-000010122414</t>
  </si>
  <si>
    <t>5110-000010122259</t>
  </si>
  <si>
    <t>5110-000010122136</t>
  </si>
  <si>
    <t>5110-000010119128</t>
  </si>
  <si>
    <t>5110-000010118880</t>
  </si>
  <si>
    <t>5110-000010122141</t>
  </si>
  <si>
    <t>5110-000010126135</t>
  </si>
  <si>
    <t>5110-000010126131</t>
  </si>
  <si>
    <t>5110-000010122322</t>
  </si>
  <si>
    <t>5110-000010122294</t>
  </si>
  <si>
    <t>5110-000010122173</t>
  </si>
  <si>
    <t>5110-000010119114</t>
  </si>
  <si>
    <t>5110-000010122413</t>
  </si>
  <si>
    <t>5110-000010122438</t>
  </si>
  <si>
    <t>5110-000010122407</t>
  </si>
  <si>
    <t>5110-000010122264</t>
  </si>
  <si>
    <t>5110-000010119141</t>
  </si>
  <si>
    <t>5110-000010119133</t>
  </si>
  <si>
    <t>5110-000010122239</t>
  </si>
  <si>
    <t>5110-000010122218</t>
  </si>
  <si>
    <t>5110-000010122412</t>
  </si>
  <si>
    <t>5110-000010122321</t>
  </si>
  <si>
    <t>5110-000010122192</t>
  </si>
  <si>
    <t>5110-000010122177</t>
  </si>
  <si>
    <t>5110-000010122423</t>
  </si>
  <si>
    <t>5110-000010122411</t>
  </si>
  <si>
    <t>5110-000010122263</t>
  </si>
  <si>
    <t>5110-000010122214</t>
  </si>
  <si>
    <t>5110-000010122208</t>
  </si>
  <si>
    <t>5110-000010122199</t>
  </si>
  <si>
    <t>5110-000010122189</t>
  </si>
  <si>
    <t>5110-000010122149</t>
  </si>
  <si>
    <t>5110-000010122126</t>
  </si>
  <si>
    <t>5110-000010119122</t>
  </si>
  <si>
    <t>5110-000010122341</t>
  </si>
  <si>
    <t>5110-000010122297</t>
  </si>
  <si>
    <t>5110-000010122165</t>
  </si>
  <si>
    <t>5110-000010121795</t>
  </si>
  <si>
    <t>5110-000010119142</t>
  </si>
  <si>
    <t>5110-000010126132</t>
  </si>
  <si>
    <t>5110-000010122255</t>
  </si>
  <si>
    <t>5110-000010122145</t>
  </si>
  <si>
    <t>5110-000010122329</t>
  </si>
  <si>
    <t>5110-000010122279</t>
  </si>
  <si>
    <t>5110-000010122257</t>
  </si>
  <si>
    <t>5110-000010122191</t>
  </si>
  <si>
    <t>5110-000010122185</t>
  </si>
  <si>
    <t>5110-000010122128</t>
  </si>
  <si>
    <t>5110-000010121791</t>
  </si>
  <si>
    <t>5110-000010121761</t>
  </si>
  <si>
    <t>5110-000010119144</t>
  </si>
  <si>
    <t>5110-000010119132</t>
  </si>
  <si>
    <t>5110-000010126129</t>
  </si>
  <si>
    <t>5110-000010122139</t>
  </si>
  <si>
    <t>5110-000010126121</t>
  </si>
  <si>
    <t>5110-000010126127</t>
  </si>
  <si>
    <t>5110-000010122430</t>
  </si>
  <si>
    <t>5110-000010122408</t>
  </si>
  <si>
    <t>5110-000010122195</t>
  </si>
  <si>
    <t>5110-000010122290</t>
  </si>
  <si>
    <t>5110-000010122275</t>
  </si>
  <si>
    <t>5110-000010122261</t>
  </si>
  <si>
    <t>5110-000010122212</t>
  </si>
  <si>
    <t>5110-000010122188</t>
  </si>
  <si>
    <t>5110-000010122144</t>
  </si>
  <si>
    <t>5110-000010122291</t>
  </si>
  <si>
    <t>5110-000010122221</t>
  </si>
  <si>
    <t>5110-000010119124</t>
  </si>
  <si>
    <t>5110-000010122340</t>
  </si>
  <si>
    <t>5110-000010122326</t>
  </si>
  <si>
    <t>5110-000010122268</t>
  </si>
  <si>
    <t>5110-000010122250</t>
  </si>
  <si>
    <t>5110-000010119154</t>
  </si>
  <si>
    <t>5110-000010122293</t>
  </si>
  <si>
    <t>5110-000010119139</t>
  </si>
  <si>
    <t>5110-000010122193</t>
  </si>
  <si>
    <t>5110-000010122156</t>
  </si>
  <si>
    <t>5110-000010122138</t>
  </si>
  <si>
    <t>5110-000010122243</t>
  </si>
  <si>
    <t>5110-000010122207</t>
  </si>
  <si>
    <t>5110-000010122178</t>
  </si>
  <si>
    <t>5110-000010122161</t>
  </si>
  <si>
    <t>5110-000010122164</t>
  </si>
  <si>
    <t>5110-000010122134</t>
  </si>
  <si>
    <t>5110-000010122339</t>
  </si>
  <si>
    <t>5110-000010122246</t>
  </si>
  <si>
    <t>5110-000010122270</t>
  </si>
  <si>
    <t>5110-000010122248</t>
  </si>
  <si>
    <t>5110-000010122235</t>
  </si>
  <si>
    <t>5110-000010122153</t>
  </si>
  <si>
    <t>5110-000010122209</t>
  </si>
  <si>
    <t>5110-000010122196</t>
  </si>
  <si>
    <t>5110-000010119130</t>
  </si>
  <si>
    <t>5110-000010118868</t>
  </si>
  <si>
    <t>5110-000010126124</t>
  </si>
  <si>
    <t>5110-000010122310</t>
  </si>
  <si>
    <t>5110-000010122295</t>
  </si>
  <si>
    <t>5110-000010122130</t>
  </si>
  <si>
    <t>5110-000010118864</t>
  </si>
  <si>
    <t>5110-000010118862</t>
  </si>
  <si>
    <t>5110-000010122210</t>
  </si>
  <si>
    <t>5110-000010122157</t>
  </si>
  <si>
    <t>5110-000010122152</t>
  </si>
  <si>
    <t>5110-000010121762</t>
  </si>
  <si>
    <t>5110-000010126137</t>
  </si>
  <si>
    <t>5110-000010119120</t>
  </si>
  <si>
    <t>5110-000010122148</t>
  </si>
  <si>
    <t>5110-000010122172</t>
  </si>
  <si>
    <t>5110-000010122298</t>
  </si>
  <si>
    <t>5110-000010122204</t>
  </si>
  <si>
    <t>5110-000010122125</t>
  </si>
  <si>
    <t>5110-000010121796</t>
  </si>
  <si>
    <t>5110-000010119148</t>
  </si>
  <si>
    <t>5110-000010121788</t>
  </si>
  <si>
    <t>5110-000010119147</t>
  </si>
  <si>
    <t>5110-000010126128</t>
  </si>
  <si>
    <t>5110-000010126136</t>
  </si>
  <si>
    <t>5110-000010126138</t>
  </si>
  <si>
    <t>MESA REDONDA DE MELAMINA DE 28 MM</t>
  </si>
  <si>
    <t>5110-000010119119</t>
  </si>
  <si>
    <t>5110-000010119151</t>
  </si>
  <si>
    <t>5110-000010122215</t>
  </si>
  <si>
    <t>5110-000010126119</t>
  </si>
  <si>
    <t>5110-000010126130</t>
  </si>
  <si>
    <t>5110-000010122305</t>
  </si>
  <si>
    <t>5110-000010122271</t>
  </si>
  <si>
    <t>5110-000010122231</t>
  </si>
  <si>
    <t>5110-000010121763</t>
  </si>
  <si>
    <t>SOFA INDIVIDUAL</t>
  </si>
  <si>
    <t>5110-000010122431</t>
  </si>
  <si>
    <t>5110-000010122415</t>
  </si>
  <si>
    <t>5110-000010122332</t>
  </si>
  <si>
    <t>5110-000010122309</t>
  </si>
  <si>
    <t>5110-000010122237</t>
  </si>
  <si>
    <t>5110-000010122203</t>
  </si>
  <si>
    <t>5110-000010121775</t>
  </si>
  <si>
    <t>5110-000010122241</t>
  </si>
  <si>
    <t>5110-000010122247</t>
  </si>
  <si>
    <t>5110-000010122182</t>
  </si>
  <si>
    <t>5110-000010122131</t>
  </si>
  <si>
    <t>5110-000010122122</t>
  </si>
  <si>
    <t>5110-000010118872</t>
  </si>
  <si>
    <t>5110-000010122434</t>
  </si>
  <si>
    <t>5110-000010122426</t>
  </si>
  <si>
    <t>5110-000010122338</t>
  </si>
  <si>
    <t>5110-000010122267</t>
  </si>
  <si>
    <t>5110-000010119156</t>
  </si>
  <si>
    <t>5110-000010119116</t>
  </si>
  <si>
    <t>5110-000010122417</t>
  </si>
  <si>
    <t>5110-000010122333</t>
  </si>
  <si>
    <t>5110-000010122301</t>
  </si>
  <si>
    <t>5110-000010122281</t>
  </si>
  <si>
    <t>5110-000010118876</t>
  </si>
  <si>
    <t>5110-000010122170</t>
  </si>
  <si>
    <t>5110-000010119145</t>
  </si>
  <si>
    <t>5110-000010119121</t>
  </si>
  <si>
    <t>5110-000010126125</t>
  </si>
  <si>
    <t>5110-000010126123</t>
  </si>
  <si>
    <t>5110-000010126126</t>
  </si>
  <si>
    <t>5110-000010122283</t>
  </si>
  <si>
    <t>5110-000010122277</t>
  </si>
  <si>
    <t>5110-000010122233</t>
  </si>
  <si>
    <t>5110-000010122258</t>
  </si>
  <si>
    <t>5110-000010126118</t>
  </si>
  <si>
    <t>5110-000010122425</t>
  </si>
  <si>
    <t>5110-000010122306</t>
  </si>
  <si>
    <t>5110-000010119131</t>
  </si>
  <si>
    <t>5110-000010122187</t>
  </si>
  <si>
    <t>5110-000010122303</t>
  </si>
  <si>
    <t>5110-000010122300</t>
  </si>
  <si>
    <t>5110-000010126134</t>
  </si>
  <si>
    <t>5110-000010121776</t>
  </si>
  <si>
    <t>5110-000010122282</t>
  </si>
  <si>
    <t>5110-000010119143</t>
  </si>
  <si>
    <t>5110-000010118878</t>
  </si>
  <si>
    <t>5110-000010122135</t>
  </si>
  <si>
    <t>5110-000010122184</t>
  </si>
  <si>
    <t>5110-000010122276</t>
  </si>
  <si>
    <t>5110-000010122171</t>
  </si>
  <si>
    <t>5110-000010122166</t>
  </si>
  <si>
    <t>5110-000010122223</t>
  </si>
  <si>
    <t>5110-000010122183</t>
  </si>
  <si>
    <t>5110-000010122251</t>
  </si>
  <si>
    <t>5110-000010122308</t>
  </si>
  <si>
    <t>5110-000010122197</t>
  </si>
  <si>
    <t>5110-000010118879</t>
  </si>
  <si>
    <t>5110-000010122315</t>
  </si>
  <si>
    <t>5110-000010122418</t>
  </si>
  <si>
    <t>5110-000010122140</t>
  </si>
  <si>
    <t>5110-000010122336</t>
  </si>
  <si>
    <t>5110-000010122133</t>
  </si>
  <si>
    <t>5110-000010122317</t>
  </si>
  <si>
    <t>5110-000010122254</t>
  </si>
  <si>
    <t>5110-000010122222</t>
  </si>
  <si>
    <t>5110-000010122323</t>
  </si>
  <si>
    <t>5110-000010122334</t>
  </si>
  <si>
    <t>5110-000010121774</t>
  </si>
  <si>
    <t>5110-000010118873</t>
  </si>
  <si>
    <t>5110-000010122132</t>
  </si>
  <si>
    <t>5120-000010121766</t>
  </si>
  <si>
    <t>SOFA</t>
  </si>
  <si>
    <t>5120-000010121758</t>
  </si>
  <si>
    <t>SILLON INDIVIDUAL</t>
  </si>
  <si>
    <t>5120-000010121779</t>
  </si>
  <si>
    <t>VITRINA DE CRISTAL</t>
  </si>
  <si>
    <t>5120-000010121769</t>
  </si>
  <si>
    <t>5120-000010121780</t>
  </si>
  <si>
    <t>5120-000010121765</t>
  </si>
  <si>
    <t>5120-000010121773</t>
  </si>
  <si>
    <t>5120-000010121781</t>
  </si>
  <si>
    <t>5120-000010121772</t>
  </si>
  <si>
    <t>5120-000010121767</t>
  </si>
  <si>
    <t>5120-000010121759</t>
  </si>
  <si>
    <t>SILLON  PARA RECEPCION MEDIANO</t>
  </si>
  <si>
    <t>5120-000010121768</t>
  </si>
  <si>
    <t>5120-000010121770</t>
  </si>
  <si>
    <t>5120-000010121771</t>
  </si>
  <si>
    <t>5120-000010121778</t>
  </si>
  <si>
    <t>5120-000010121764</t>
  </si>
  <si>
    <t>5150-000010118210</t>
  </si>
  <si>
    <t>COMPUTADORA PORTATIL</t>
  </si>
  <si>
    <t>5150-000010122354</t>
  </si>
  <si>
    <t>COMPUTADORA</t>
  </si>
  <si>
    <t>5150-000010124154</t>
  </si>
  <si>
    <t>ESCANER</t>
  </si>
  <si>
    <t>5150-000010124149</t>
  </si>
  <si>
    <t>ESCANER DE FIRMA</t>
  </si>
  <si>
    <t>5150-000010122346</t>
  </si>
  <si>
    <t>5150-000010118211</t>
  </si>
  <si>
    <t>5150-000010118213</t>
  </si>
  <si>
    <t>IMPRESORA LASER</t>
  </si>
  <si>
    <t>5150-000010124153</t>
  </si>
  <si>
    <t>5150-000010125678</t>
  </si>
  <si>
    <t>IMPRESORA COLOR</t>
  </si>
  <si>
    <t>5150-000010122347</t>
  </si>
  <si>
    <t>5150-000010122360</t>
  </si>
  <si>
    <t>IMPRESORA DE CREDENCIALES</t>
  </si>
  <si>
    <t>5150-000010124152</t>
  </si>
  <si>
    <t>5150-000010122344</t>
  </si>
  <si>
    <t>MULTIFUNCIONAL</t>
  </si>
  <si>
    <t>5150-000010126054</t>
  </si>
  <si>
    <t>IMPRESORA A COLOR</t>
  </si>
  <si>
    <t>5150-000010118207</t>
  </si>
  <si>
    <t>5150-000010125676</t>
  </si>
  <si>
    <t>5150-000010126055</t>
  </si>
  <si>
    <t>IMPRESORA MULTIFUNCIONAL</t>
  </si>
  <si>
    <t>5150-000010122353</t>
  </si>
  <si>
    <t>5150-000010124150</t>
  </si>
  <si>
    <t>5150-000010118819</t>
  </si>
  <si>
    <t>SWITCH</t>
  </si>
  <si>
    <t>5150-000010124151</t>
  </si>
  <si>
    <t>5150-000010118208</t>
  </si>
  <si>
    <t>5150-000010118818</t>
  </si>
  <si>
    <t>5150-000010125673</t>
  </si>
  <si>
    <t>COMPUTADORA DE ESCRITORIO</t>
  </si>
  <si>
    <t>5150-000010118206</t>
  </si>
  <si>
    <t>5150-000010125674</t>
  </si>
  <si>
    <t>5150-000010125675</t>
  </si>
  <si>
    <t>5150-000010118209</t>
  </si>
  <si>
    <t>5150-000010125677</t>
  </si>
  <si>
    <t>5150-000010124155</t>
  </si>
  <si>
    <t>5150-000010124148</t>
  </si>
  <si>
    <t>5150-000010122355</t>
  </si>
  <si>
    <t>5150-000010122345</t>
  </si>
  <si>
    <t>IMPRESORA</t>
  </si>
  <si>
    <t>5150-000010124156</t>
  </si>
  <si>
    <t>5150-000010118212</t>
  </si>
  <si>
    <t>5150-000010119111</t>
  </si>
  <si>
    <t>HARDWARE DE SEGURIDAD FIREWALL</t>
  </si>
  <si>
    <t>5150-000010124147</t>
  </si>
  <si>
    <t>5150-000010125679</t>
  </si>
  <si>
    <t>5190-000010118652</t>
  </si>
  <si>
    <t>ENFRIADOR Y CALENTADOR DE AGUA</t>
  </si>
  <si>
    <t>5190-000010122348</t>
  </si>
  <si>
    <t>PANTALLA ABATIBLE PARA PROYECTAR CAÑON 75"</t>
  </si>
  <si>
    <t>5190-000010122356</t>
  </si>
  <si>
    <t>TELEVISION</t>
  </si>
  <si>
    <t>5190-000010118653</t>
  </si>
  <si>
    <t>5190-000010122358</t>
  </si>
  <si>
    <t>5190-000010118651</t>
  </si>
  <si>
    <t>5190-000010126053</t>
  </si>
  <si>
    <t>TRITURADORA DE PAPEL</t>
  </si>
  <si>
    <t>5190-000010122351</t>
  </si>
  <si>
    <t>HORNO DE MICROONDAS</t>
  </si>
  <si>
    <t>5190-000010118649</t>
  </si>
  <si>
    <t>5190-000010122357</t>
  </si>
  <si>
    <t>5190-000010122352</t>
  </si>
  <si>
    <t>MINIREFRIGERADOR DE 3.5</t>
  </si>
  <si>
    <t>5190-000010118656</t>
  </si>
  <si>
    <t>VENTILADOR DE TORRE DE 42"</t>
  </si>
  <si>
    <t>5190-000010122350</t>
  </si>
  <si>
    <t>CAFETERA DE ALTA CAPACIDAD</t>
  </si>
  <si>
    <t>5190-000010118650</t>
  </si>
  <si>
    <t>5190-000010118655</t>
  </si>
  <si>
    <t>5190-000010118648</t>
  </si>
  <si>
    <t>FRIGOBAR</t>
  </si>
  <si>
    <t>5190-000010118657</t>
  </si>
  <si>
    <t>5190-000010122349</t>
  </si>
  <si>
    <t>PANTALLA PARA PROYECTOR</t>
  </si>
  <si>
    <t>5190-000010118654</t>
  </si>
  <si>
    <t>5210-000030102028</t>
  </si>
  <si>
    <t>EQUIPO DE SONIDO</t>
  </si>
  <si>
    <t>5210-000030102029</t>
  </si>
  <si>
    <t>5230-000030101853</t>
  </si>
  <si>
    <t>CAMARA FOTOGRAFICA</t>
  </si>
  <si>
    <t>5410-000020100353</t>
  </si>
  <si>
    <t>VOLKSWAGEN VENTO STYLE TDI</t>
  </si>
  <si>
    <t>5410-000020100304</t>
  </si>
  <si>
    <t>NISSAN NV350 VAN</t>
  </si>
  <si>
    <t>5410-000020100301</t>
  </si>
  <si>
    <t>NISSAN TSURU GSI T/M</t>
  </si>
  <si>
    <t>5410-000020100351</t>
  </si>
  <si>
    <t>5410-000020100354</t>
  </si>
  <si>
    <t>5410-000020100352</t>
  </si>
  <si>
    <t>5650-000040102803</t>
  </si>
  <si>
    <t>TELEFONO PARA DOS LINEAS CON CONTESTADORA</t>
  </si>
  <si>
    <t>5650-000040102258</t>
  </si>
  <si>
    <t>CONMUTADOR</t>
  </si>
  <si>
    <t>5650-000040102802</t>
  </si>
  <si>
    <t>5660-000040102884</t>
  </si>
  <si>
    <t>UPS</t>
  </si>
  <si>
    <t>5660-000040102808</t>
  </si>
  <si>
    <t>REGULADOR</t>
  </si>
  <si>
    <t>5660-000040102806</t>
  </si>
  <si>
    <t>5660-000040102807</t>
  </si>
  <si>
    <t>5660-000040102810</t>
  </si>
  <si>
    <t>5660-000040102805</t>
  </si>
  <si>
    <t>5660-000040102885</t>
  </si>
  <si>
    <t>5660-000040102809</t>
  </si>
  <si>
    <t>5660-000040102883</t>
  </si>
  <si>
    <t>5660-000040102882</t>
  </si>
  <si>
    <t>Q2759</t>
  </si>
  <si>
    <t>FERIA DE SERVICIOS EN EL EXTERIOR</t>
  </si>
  <si>
    <t>Social</t>
  </si>
  <si>
    <t>Del 1 de enero al 30 de junio de 2018 y 2017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</si>
  <si>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</si>
  <si>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</si>
  <si>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</si>
  <si>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</si>
  <si>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Hacienda Pública / Patrimonio Contribuido Neto de 2017</t>
  </si>
  <si>
    <t>Hacienda Pública / Patrimonio Generado Neto de 2017</t>
  </si>
  <si>
    <t>Exceso o Insuficiencia en la Actualización de la Hacienda Pública / Patrimonio Neto de 2017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</si>
  <si>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</si>
  <si>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</si>
  <si>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</si>
  <si>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 de la Hacienda Pública / Patrimonio Neto de 2018</t>
  </si>
  <si>
    <t>Hacienda Pública / Patrimonio Neto Final de 2018</t>
  </si>
  <si>
    <t>5112122000  SUELDOS BASE AL PERSONAL EVENTUAL</t>
  </si>
  <si>
    <t>5113132000  PRIMAS DE VACAS., D</t>
  </si>
  <si>
    <t>5114144000  SEGUROS MÚLTIPLES</t>
  </si>
  <si>
    <t>5115153000  SEGURO DE RETIRO (AP</t>
  </si>
  <si>
    <t>5116171000  ESTÍMULOS</t>
  </si>
  <si>
    <t>5122221000  ALIMENTACIÓN DE PERSONAS</t>
  </si>
  <si>
    <t>5127271000  VESTUARIOS Y UNIFORMES</t>
  </si>
  <si>
    <t>5131313000  SERVICIO DE AGUA POTABLE</t>
  </si>
  <si>
    <t>5134341000  SERVICIOS FINANCIEROS Y BANCARIOS</t>
  </si>
  <si>
    <t>5135358000  SERVICIOS DE LIMPIEZ</t>
  </si>
  <si>
    <t>5137372000  PASAJES TERRESTRES</t>
  </si>
  <si>
    <t>5137375000  VIATICOS EN EL PAIS</t>
  </si>
  <si>
    <t>5137376000  VIÁTICOS EN EL EXTRANJERO</t>
  </si>
  <si>
    <t>5138382000  GASTOS DE ORDEN SOCIAL Y CULTURAL</t>
  </si>
  <si>
    <t>5138385000  GASTOS  DE REPRESENTACION</t>
  </si>
  <si>
    <t>5222424200  TRANSFERENCIAS A GASTO DE CAPITAL</t>
  </si>
  <si>
    <t>5243445000  AYUDA SOC. CULT.</t>
  </si>
  <si>
    <t>VHP-01 PATRIMONIO CONTRIBUIDO</t>
  </si>
  <si>
    <t>AYUDAS SOCIALES A INSTITUCIONES CULTURALES SIN FIN</t>
  </si>
  <si>
    <t>MARGARITA PINEDA RAMIREZ</t>
  </si>
  <si>
    <t>ROBERTO PATIÑO HERNANDEZ</t>
  </si>
  <si>
    <t>INSTITUTO CELAYENSE SC</t>
  </si>
  <si>
    <t xml:space="preserve">Directora General del IEAM </t>
  </si>
  <si>
    <t xml:space="preserve">Martha Leticia García Hernández </t>
  </si>
  <si>
    <t xml:space="preserve">Coordinadora Administrativa </t>
  </si>
  <si>
    <t xml:space="preserve">Susana Guerra Vallejo </t>
  </si>
  <si>
    <t>Del 1 de enero al 30 de septiembre  de 2018 y 2017</t>
  </si>
  <si>
    <t>Del 1 de enero al 30 de septiembre  2018 y 2017</t>
  </si>
  <si>
    <t>ESTADO DE VARIACIÓN EN LA HACIENDA PÚBLICA
Del 1 de Enero al 30 de septiembre de 2018</t>
  </si>
  <si>
    <t>Del 1 de enero al 30 de septiembre   de 2018 y 2017</t>
  </si>
  <si>
    <t>Del 1 de enero  al 30 de septiembre de 2018 y 2017</t>
  </si>
  <si>
    <t>Del 1 de enero  al 30 de septiembre  de 2018 y 2017</t>
  </si>
  <si>
    <t>2112101002  PADRON UNICO DE PROVEEDORES</t>
  </si>
  <si>
    <t>2114300001  CONVENIOS POR PAGAR A CP</t>
  </si>
  <si>
    <t>4213834000  AYUDAS Y SUBSIDIOS</t>
  </si>
  <si>
    <t>4213 Convenios</t>
  </si>
  <si>
    <t>4210 Participaciones y Aportaciones</t>
  </si>
  <si>
    <t>5121214000  MAT.,UTILES Y EQUIPO</t>
  </si>
  <si>
    <t>5121215000  MATERIAL IMPRESO E I</t>
  </si>
  <si>
    <t>5121216000  MATERIAL DE LIMPIEZA</t>
  </si>
  <si>
    <t>5124246000  MATERIAL ELECTRICO Y ELECTRONICO</t>
  </si>
  <si>
    <t>5129294000  REFACCIONES Y ACCESO</t>
  </si>
  <si>
    <t>5136361200  DIF. POR MEDIOS ALTE</t>
  </si>
  <si>
    <t>5222424100  TRANSFERENCIAS DE GASTO CORRIENTE</t>
  </si>
  <si>
    <t>SUB TOTAL</t>
  </si>
  <si>
    <t>Del 01 de enero  al 30 de septiembre  2018-2017</t>
  </si>
  <si>
    <t>Del 1 de enero  al 30 de septiembre 2018 -2017</t>
  </si>
  <si>
    <t>Del 1 de enero al 30 septiembre de 2018 y 2017</t>
  </si>
  <si>
    <t>Del 1 de enero  al 30 septiembre de 2018 y 2017</t>
  </si>
  <si>
    <t>Del 1 enero al 30 septiembre de 2018 y 2017</t>
  </si>
  <si>
    <t>Del 1 de enero al 31 de septiembre  de 2018 y 2017</t>
  </si>
  <si>
    <t>Del 1 de enero al 30 de septiembre   2018 y 2017</t>
  </si>
  <si>
    <t>Del 1 de enero al 30 de septiembre 2018 y 2017</t>
  </si>
  <si>
    <t>Del 1 enero al 30 septiembre 2018 y 2017</t>
  </si>
  <si>
    <t>Q0547</t>
  </si>
  <si>
    <t xml:space="preserve">FONDO DE APOYO A MIGRANTE </t>
  </si>
  <si>
    <t>Al 30 De septiembre   del 2018</t>
  </si>
  <si>
    <t>INSTITUTO ESTATAL DE ATENCION AL MIGRANTE GUANAJUATENSE Y SUS FAMILIAS 
MONTOS PAGADOS POR AYUDAS Y SUBSIDIOS
TRIMESTRE TERCERO DEL 2018</t>
  </si>
  <si>
    <t>JAIME ANTONIO AYALA RODRIGUEZ</t>
  </si>
  <si>
    <t>ADAN VEGA ROBLES</t>
  </si>
  <si>
    <t>FRANCISCO JAVIER CENTENO PACHECO</t>
  </si>
  <si>
    <t>FRANCISCO ROBLES ROBLES</t>
  </si>
  <si>
    <t>SALOMON SIERRA SANDOVAL</t>
  </si>
  <si>
    <t>J CARMEN NOLASCO SANCHEZ</t>
  </si>
  <si>
    <t>DAVID ORTEGA RAMIREZ</t>
  </si>
  <si>
    <t>MOISES RODRIGUEZ CARREÑO</t>
  </si>
  <si>
    <t>MARIA ENEDINA CORONILLA GARCIA</t>
  </si>
  <si>
    <t>MARIA GUADALUPE RAMIREZ GARCIA</t>
  </si>
  <si>
    <t>FILIBERTO VAZQUEZ GUZMAN</t>
  </si>
  <si>
    <t>JUAN RAMON PEÑA CORONA</t>
  </si>
  <si>
    <t>JUAN BECERRA ALCAYA</t>
  </si>
  <si>
    <t>UBALDO ALCAYA AGUILLON</t>
  </si>
  <si>
    <t>MARIA GUADALUPE MEDINA CASTILLO</t>
  </si>
  <si>
    <t>EUSTACIA LOYOLA</t>
  </si>
  <si>
    <t>IRENE CASTILLO SANCHEZ</t>
  </si>
  <si>
    <t>CELSO TOMAS MENDEZ JARAMILLO</t>
  </si>
  <si>
    <t>LUIS ANTONIO CORTES CLETO</t>
  </si>
  <si>
    <t>JUAN FRANCISCO URIBE TELLEZ</t>
  </si>
  <si>
    <t>LILIA VALLEJO DURAN</t>
  </si>
  <si>
    <t>CARMEN ROJAS SUAREZ</t>
  </si>
  <si>
    <t>MARIA TRINIDAD LEON</t>
  </si>
  <si>
    <t>JOSE JESUS MORALES PEREZ</t>
  </si>
  <si>
    <t>MARIO ELIGIO PACHECO MIRANDA</t>
  </si>
  <si>
    <t>MANUEL JUVERA RODRIGUEZ</t>
  </si>
  <si>
    <t>JOSE JESUS RODRIGUEZ MEXICANO</t>
  </si>
  <si>
    <t>ADAN MONDRAGON MUÑIZ</t>
  </si>
  <si>
    <t>GONZALO BECERRA PARRA</t>
  </si>
  <si>
    <t>JUAN JAIME ECHEVERRIA NAVARRO</t>
  </si>
  <si>
    <t>ALBERTO DIAZ CASTRO</t>
  </si>
  <si>
    <t>ARTURO CHAVEZ ROSENDO</t>
  </si>
  <si>
    <t>MA GUADALUPE CORTES LOPEZ</t>
  </si>
  <si>
    <t>MARTHA ELENA VELOZ LOPEZ</t>
  </si>
  <si>
    <t>FRANCISCA LOZA</t>
  </si>
  <si>
    <t>GONZALO MENDEZ ENRIQUEZ</t>
  </si>
  <si>
    <t>JOSE DE JESUS CAMARILLO TELLEZ</t>
  </si>
  <si>
    <t>JUAN RAYMUNDO MENDEZ LOPEZ</t>
  </si>
  <si>
    <t xml:space="preserve">EFREN PANTOJA CARRETERO </t>
  </si>
  <si>
    <t>MA DEL ROCIO OROSIO LAGUNA</t>
  </si>
  <si>
    <t>JUAN GONZALEZ ZAMUDIO</t>
  </si>
  <si>
    <t>JESUS CASIQUE ARTEAGA</t>
  </si>
  <si>
    <t>CARLOS ALBERTO MADRIGAL GUERRERO</t>
  </si>
  <si>
    <t>PEDRO CESAR RAMIREZ CAMPOS</t>
  </si>
  <si>
    <t>JOSE JESUS RODRIGUEZ ORTEGA</t>
  </si>
  <si>
    <t>DIEGO DUARTE LUGO</t>
  </si>
  <si>
    <t>JOSE RAFAEL RODRIGUEZ MOLINERO</t>
  </si>
  <si>
    <t>MIGUEL ANGEL GARDUÑO SOTO</t>
  </si>
  <si>
    <t>ANA MARIA BAEZA GARCIA</t>
  </si>
  <si>
    <t>SEBASTIAN GERARDO GALLEGOS CARDENAS</t>
  </si>
  <si>
    <t xml:space="preserve">MA GUADALUPE CERVANTES </t>
  </si>
  <si>
    <t>MIGUEL ANGEL RODRIGUEZ AYALA</t>
  </si>
  <si>
    <t>CARLOS GERARDO SANDOVAL G</t>
  </si>
  <si>
    <t>LA VERANDA OPERADORA GASTRONOMICA</t>
  </si>
  <si>
    <t>ISRAEL ALI DELGADO ALMANZA</t>
  </si>
  <si>
    <t>MARITZA SANCHEZ QUIROZ</t>
  </si>
  <si>
    <t>MARYLIN JAZMIN LUVIAN LUIS</t>
  </si>
  <si>
    <t>CARLOS VALENTIN ALVAREZ</t>
  </si>
  <si>
    <t>OLGA BERENICE CAMARGO ZAPATA</t>
  </si>
  <si>
    <t>EDUARDO CORDERO RODRIGUEZ</t>
  </si>
  <si>
    <t>GEMMA ELIZABETH ESPINOSA C</t>
  </si>
  <si>
    <t>RAUL ORTEGA SOTO</t>
  </si>
  <si>
    <t>JORGE FALCON RAMIREZ</t>
  </si>
  <si>
    <t>MA JOSEFA GONZALEZ NEGRETE</t>
  </si>
  <si>
    <t>J GUADALUPE HERNANDEZ HERNANDEZ</t>
  </si>
  <si>
    <t>RAFAEL ARIAS CAMACHO</t>
  </si>
  <si>
    <t>NORMA SANCHEZ CARDOSO</t>
  </si>
  <si>
    <t>LILIANA RESENDIZ CARDENAS</t>
  </si>
  <si>
    <t>CLAUDIA MARINA GOMEZ MOJICA</t>
  </si>
  <si>
    <t>J JESUS OLIVA GARCIA</t>
  </si>
  <si>
    <t>IGNACIO CAMARGO MALDONADO</t>
  </si>
  <si>
    <t>HECTOR JAVIER ORTEGA LOPEZ</t>
  </si>
  <si>
    <t>JOSE SANTOS CARDONA TAFOLLA</t>
  </si>
  <si>
    <t>JOE ALFARO ROJAS</t>
  </si>
  <si>
    <t>MARGARITA JUAREZ LEON</t>
  </si>
  <si>
    <t>ROSA VAZQUEZ NAVARRO</t>
  </si>
  <si>
    <t>JUAN BALLEZA MANCILLA</t>
  </si>
  <si>
    <t>JUAN ANTONIO ALARCON TELLEZ</t>
  </si>
  <si>
    <t>GABRIELA CONSUELO SIERRA VAZQUEZ</t>
  </si>
  <si>
    <t>JUAN BERNARDO VIDAL CASTAÑEDA</t>
  </si>
  <si>
    <t>ANA LAURA PESCADOR BUSTOS</t>
  </si>
  <si>
    <t>RAFAEL SANCHEZ ZARAZUA</t>
  </si>
  <si>
    <t>J JESUS CRUZ TOVAR</t>
  </si>
  <si>
    <t>CARLOS ELIAS LEMUS</t>
  </si>
  <si>
    <t>ALBERTO MARTINEZ VALENZUELA</t>
  </si>
  <si>
    <t>JOSE GARCIA HERNANDEZ</t>
  </si>
  <si>
    <t>SILVIA HERNANDEZ VILLALPANDO</t>
  </si>
  <si>
    <t>EDUARDO NITO MORENO</t>
  </si>
  <si>
    <t>JOSE ANTONIO URIZAR VALLE</t>
  </si>
  <si>
    <t>LAURA ESPARZA PUENTE CORTES</t>
  </si>
  <si>
    <t>PEDRO VENEGAS BALDERAS</t>
  </si>
  <si>
    <t>CRISTIAN OSWALDO RAMOS</t>
  </si>
  <si>
    <t>M DEL CARMEN ZAPATA PEREZ</t>
  </si>
  <si>
    <t>FRUCTUOSO SOSA HERRERA</t>
  </si>
  <si>
    <t>JUAN ALFONSO GONZALEZ GAYTAN</t>
  </si>
  <si>
    <t>ALEJANDRO DUARTE RAMIREZ</t>
  </si>
  <si>
    <t>LETICIA HILDA MARTINEZ ROMERO</t>
  </si>
  <si>
    <t>JESUS DAMIAN RODRIGUEZ</t>
  </si>
  <si>
    <t>MIGUEL ALEJANDRO PEREZ CAMPOS</t>
  </si>
  <si>
    <t>EDGAR FERNANDO GARCIA VILLEGAS</t>
  </si>
  <si>
    <t>GABRIEL URRUTIA MEDINA</t>
  </si>
  <si>
    <t>PEDRO PINEDA RIVERA</t>
  </si>
  <si>
    <t>RICARDO GARCIA GONZALEZ</t>
  </si>
  <si>
    <t>J JESUS GARCIA MARTINEZ</t>
  </si>
  <si>
    <t>JUAN LUIS GONZALEZ LOPEZ</t>
  </si>
  <si>
    <t>MARIA GUADALUPE JUAREZ</t>
  </si>
  <si>
    <t>FRANCISCA ARELLANO CONEJO</t>
  </si>
  <si>
    <t>J. JESUS ROMERO ALVAREZ</t>
  </si>
  <si>
    <t>LUCIANA MARQUEZ NUÑEZ</t>
  </si>
  <si>
    <t>CARLA ESTEFANY OJEDA PERCADOR</t>
  </si>
  <si>
    <t>ANGELICA MANRIQUEZ PIEDRA</t>
  </si>
  <si>
    <t>JONATHAN TOVAR MONCADA</t>
  </si>
  <si>
    <t>ANGEL FRAIDE LUNA</t>
  </si>
  <si>
    <t>GREGORIO PEREZ VELAZQUEZ</t>
  </si>
  <si>
    <t>JUAN GRANADOS ALVAREZ</t>
  </si>
  <si>
    <t>FELIBERTO ALVAREZ PENILLA</t>
  </si>
  <si>
    <t>MARIA GUADALUPE GARCIA RUIZ</t>
  </si>
  <si>
    <t>ALFONSO CARMONA RUIZ</t>
  </si>
  <si>
    <t>LAURA ALICIA ALVAREZ GUEVARA</t>
  </si>
  <si>
    <t>TERESA VILLEGAS CRUZ</t>
  </si>
  <si>
    <t>J GUADALUPE CADENGO ARENA</t>
  </si>
  <si>
    <t>JOSE GALVAN REGALADO</t>
  </si>
  <si>
    <t>EFRAIN PICHARDO AVILEZ</t>
  </si>
  <si>
    <t xml:space="preserve">JOSE GUADALUPE CARDENAS </t>
  </si>
  <si>
    <t>MA ROSARIO MORALES ALVAREZ</t>
  </si>
  <si>
    <t>SAMUEL FLORES MENDOZA</t>
  </si>
  <si>
    <t>ROGELIO ENRIQUE RIOS ROBLE</t>
  </si>
  <si>
    <t>ROSA MARIA PINEDA ESTRADA</t>
  </si>
  <si>
    <t>SANDRA LUZ RIOS SALGADO</t>
  </si>
  <si>
    <t>ALFONSO CHAVEZ RIOS</t>
  </si>
  <si>
    <t>J RENE CHAVEZ DELGADO</t>
  </si>
  <si>
    <t>HERMELO BASALDUA VAZQUEZ</t>
  </si>
  <si>
    <t>ANTONIO SANCHEZ RANGEL</t>
  </si>
  <si>
    <t>ANTONIO ROSAS RUIZ</t>
  </si>
  <si>
    <t>GELACIO ORDUÑA VERDE</t>
  </si>
  <si>
    <t>RAUL PICHARDO SANCHEZ</t>
  </si>
  <si>
    <t xml:space="preserve">MARIA GUADALUPE SANDOVAL </t>
  </si>
  <si>
    <t>MA LOURDES HERNANDEZ TORRE</t>
  </si>
  <si>
    <t>J CARMEN HERNANDEZ ORTEGA</t>
  </si>
  <si>
    <t>AMADOR CARREON BANDA</t>
  </si>
  <si>
    <t>ARMANDO LINO ESTRADA</t>
  </si>
  <si>
    <t>ALEJANDRO GONZALEZ MARTINEZ</t>
  </si>
  <si>
    <t>MANUEL ORDOÑEZ VAZQUEZ</t>
  </si>
  <si>
    <t>MARTIN RAMIREZ TORRES</t>
  </si>
  <si>
    <t>MARCO ANTONIO GUTIERREZ MEDINA</t>
  </si>
  <si>
    <t>JOSE EMILIA ALFARO GOMEZ</t>
  </si>
  <si>
    <t>JESUS LLAMAS GARCIA</t>
  </si>
  <si>
    <t>MARGARITO ROJAS GASCA</t>
  </si>
  <si>
    <t>JOEL ORTIZ SANCHEZ</t>
  </si>
  <si>
    <t>TOMAS CASAS GARCIA</t>
  </si>
  <si>
    <t>AURELIANO ROJAS RAMIREZ</t>
  </si>
  <si>
    <t>MIGUEL ANGEL LULE</t>
  </si>
  <si>
    <t>JUAN ANTONIO GASCA GARCIA</t>
  </si>
  <si>
    <t>MIGUEL ANGEL PANTOJA GASCA</t>
  </si>
  <si>
    <t>PEDRO MORENO REGALADO</t>
  </si>
  <si>
    <t>SAMUEL ESCAMILLA ACOSTA</t>
  </si>
  <si>
    <t>JUAN LUIS GASCA ROJAS</t>
  </si>
  <si>
    <t>BLAS VARGAS VALLE</t>
  </si>
  <si>
    <t>PEDRO ESPINOLA DORADO</t>
  </si>
  <si>
    <t>ANGELICA CORONA RAMIREZ</t>
  </si>
  <si>
    <t>GISSELLA ANDRADE GARCIA</t>
  </si>
  <si>
    <t>LUIS VICENTE GONZALEZ PRECIADO</t>
  </si>
  <si>
    <t>CORNELIO ESCALANTE COYOTE</t>
  </si>
  <si>
    <t>LUIS EDUARDO VASQUEZ GASCA</t>
  </si>
  <si>
    <t>AMANSIO VARGAS VALLE</t>
  </si>
  <si>
    <t>JUAN MANUEL VARGAS VARGAS</t>
  </si>
  <si>
    <t>JOSE LUIS FERNANDEZ CASTILLO</t>
  </si>
  <si>
    <t>LEANDRO ULISES ROCHA RIZO</t>
  </si>
  <si>
    <t>SALVEMOS AL RIO LAJA A.C.</t>
  </si>
  <si>
    <t>HECTOR DIONISIO HERNANDEZ</t>
  </si>
  <si>
    <t>ANGEL CARMONA SANCHEZ</t>
  </si>
  <si>
    <t>SALVATIERRA</t>
  </si>
  <si>
    <t>OCAMPO</t>
  </si>
  <si>
    <t>SANTIAGO MARAVATIO</t>
  </si>
  <si>
    <t>SAUL DE JESUS TORRES GONZALEZ</t>
  </si>
  <si>
    <t>FELIX HORTELANO LOPEZ</t>
  </si>
  <si>
    <t>NICOLAS MUÑOZ RAMIREZ</t>
  </si>
  <si>
    <t>JORGE RICARDO GARCIA BELMAN</t>
  </si>
  <si>
    <t>MARIO CESAR MEZA MIJES</t>
  </si>
  <si>
    <t>TERESA Galván CASTILLO</t>
  </si>
  <si>
    <t>VIANELA TORRES DIAZ</t>
  </si>
  <si>
    <t>MA. GUADALUPE ZAMBRANO VEGA</t>
  </si>
  <si>
    <t>VICENTE REGALADO GUIDO</t>
  </si>
  <si>
    <t>MARIO ALBERTO URIBE RODRIGUEZ</t>
  </si>
  <si>
    <t>JUAN ALEJANDRO HERRERA MURILLO</t>
  </si>
  <si>
    <t>J.JESUS MARTINEZ ZAVALA</t>
  </si>
  <si>
    <t>BENEDICTO CAMACHO LOPEZ</t>
  </si>
  <si>
    <t>GONZALO FLORES PIÑA</t>
  </si>
  <si>
    <t>LUIS ALBERTO VEGA ALVAREZ</t>
  </si>
  <si>
    <t>JOSE CARMEN MORA TEPOZOTLAN</t>
  </si>
  <si>
    <t>FELIX ZARAZUA PICHARDO</t>
  </si>
  <si>
    <t>JOSE LUIS VEGA LOPEZ</t>
  </si>
  <si>
    <t>ADALBERTO TORRES RAMIREZ</t>
  </si>
  <si>
    <t>JESUS DAVILA RODRIGUEZ</t>
  </si>
  <si>
    <t>FRANCISCO JOSE MENA GONZALEZ</t>
  </si>
  <si>
    <t>JUAN MIGUEL VARGAS PONCE</t>
  </si>
  <si>
    <t>FRANCISCO JAVIER REYES AGUILAR</t>
  </si>
  <si>
    <t>JUAN CESAR CERVANTES MEDINA</t>
  </si>
  <si>
    <t>PATRICIA MORALES MOSQUEDA</t>
  </si>
  <si>
    <t>PEDRO GUERRERO ROSILLO</t>
  </si>
  <si>
    <t>MIGUEL ANGEL HERNANDEZ GOMEZ</t>
  </si>
  <si>
    <t>ERWIN GARDUÑO RODRIGUEZ</t>
  </si>
  <si>
    <t>LILIA LONA LOZADA</t>
  </si>
  <si>
    <t>ANA MARIA ALBA GONZALEZ</t>
  </si>
  <si>
    <t>SERGIO ALMANZA ZAVALA</t>
  </si>
  <si>
    <t>ANTONIA BARBOSA HERNANDEZ</t>
  </si>
  <si>
    <t>ANTONIO RIOS SANCHES</t>
  </si>
  <si>
    <t>BRENDA MONICA HERNANDEZ HERNANDEZ</t>
  </si>
  <si>
    <t>ESTHER BAEZA GONZALEZ</t>
  </si>
  <si>
    <t>DELFINA LEON MEDINA</t>
  </si>
  <si>
    <t>MARIA PEREZ RODRIGUEZ</t>
  </si>
  <si>
    <t>TERESA OLMEDO ORTIZ</t>
  </si>
  <si>
    <t>SOLEDAD DAVALOS RICO</t>
  </si>
  <si>
    <t>ALEJANDRO VENTURA HERNANDEZ</t>
  </si>
  <si>
    <t>MA OLIVA MELLADO REGALADO</t>
  </si>
  <si>
    <t>MARIA CRUZ ROJAS SERRANO</t>
  </si>
  <si>
    <t>LORENA PANTOJA MARTINEZ</t>
  </si>
  <si>
    <t>MARIA TERESA FLORES GARCIA</t>
  </si>
  <si>
    <t>FRANCISCO ALVAREZ VAZQUEZ</t>
  </si>
  <si>
    <t>GERARDO REYES RAMIREZ</t>
  </si>
  <si>
    <t>JULIO RUIZ ARREDONDO</t>
  </si>
  <si>
    <t>ESPERANZA ESCAMILLA ARREDONDO</t>
  </si>
  <si>
    <t>REGINA VEGA</t>
  </si>
  <si>
    <t>COMITE CULTURAL MEXICO</t>
  </si>
  <si>
    <t>MARIA DEL CARMEN RAMOS PIÑA</t>
  </si>
  <si>
    <t>ISIDRO GASCA MOZQUEDA</t>
  </si>
  <si>
    <t>DANIEL PEREZ RODRIGUEZ</t>
  </si>
  <si>
    <t>NICOLAS DIAZ CARDOSO</t>
  </si>
  <si>
    <t>J FILEMON OVIEDO RUIZ</t>
  </si>
  <si>
    <t>JULIO CESAR GONZALEZ VEGA</t>
  </si>
  <si>
    <t>EMILIO LOPEZ PATIÑO</t>
  </si>
  <si>
    <t>JUAN CARLOS GARCIA MORALES</t>
  </si>
  <si>
    <t>MA VIOLETA AMADOR CHAVERO</t>
  </si>
  <si>
    <t>MA CONCEPCION CABRERA LOPEZ</t>
  </si>
  <si>
    <t>ARMANDO ZAVALA RODRIGUEZ</t>
  </si>
  <si>
    <t>ELEAZAR MATA RANGEL</t>
  </si>
  <si>
    <t>JOSE GREGORIO OLVERA VERTIZ</t>
  </si>
  <si>
    <t>SAULO VARGAS DELGADO</t>
  </si>
  <si>
    <t>ANA ALICIA SANCHEZ ZARAGOZA</t>
  </si>
  <si>
    <t>ECTOR LAURIANO SALDAÑA</t>
  </si>
  <si>
    <t>JOSE DE JESUS RODRIGUEZ MEXICANO</t>
  </si>
  <si>
    <t>SALBADOR LEDESMA FLORES</t>
  </si>
  <si>
    <t>JUANA GARCIA GARCIA</t>
  </si>
  <si>
    <t>FIDEL RODRIGUEZ LOPEZ</t>
  </si>
  <si>
    <t>ALFREDO JUAREZ CORREA</t>
  </si>
  <si>
    <t>BULMARO BOLAÑOS MARTINEZ</t>
  </si>
  <si>
    <t>SAN JUANA CARPIO MEZA</t>
  </si>
  <si>
    <t>MA GRISELDA RAMIREZ VAZQUEZ</t>
  </si>
  <si>
    <t>ALFREDO GARCIA GARCIA</t>
  </si>
  <si>
    <t>EBODIO JIMENEZ JAIME</t>
  </si>
  <si>
    <t>MAURICIO HERNANDEZ OTERO</t>
  </si>
  <si>
    <t>MARIA DEL ROSARIO GAYTAN CASTO</t>
  </si>
  <si>
    <t>LORENZO EMMANUEL SIERRA CUEVAS</t>
  </si>
  <si>
    <t>GRACIELA CALDERON MONCADA</t>
  </si>
  <si>
    <t>FERNANDO DIAZ CARDOSO</t>
  </si>
  <si>
    <t>FRANCISCO LOPEZ SOTO</t>
  </si>
  <si>
    <t>JOSE ALEJANDRO ROJAS TORRES</t>
  </si>
  <si>
    <t>FELIPE DAMIAN LIRA</t>
  </si>
  <si>
    <t>ARTURO OLALDE BARCENAS</t>
  </si>
  <si>
    <t>ADOLFO ALVAREZ ORTEGA</t>
  </si>
  <si>
    <t>RIGOBERTO TREJO AVILEZ</t>
  </si>
  <si>
    <t>EPIFANIO GARCIA BARRIENTOS</t>
  </si>
  <si>
    <t>ESTHER HURTADO ECHEVERRIA</t>
  </si>
  <si>
    <t>ADRIANA GUTIERREZ TOVAR</t>
  </si>
  <si>
    <t>KAREN MAGUEYAL GASCA</t>
  </si>
  <si>
    <t>KASSANDRA JANET RAZO ESTRADA</t>
  </si>
  <si>
    <t>YSIDRA CINTORA CARMONA</t>
  </si>
  <si>
    <t>ISMAEL CARMONA SANTANA</t>
  </si>
  <si>
    <t>MA JOSEFINA PEREZ GONZALEZ</t>
  </si>
  <si>
    <t>MARISOL ARREOLA CUEVAS</t>
  </si>
  <si>
    <t>JAZMIN GUADALUPE LOPEZ HUERTA</t>
  </si>
  <si>
    <t>LORENA HURTADO ZAVALA</t>
  </si>
  <si>
    <t>ROSALBA NAVARRETE TORRES</t>
  </si>
  <si>
    <t>NAYELI ALEJA HERNANDEZ PAREDES</t>
  </si>
  <si>
    <t>MODESTO JIMENEZ ALVADADO</t>
  </si>
  <si>
    <t>MANUEL LULE ALVAREZ</t>
  </si>
  <si>
    <t>JOSE HERNANDEZ GUERRERO</t>
  </si>
  <si>
    <t>JOSE HUERTA VAZQUEZ</t>
  </si>
  <si>
    <t>MARIA DEL ROSARIO RIOS RAY</t>
  </si>
  <si>
    <t>MARGARITA RODRIGUEZ DUARTE</t>
  </si>
  <si>
    <t>HERMENEGILDO ESTRADA AVIÑA</t>
  </si>
  <si>
    <t>SALVADOR ZAVALA ESCAMILLA</t>
  </si>
  <si>
    <t>MANUEL GALLARDO MORENO</t>
  </si>
  <si>
    <t>GLORIA LOPEZ FRANCO</t>
  </si>
  <si>
    <t>MARTINA ANA MARIA HERNANDEZ</t>
  </si>
  <si>
    <t>MARICRUZ ROMERO LOPEZ</t>
  </si>
  <si>
    <t>MOISES RAMIREZ ROQUE</t>
  </si>
  <si>
    <t>ANTONIO ACOSTA PEREZ</t>
  </si>
  <si>
    <t>JOSE HUMBERTO RODRIGUEZ RAMIREZ</t>
  </si>
  <si>
    <t>OSCAR RODRIGUEZ AGUILAR</t>
  </si>
  <si>
    <t>SAUL ORDUÑA HERNANDEZ</t>
  </si>
  <si>
    <t>ABEL SANDOVAL DOMINGUEZ</t>
  </si>
  <si>
    <t>ADOLFO ADRIAN CAMPOS GOMEZ</t>
  </si>
  <si>
    <t>ROSA ELIA MEJIA ESPITIA</t>
  </si>
  <si>
    <t>JOSE DE JESUS LUCIO GAYTAN</t>
  </si>
  <si>
    <t>ADAN GOMEZ GUTIERREZ</t>
  </si>
  <si>
    <t>ARMANDO MARTINEZ TIRADO</t>
  </si>
  <si>
    <t>MA. GUADALUPE MENDOZA AGUADO</t>
  </si>
  <si>
    <t>ERNESTO TAPIA CENTENO</t>
  </si>
  <si>
    <t>JAVIER CHAIRES MACIAS</t>
  </si>
  <si>
    <t>EDER LUIS ANTONIO ESQUIVEL URBINA</t>
  </si>
  <si>
    <t>SALVADOR ERNESTO RAZO HERNANDEZ</t>
  </si>
  <si>
    <t>JOEL VARGAS GONZALEZ</t>
  </si>
  <si>
    <t>ELISEO VAZQUEZ ESCALANTE</t>
  </si>
  <si>
    <t>GUILLERMO OJEDA MORENO</t>
  </si>
  <si>
    <t>MA. CARMEN ARANDA UGALDE</t>
  </si>
  <si>
    <t>SANDRA GARCIA RAMIREZ</t>
  </si>
  <si>
    <t>MIGUEL SANCHEZ ANGEL</t>
  </si>
  <si>
    <t>JUAN MANUEL SANCHEZ REYES</t>
  </si>
  <si>
    <t>ISIDRO MORENO CASTILLO</t>
  </si>
  <si>
    <t>MARTIN BANDA AGUADO</t>
  </si>
  <si>
    <t>JUAN MARTINEZ LARA</t>
  </si>
  <si>
    <t>GONZALO RAMIREZ RAMIREZ</t>
  </si>
  <si>
    <t>DIEGO ERNESTO ESCALANTE LERA</t>
  </si>
  <si>
    <t>MA. JUANA TAMAYO MARTINEZ</t>
  </si>
  <si>
    <t>JUAN CANCHOLA BARRON</t>
  </si>
  <si>
    <t>MARTHA MONTOYA OVIEDO</t>
  </si>
  <si>
    <t>GUSTAVO VAZQUEZ ORDUÑA</t>
  </si>
  <si>
    <t>INSTITUTO ESTATAL DE ATENCION AL MIGRANTE GUANAJUATENSE Y SUS FAMILIAS 
EJERCICIO Y DESTINO DE GASTO FEDERALIZADO Y REINTEGROS
DEL 1 DE ENERO AL AL 30 DE SEPTIEMBRE DEL 2018</t>
  </si>
  <si>
    <t>Del 1 de enero al 30 de septiembre de 2018 y 2017</t>
  </si>
  <si>
    <t>Correspondiente del 1 de enero  al 30 de septiembre al  de 2018</t>
  </si>
  <si>
    <t>Correspondiente del 1 de enero al 30 de septiembre   2018</t>
  </si>
  <si>
    <t>Del 1 de Enero al 30 de septiembre 2018 y 2017</t>
  </si>
  <si>
    <t>Al 30 de septiembre 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</si>
</sst>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0;\-#,##0.00;&quot; &quot;"/>
    <numFmt numFmtId="168" formatCode="#,##0;\-#,##0;&quot; &quot;"/>
    <numFmt numFmtId="169" formatCode="#,##0.0000000000"/>
    <numFmt numFmtId="170" formatCode="#,##0.0"/>
    <numFmt numFmtId="171" formatCode="_-[$€-2]* #,##0.00_-;\-[$€-2]* #,##0.00_-;_-[$€-2]* &quot;-&quot;??_-"/>
    <numFmt numFmtId="172" formatCode="_-* #,##0_-;\-* #,##0_-;_-* &quot;-&quot;??_-;_-@_-"/>
  </numFmts>
  <fonts count="50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 tint="0.34998626667073579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b/>
      <shadow/>
      <sz val="10"/>
      <color rgb="FFF8F8F8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b/>
      <shadow/>
      <sz val="24"/>
      <color rgb="FFF8F8F8"/>
      <name val="Calibri"/>
      <family val="2"/>
      <scheme val="minor"/>
    </font>
    <font>
      <sz val="10"/>
      <color theme="1"/>
      <name val="Times New Roman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sz val="10"/>
      <name val="Arial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1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46" fillId="0" borderId="0"/>
    <xf numFmtId="0" fontId="3" fillId="0" borderId="0"/>
    <xf numFmtId="9" fontId="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9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35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2" fillId="4" borderId="0" xfId="0" applyFont="1" applyFill="1" applyBorder="1"/>
    <xf numFmtId="0" fontId="12" fillId="4" borderId="0" xfId="0" applyFont="1" applyFill="1"/>
    <xf numFmtId="0" fontId="12" fillId="4" borderId="0" xfId="0" applyFont="1" applyFill="1" applyBorder="1" applyAlignment="1"/>
    <xf numFmtId="0" fontId="14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vertical="top"/>
    </xf>
    <xf numFmtId="0" fontId="12" fillId="4" borderId="0" xfId="0" applyFont="1" applyFill="1" applyAlignment="1"/>
    <xf numFmtId="0" fontId="5" fillId="4" borderId="0" xfId="0" applyFont="1" applyFill="1" applyBorder="1" applyAlignment="1">
      <alignment vertical="top"/>
    </xf>
    <xf numFmtId="43" fontId="5" fillId="4" borderId="0" xfId="2" applyFont="1" applyFill="1" applyBorder="1"/>
    <xf numFmtId="0" fontId="12" fillId="4" borderId="0" xfId="0" applyFont="1" applyFill="1" applyProtection="1">
      <protection locked="0"/>
    </xf>
    <xf numFmtId="0" fontId="12" fillId="4" borderId="0" xfId="0" applyFont="1" applyFill="1" applyAlignment="1" applyProtection="1">
      <alignment vertical="top"/>
      <protection locked="0"/>
    </xf>
    <xf numFmtId="0" fontId="12" fillId="4" borderId="0" xfId="0" applyFont="1" applyFill="1" applyAlignment="1" applyProtection="1">
      <protection locked="0"/>
    </xf>
    <xf numFmtId="0" fontId="12" fillId="4" borderId="0" xfId="0" applyFont="1" applyFill="1" applyAlignment="1" applyProtection="1">
      <alignment horizontal="right" vertical="top"/>
      <protection locked="0"/>
    </xf>
    <xf numFmtId="0" fontId="12" fillId="4" borderId="0" xfId="0" applyFont="1" applyFill="1" applyAlignment="1">
      <alignment vertical="top"/>
    </xf>
    <xf numFmtId="0" fontId="12" fillId="4" borderId="0" xfId="0" applyFont="1" applyFill="1" applyBorder="1" applyAlignment="1">
      <alignment horizontal="right" vertical="top"/>
    </xf>
    <xf numFmtId="0" fontId="14" fillId="4" borderId="0" xfId="0" applyFont="1" applyFill="1" applyAlignment="1">
      <alignment vertical="top"/>
    </xf>
    <xf numFmtId="0" fontId="14" fillId="4" borderId="0" xfId="0" applyFont="1" applyFill="1" applyBorder="1"/>
    <xf numFmtId="0" fontId="12" fillId="4" borderId="0" xfId="0" applyFont="1" applyFill="1" applyAlignment="1">
      <alignment wrapText="1"/>
    </xf>
    <xf numFmtId="0" fontId="15" fillId="4" borderId="0" xfId="0" applyFont="1" applyFill="1" applyBorder="1"/>
    <xf numFmtId="0" fontId="16" fillId="4" borderId="0" xfId="0" applyFont="1" applyFill="1"/>
    <xf numFmtId="0" fontId="12" fillId="4" borderId="0" xfId="0" applyFont="1" applyFill="1" applyAlignment="1">
      <alignment horizontal="center"/>
    </xf>
    <xf numFmtId="0" fontId="12" fillId="4" borderId="0" xfId="0" applyFont="1" applyFill="1" applyBorder="1" applyAlignment="1" applyProtection="1"/>
    <xf numFmtId="0" fontId="12" fillId="4" borderId="0" xfId="0" applyFont="1" applyFill="1" applyProtection="1"/>
    <xf numFmtId="0" fontId="12" fillId="4" borderId="0" xfId="0" applyFont="1" applyFill="1" applyBorder="1" applyProtection="1"/>
    <xf numFmtId="0" fontId="5" fillId="4" borderId="0" xfId="0" applyFont="1" applyFill="1"/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12" fillId="0" borderId="0" xfId="0" applyFont="1"/>
    <xf numFmtId="0" fontId="13" fillId="4" borderId="0" xfId="0" applyFont="1" applyFill="1"/>
    <xf numFmtId="0" fontId="13" fillId="0" borderId="0" xfId="0" applyFont="1"/>
    <xf numFmtId="0" fontId="12" fillId="0" borderId="0" xfId="0" applyFont="1" applyAlignment="1">
      <alignment vertical="top"/>
    </xf>
    <xf numFmtId="0" fontId="13" fillId="4" borderId="0" xfId="0" applyFont="1" applyFill="1" applyAlignment="1">
      <alignment vertical="top"/>
    </xf>
    <xf numFmtId="0" fontId="13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2" fillId="4" borderId="0" xfId="0" applyFont="1" applyFill="1" applyAlignment="1">
      <alignment horizontal="left" wrapText="1"/>
    </xf>
    <xf numFmtId="0" fontId="8" fillId="4" borderId="0" xfId="0" applyFont="1" applyFill="1"/>
    <xf numFmtId="0" fontId="12" fillId="0" borderId="0" xfId="0" applyFont="1" applyBorder="1"/>
    <xf numFmtId="0" fontId="12" fillId="0" borderId="0" xfId="0" applyFont="1" applyAlignment="1"/>
    <xf numFmtId="0" fontId="12" fillId="0" borderId="0" xfId="0" applyFont="1" applyBorder="1" applyAlignment="1"/>
    <xf numFmtId="0" fontId="2" fillId="4" borderId="0" xfId="0" applyNumberFormat="1" applyFont="1" applyFill="1" applyBorder="1" applyAlignment="1" applyProtection="1">
      <protection locked="0"/>
    </xf>
    <xf numFmtId="0" fontId="5" fillId="0" borderId="0" xfId="0" applyFont="1" applyFill="1" applyBorder="1"/>
    <xf numFmtId="0" fontId="12" fillId="4" borderId="0" xfId="0" applyFont="1" applyFill="1" applyBorder="1"/>
    <xf numFmtId="3" fontId="12" fillId="4" borderId="0" xfId="0" applyNumberFormat="1" applyFont="1" applyFill="1" applyAlignment="1">
      <alignment horizontal="left" wrapText="1"/>
    </xf>
    <xf numFmtId="3" fontId="12" fillId="4" borderId="0" xfId="0" applyNumberFormat="1" applyFont="1" applyFill="1"/>
    <xf numFmtId="4" fontId="12" fillId="4" borderId="0" xfId="0" applyNumberFormat="1" applyFont="1" applyFill="1" applyAlignment="1">
      <alignment horizontal="left" wrapText="1"/>
    </xf>
    <xf numFmtId="167" fontId="3" fillId="0" borderId="18" xfId="0" applyNumberFormat="1" applyFont="1" applyFill="1" applyBorder="1"/>
    <xf numFmtId="167" fontId="17" fillId="0" borderId="16" xfId="0" applyNumberFormat="1" applyFont="1" applyFill="1" applyBorder="1"/>
    <xf numFmtId="49" fontId="17" fillId="0" borderId="0" xfId="0" applyNumberFormat="1" applyFont="1" applyFill="1" applyBorder="1" applyAlignment="1">
      <alignment horizontal="left"/>
    </xf>
    <xf numFmtId="167" fontId="17" fillId="0" borderId="0" xfId="0" applyNumberFormat="1" applyFont="1" applyFill="1" applyBorder="1"/>
    <xf numFmtId="9" fontId="8" fillId="4" borderId="0" xfId="7" applyFont="1" applyFill="1"/>
    <xf numFmtId="9" fontId="3" fillId="0" borderId="18" xfId="7" applyFont="1" applyFill="1" applyBorder="1"/>
    <xf numFmtId="9" fontId="17" fillId="0" borderId="0" xfId="7" applyFont="1" applyFill="1" applyBorder="1"/>
    <xf numFmtId="9" fontId="18" fillId="0" borderId="0" xfId="7" applyFont="1" applyBorder="1" applyAlignment="1">
      <alignment horizontal="center"/>
    </xf>
    <xf numFmtId="4" fontId="12" fillId="0" borderId="0" xfId="0" applyNumberFormat="1" applyFont="1"/>
    <xf numFmtId="0" fontId="17" fillId="7" borderId="0" xfId="3" applyFont="1" applyFill="1" applyBorder="1" applyAlignment="1"/>
    <xf numFmtId="0" fontId="19" fillId="7" borderId="0" xfId="0" applyFont="1" applyFill="1" applyBorder="1" applyAlignment="1"/>
    <xf numFmtId="0" fontId="19" fillId="7" borderId="0" xfId="0" applyFont="1" applyFill="1" applyBorder="1" applyAlignment="1">
      <alignment horizontal="center"/>
    </xf>
    <xf numFmtId="0" fontId="20" fillId="7" borderId="0" xfId="0" applyFont="1" applyFill="1" applyBorder="1"/>
    <xf numFmtId="0" fontId="20" fillId="4" borderId="0" xfId="0" applyFont="1" applyFill="1"/>
    <xf numFmtId="0" fontId="17" fillId="4" borderId="0" xfId="3" applyFont="1" applyFill="1" applyBorder="1" applyAlignment="1">
      <alignment horizontal="centerContinuous"/>
    </xf>
    <xf numFmtId="0" fontId="19" fillId="4" borderId="0" xfId="0" applyFont="1" applyFill="1" applyBorder="1" applyAlignment="1">
      <alignment horizontal="center"/>
    </xf>
    <xf numFmtId="0" fontId="20" fillId="4" borderId="0" xfId="0" applyFont="1" applyFill="1" applyBorder="1" applyAlignment="1"/>
    <xf numFmtId="0" fontId="20" fillId="4" borderId="0" xfId="0" applyFont="1" applyFill="1" applyBorder="1"/>
    <xf numFmtId="0" fontId="3" fillId="4" borderId="0" xfId="3" applyFont="1" applyFill="1" applyBorder="1" applyAlignment="1">
      <alignment horizontal="center" vertical="center"/>
    </xf>
    <xf numFmtId="0" fontId="3" fillId="4" borderId="0" xfId="3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165" fontId="17" fillId="7" borderId="6" xfId="2" applyNumberFormat="1" applyFont="1" applyFill="1" applyBorder="1" applyAlignment="1">
      <alignment horizontal="center" vertical="center"/>
    </xf>
    <xf numFmtId="0" fontId="17" fillId="4" borderId="0" xfId="3" applyFont="1" applyFill="1" applyBorder="1" applyAlignment="1">
      <alignment vertical="center"/>
    </xf>
    <xf numFmtId="0" fontId="3" fillId="4" borderId="0" xfId="3" applyFont="1" applyFill="1" applyBorder="1" applyAlignment="1"/>
    <xf numFmtId="3" fontId="3" fillId="4" borderId="0" xfId="0" applyNumberFormat="1" applyFont="1" applyFill="1" applyBorder="1" applyAlignment="1">
      <alignment vertical="top"/>
    </xf>
    <xf numFmtId="0" fontId="20" fillId="4" borderId="0" xfId="0" applyFont="1" applyFill="1" applyBorder="1" applyAlignment="1">
      <alignment vertical="top"/>
    </xf>
    <xf numFmtId="3" fontId="17" fillId="4" borderId="0" xfId="0" applyNumberFormat="1" applyFont="1" applyFill="1" applyBorder="1" applyAlignment="1">
      <alignment vertical="top"/>
    </xf>
    <xf numFmtId="3" fontId="3" fillId="4" borderId="0" xfId="2" applyNumberFormat="1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>
      <alignment vertical="top"/>
    </xf>
    <xf numFmtId="3" fontId="22" fillId="4" borderId="0" xfId="0" applyNumberFormat="1" applyFont="1" applyFill="1" applyBorder="1" applyAlignment="1">
      <alignment vertical="top"/>
    </xf>
    <xf numFmtId="3" fontId="3" fillId="4" borderId="0" xfId="0" applyNumberFormat="1" applyFont="1" applyFill="1" applyBorder="1" applyAlignment="1" applyProtection="1">
      <alignment vertical="top"/>
      <protection locked="0"/>
    </xf>
    <xf numFmtId="0" fontId="23" fillId="4" borderId="0" xfId="0" applyFont="1" applyFill="1" applyBorder="1" applyAlignment="1">
      <alignment vertical="top"/>
    </xf>
    <xf numFmtId="3" fontId="23" fillId="4" borderId="0" xfId="0" applyNumberFormat="1" applyFont="1" applyFill="1" applyBorder="1" applyAlignment="1">
      <alignment vertical="top"/>
    </xf>
    <xf numFmtId="0" fontId="24" fillId="4" borderId="0" xfId="0" applyFont="1" applyFill="1" applyBorder="1" applyAlignment="1">
      <alignment vertical="top"/>
    </xf>
    <xf numFmtId="3" fontId="17" fillId="4" borderId="0" xfId="2" applyNumberFormat="1" applyFont="1" applyFill="1" applyBorder="1" applyAlignment="1">
      <alignment vertical="top"/>
    </xf>
    <xf numFmtId="3" fontId="23" fillId="4" borderId="0" xfId="2" applyNumberFormat="1" applyFont="1" applyFill="1" applyBorder="1" applyAlignment="1">
      <alignment vertical="top"/>
    </xf>
    <xf numFmtId="0" fontId="20" fillId="4" borderId="4" xfId="0" applyFont="1" applyFill="1" applyBorder="1"/>
    <xf numFmtId="0" fontId="20" fillId="4" borderId="4" xfId="0" applyFont="1" applyFill="1" applyBorder="1" applyAlignment="1"/>
    <xf numFmtId="0" fontId="3" fillId="4" borderId="4" xfId="0" applyFont="1" applyFill="1" applyBorder="1" applyAlignment="1">
      <alignment vertical="top"/>
    </xf>
    <xf numFmtId="0" fontId="3" fillId="4" borderId="4" xfId="0" applyFont="1" applyFill="1" applyBorder="1"/>
    <xf numFmtId="43" fontId="3" fillId="4" borderId="4" xfId="2" applyFont="1" applyFill="1" applyBorder="1"/>
    <xf numFmtId="0" fontId="3" fillId="4" borderId="4" xfId="0" applyFont="1" applyFill="1" applyBorder="1" applyAlignment="1">
      <alignment vertical="center"/>
    </xf>
    <xf numFmtId="0" fontId="3" fillId="4" borderId="4" xfId="0" applyFont="1" applyFill="1" applyBorder="1" applyAlignment="1"/>
    <xf numFmtId="0" fontId="3" fillId="4" borderId="0" xfId="0" applyFont="1" applyFill="1" applyBorder="1"/>
    <xf numFmtId="43" fontId="3" fillId="4" borderId="0" xfId="2" applyFont="1" applyFill="1" applyBorder="1"/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/>
    <xf numFmtId="0" fontId="17" fillId="4" borderId="0" xfId="0" applyFont="1" applyFill="1" applyBorder="1" applyAlignment="1">
      <alignment horizontal="right" vertical="top"/>
    </xf>
    <xf numFmtId="0" fontId="17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horizontal="right"/>
    </xf>
    <xf numFmtId="43" fontId="3" fillId="4" borderId="0" xfId="2" applyFont="1" applyFill="1" applyBorder="1" applyAlignment="1">
      <alignment vertical="top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20" fillId="4" borderId="0" xfId="0" applyFont="1" applyFill="1" applyAlignment="1"/>
    <xf numFmtId="0" fontId="17" fillId="7" borderId="0" xfId="0" applyFont="1" applyFill="1" applyBorder="1" applyAlignment="1"/>
    <xf numFmtId="0" fontId="17" fillId="7" borderId="0" xfId="1" applyNumberFormat="1" applyFont="1" applyFill="1" applyBorder="1" applyAlignment="1">
      <alignment vertical="center"/>
    </xf>
    <xf numFmtId="0" fontId="17" fillId="4" borderId="0" xfId="1" applyNumberFormat="1" applyFont="1" applyFill="1" applyBorder="1" applyAlignment="1">
      <alignment horizontal="centerContinuous" vertical="center"/>
    </xf>
    <xf numFmtId="0" fontId="17" fillId="4" borderId="0" xfId="0" applyNumberFormat="1" applyFont="1" applyFill="1" applyBorder="1" applyAlignment="1" applyProtection="1">
      <protection locked="0"/>
    </xf>
    <xf numFmtId="0" fontId="17" fillId="4" borderId="0" xfId="1" applyNumberFormat="1" applyFont="1" applyFill="1" applyBorder="1" applyAlignment="1">
      <alignment vertical="center"/>
    </xf>
    <xf numFmtId="0" fontId="17" fillId="4" borderId="0" xfId="1" applyNumberFormat="1" applyFont="1" applyFill="1" applyBorder="1" applyAlignment="1">
      <alignment horizontal="right" vertical="top"/>
    </xf>
    <xf numFmtId="0" fontId="17" fillId="7" borderId="22" xfId="0" applyFont="1" applyFill="1" applyBorder="1" applyAlignment="1">
      <alignment horizontal="centerContinuous"/>
    </xf>
    <xf numFmtId="0" fontId="17" fillId="7" borderId="23" xfId="0" applyFont="1" applyFill="1" applyBorder="1" applyAlignment="1">
      <alignment horizontal="centerContinuous"/>
    </xf>
    <xf numFmtId="165" fontId="17" fillId="7" borderId="0" xfId="2" applyNumberFormat="1" applyFont="1" applyFill="1" applyBorder="1" applyAlignment="1">
      <alignment horizontal="center"/>
    </xf>
    <xf numFmtId="165" fontId="17" fillId="7" borderId="24" xfId="2" applyNumberFormat="1" applyFont="1" applyFill="1" applyBorder="1" applyAlignment="1">
      <alignment horizontal="center"/>
    </xf>
    <xf numFmtId="166" fontId="3" fillId="4" borderId="0" xfId="2" applyNumberFormat="1" applyFont="1" applyFill="1" applyBorder="1" applyAlignment="1">
      <alignment vertical="top"/>
    </xf>
    <xf numFmtId="0" fontId="20" fillId="4" borderId="0" xfId="0" applyFont="1" applyFill="1" applyBorder="1" applyAlignment="1">
      <alignment horizontal="right" vertical="top"/>
    </xf>
    <xf numFmtId="0" fontId="17" fillId="4" borderId="24" xfId="0" applyFont="1" applyFill="1" applyBorder="1" applyAlignment="1">
      <alignment vertical="top"/>
    </xf>
    <xf numFmtId="3" fontId="17" fillId="4" borderId="24" xfId="0" applyNumberFormat="1" applyFont="1" applyFill="1" applyBorder="1" applyAlignment="1">
      <alignment vertical="top"/>
    </xf>
    <xf numFmtId="3" fontId="3" fillId="4" borderId="24" xfId="0" applyNumberFormat="1" applyFont="1" applyFill="1" applyBorder="1" applyAlignment="1">
      <alignment vertical="top"/>
    </xf>
    <xf numFmtId="0" fontId="3" fillId="4" borderId="0" xfId="0" applyFont="1" applyFill="1" applyBorder="1" applyAlignment="1">
      <alignment vertical="top" wrapText="1"/>
    </xf>
    <xf numFmtId="3" fontId="3" fillId="4" borderId="0" xfId="2" applyNumberFormat="1" applyFont="1" applyFill="1" applyBorder="1" applyAlignment="1">
      <alignment vertical="top"/>
    </xf>
    <xf numFmtId="3" fontId="17" fillId="4" borderId="0" xfId="0" applyNumberFormat="1" applyFont="1" applyFill="1" applyBorder="1" applyAlignment="1" applyProtection="1">
      <alignment vertical="top"/>
    </xf>
    <xf numFmtId="0" fontId="19" fillId="4" borderId="0" xfId="0" applyFont="1" applyFill="1" applyBorder="1" applyAlignment="1">
      <alignment horizontal="right" vertical="top"/>
    </xf>
    <xf numFmtId="0" fontId="20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horizontal="left" vertical="top"/>
    </xf>
    <xf numFmtId="3" fontId="22" fillId="4" borderId="0" xfId="2" applyNumberFormat="1" applyFont="1" applyFill="1" applyBorder="1" applyAlignment="1">
      <alignment vertical="top"/>
    </xf>
    <xf numFmtId="0" fontId="20" fillId="4" borderId="4" xfId="0" applyFont="1" applyFill="1" applyBorder="1" applyAlignment="1">
      <alignment vertical="top"/>
    </xf>
    <xf numFmtId="0" fontId="20" fillId="4" borderId="4" xfId="0" applyFont="1" applyFill="1" applyBorder="1" applyAlignment="1">
      <alignment horizontal="right" vertical="top"/>
    </xf>
    <xf numFmtId="0" fontId="20" fillId="4" borderId="25" xfId="0" applyFont="1" applyFill="1" applyBorder="1" applyAlignment="1">
      <alignment vertical="top"/>
    </xf>
    <xf numFmtId="0" fontId="3" fillId="4" borderId="26" xfId="0" applyFont="1" applyFill="1" applyBorder="1" applyAlignment="1">
      <alignment vertical="top"/>
    </xf>
    <xf numFmtId="0" fontId="3" fillId="4" borderId="26" xfId="0" applyFont="1" applyFill="1" applyBorder="1"/>
    <xf numFmtId="43" fontId="3" fillId="4" borderId="26" xfId="2" applyFont="1" applyFill="1" applyBorder="1"/>
    <xf numFmtId="0" fontId="20" fillId="4" borderId="26" xfId="0" applyFont="1" applyFill="1" applyBorder="1" applyAlignment="1">
      <alignment horizontal="right" vertical="top"/>
    </xf>
    <xf numFmtId="0" fontId="3" fillId="4" borderId="26" xfId="0" applyFont="1" applyFill="1" applyBorder="1" applyAlignment="1">
      <alignment vertical="center"/>
    </xf>
    <xf numFmtId="43" fontId="3" fillId="4" borderId="27" xfId="2" applyFont="1" applyFill="1" applyBorder="1"/>
    <xf numFmtId="0" fontId="17" fillId="4" borderId="0" xfId="3" applyFont="1" applyFill="1" applyBorder="1" applyAlignment="1">
      <alignment horizontal="center"/>
    </xf>
    <xf numFmtId="0" fontId="17" fillId="4" borderId="0" xfId="3" applyFont="1" applyFill="1" applyBorder="1" applyAlignment="1"/>
    <xf numFmtId="0" fontId="20" fillId="4" borderId="0" xfId="0" applyFont="1" applyFill="1" applyAlignment="1">
      <alignment wrapText="1"/>
    </xf>
    <xf numFmtId="0" fontId="20" fillId="4" borderId="0" xfId="0" applyFont="1" applyFill="1" applyBorder="1" applyAlignment="1">
      <alignment wrapText="1"/>
    </xf>
    <xf numFmtId="0" fontId="17" fillId="4" borderId="0" xfId="3" applyFont="1" applyFill="1" applyBorder="1" applyAlignment="1">
      <alignment vertical="top"/>
    </xf>
    <xf numFmtId="0" fontId="26" fillId="4" borderId="0" xfId="3" applyFont="1" applyFill="1" applyBorder="1" applyAlignment="1">
      <alignment horizontal="center"/>
    </xf>
    <xf numFmtId="3" fontId="17" fillId="4" borderId="0" xfId="0" applyNumberFormat="1" applyFont="1" applyFill="1" applyBorder="1" applyAlignment="1" applyProtection="1">
      <alignment horizontal="right" vertical="top"/>
    </xf>
    <xf numFmtId="3" fontId="3" fillId="4" borderId="0" xfId="0" applyNumberFormat="1" applyFont="1" applyFill="1" applyBorder="1" applyAlignment="1" applyProtection="1">
      <alignment horizontal="right" vertical="top"/>
    </xf>
    <xf numFmtId="3" fontId="3" fillId="4" borderId="0" xfId="2" applyNumberFormat="1" applyFont="1" applyFill="1" applyBorder="1" applyAlignment="1" applyProtection="1">
      <alignment horizontal="right" vertical="top" wrapText="1"/>
    </xf>
    <xf numFmtId="3" fontId="3" fillId="0" borderId="0" xfId="2" applyNumberFormat="1" applyFont="1" applyFill="1" applyBorder="1" applyAlignment="1" applyProtection="1">
      <alignment horizontal="right" vertical="top" wrapText="1"/>
    </xf>
    <xf numFmtId="0" fontId="26" fillId="4" borderId="0" xfId="3" applyFont="1" applyFill="1" applyBorder="1" applyAlignment="1" applyProtection="1">
      <alignment horizontal="center"/>
    </xf>
    <xf numFmtId="3" fontId="3" fillId="4" borderId="4" xfId="2" applyNumberFormat="1" applyFont="1" applyFill="1" applyBorder="1" applyAlignment="1" applyProtection="1">
      <alignment horizontal="right" vertical="top" wrapText="1"/>
    </xf>
    <xf numFmtId="0" fontId="3" fillId="4" borderId="4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wrapText="1"/>
    </xf>
    <xf numFmtId="0" fontId="3" fillId="4" borderId="0" xfId="0" applyFont="1" applyFill="1" applyBorder="1" applyProtection="1">
      <protection locked="0"/>
    </xf>
    <xf numFmtId="43" fontId="3" fillId="4" borderId="0" xfId="2" applyFont="1" applyFill="1" applyBorder="1" applyProtection="1"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wrapText="1"/>
      <protection locked="0"/>
    </xf>
    <xf numFmtId="0" fontId="17" fillId="4" borderId="0" xfId="0" applyFont="1" applyFill="1" applyBorder="1" applyAlignment="1"/>
    <xf numFmtId="0" fontId="17" fillId="7" borderId="7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3" fontId="19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3" fontId="19" fillId="4" borderId="0" xfId="2" applyNumberFormat="1" applyFont="1" applyFill="1" applyBorder="1" applyAlignment="1">
      <alignment vertical="top"/>
    </xf>
    <xf numFmtId="3" fontId="20" fillId="4" borderId="0" xfId="0" applyNumberFormat="1" applyFont="1" applyFill="1" applyBorder="1" applyAlignment="1">
      <alignment vertical="top"/>
    </xf>
    <xf numFmtId="3" fontId="20" fillId="4" borderId="0" xfId="2" applyNumberFormat="1" applyFont="1" applyFill="1" applyBorder="1" applyAlignment="1">
      <alignment vertical="top"/>
    </xf>
    <xf numFmtId="0" fontId="20" fillId="4" borderId="0" xfId="0" applyFont="1" applyFill="1" applyAlignment="1">
      <alignment horizontal="center"/>
    </xf>
    <xf numFmtId="0" fontId="20" fillId="4" borderId="4" xfId="0" applyFont="1" applyFill="1" applyBorder="1" applyAlignment="1" applyProtection="1">
      <protection locked="0"/>
    </xf>
    <xf numFmtId="0" fontId="20" fillId="4" borderId="0" xfId="0" applyFont="1" applyFill="1" applyBorder="1" applyAlignment="1" applyProtection="1">
      <protection locked="0"/>
    </xf>
    <xf numFmtId="0" fontId="17" fillId="7" borderId="0" xfId="3" applyFont="1" applyFill="1" applyBorder="1" applyAlignment="1" applyProtection="1"/>
    <xf numFmtId="0" fontId="17" fillId="4" borderId="0" xfId="0" applyFont="1" applyFill="1" applyBorder="1" applyAlignment="1" applyProtection="1"/>
    <xf numFmtId="0" fontId="17" fillId="7" borderId="6" xfId="3" applyFont="1" applyFill="1" applyBorder="1" applyAlignment="1" applyProtection="1">
      <alignment horizontal="center" vertical="center" wrapText="1"/>
    </xf>
    <xf numFmtId="0" fontId="17" fillId="7" borderId="6" xfId="0" applyFont="1" applyFill="1" applyBorder="1" applyAlignment="1" applyProtection="1">
      <alignment horizontal="center" vertical="center" wrapText="1"/>
    </xf>
    <xf numFmtId="0" fontId="17" fillId="4" borderId="0" xfId="1" applyNumberFormat="1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vertical="top"/>
    </xf>
    <xf numFmtId="3" fontId="17" fillId="4" borderId="0" xfId="0" applyNumberFormat="1" applyFont="1" applyFill="1" applyBorder="1" applyAlignment="1" applyProtection="1">
      <alignment horizontal="center" vertical="top"/>
      <protection locked="0"/>
    </xf>
    <xf numFmtId="0" fontId="26" fillId="4" borderId="0" xfId="0" applyFont="1" applyFill="1" applyBorder="1" applyAlignment="1" applyProtection="1">
      <alignment vertical="top"/>
    </xf>
    <xf numFmtId="3" fontId="3" fillId="4" borderId="0" xfId="0" applyNumberFormat="1" applyFont="1" applyFill="1" applyBorder="1" applyAlignment="1" applyProtection="1">
      <alignment horizontal="center" vertical="top"/>
      <protection locked="0"/>
    </xf>
    <xf numFmtId="3" fontId="3" fillId="4" borderId="0" xfId="0" applyNumberFormat="1" applyFont="1" applyFill="1" applyBorder="1" applyAlignment="1" applyProtection="1">
      <alignment horizontal="right" vertical="top"/>
      <protection locked="0"/>
    </xf>
    <xf numFmtId="0" fontId="3" fillId="4" borderId="0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0" fontId="17" fillId="4" borderId="0" xfId="0" applyFont="1" applyFill="1" applyBorder="1" applyAlignment="1" applyProtection="1">
      <alignment horizontal="right" vertical="top"/>
      <protection locked="0"/>
    </xf>
    <xf numFmtId="0" fontId="20" fillId="4" borderId="0" xfId="0" applyFont="1" applyFill="1" applyBorder="1" applyAlignment="1" applyProtection="1">
      <alignment vertical="top"/>
    </xf>
    <xf numFmtId="0" fontId="3" fillId="4" borderId="0" xfId="0" applyNumberFormat="1" applyFont="1" applyFill="1" applyBorder="1" applyAlignment="1" applyProtection="1">
      <alignment horizontal="right" vertical="top"/>
      <protection locked="0"/>
    </xf>
    <xf numFmtId="0" fontId="17" fillId="4" borderId="0" xfId="0" applyFont="1" applyFill="1" applyBorder="1" applyAlignment="1" applyProtection="1">
      <alignment horizontal="right" vertical="top"/>
    </xf>
    <xf numFmtId="0" fontId="23" fillId="4" borderId="0" xfId="0" applyFont="1" applyFill="1" applyBorder="1" applyAlignment="1" applyProtection="1">
      <alignment vertical="top"/>
    </xf>
    <xf numFmtId="3" fontId="23" fillId="4" borderId="0" xfId="0" applyNumberFormat="1" applyFont="1" applyFill="1" applyBorder="1" applyAlignment="1" applyProtection="1">
      <alignment horizontal="center" vertical="top"/>
      <protection locked="0"/>
    </xf>
    <xf numFmtId="3" fontId="23" fillId="4" borderId="0" xfId="0" applyNumberFormat="1" applyFont="1" applyFill="1" applyBorder="1" applyAlignment="1" applyProtection="1">
      <alignment horizontal="right" vertical="top"/>
    </xf>
    <xf numFmtId="0" fontId="20" fillId="4" borderId="0" xfId="0" applyFont="1" applyFill="1" applyBorder="1" applyAlignment="1" applyProtection="1">
      <alignment horizontal="center" vertical="top"/>
      <protection locked="0"/>
    </xf>
    <xf numFmtId="3" fontId="23" fillId="4" borderId="0" xfId="0" applyNumberFormat="1" applyFont="1" applyFill="1" applyBorder="1" applyAlignment="1" applyProtection="1">
      <alignment horizontal="center" vertical="top"/>
    </xf>
    <xf numFmtId="0" fontId="23" fillId="4" borderId="4" xfId="0" applyFont="1" applyFill="1" applyBorder="1" applyAlignment="1" applyProtection="1">
      <alignment vertical="top"/>
    </xf>
    <xf numFmtId="3" fontId="23" fillId="4" borderId="4" xfId="0" applyNumberFormat="1" applyFont="1" applyFill="1" applyBorder="1" applyAlignment="1" applyProtection="1">
      <alignment horizontal="center" vertical="top"/>
    </xf>
    <xf numFmtId="3" fontId="23" fillId="4" borderId="4" xfId="0" applyNumberFormat="1" applyFont="1" applyFill="1" applyBorder="1" applyAlignment="1" applyProtection="1">
      <alignment horizontal="right" vertical="top"/>
    </xf>
    <xf numFmtId="0" fontId="20" fillId="4" borderId="0" xfId="0" applyFont="1" applyFill="1" applyBorder="1" applyAlignment="1" applyProtection="1"/>
    <xf numFmtId="3" fontId="17" fillId="4" borderId="0" xfId="0" applyNumberFormat="1" applyFont="1" applyFill="1" applyBorder="1" applyAlignment="1" applyProtection="1">
      <alignment horizontal="center" vertical="center"/>
    </xf>
    <xf numFmtId="3" fontId="17" fillId="4" borderId="0" xfId="0" applyNumberFormat="1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/>
    <xf numFmtId="0" fontId="20" fillId="4" borderId="0" xfId="0" applyFont="1" applyFill="1" applyBorder="1" applyProtection="1"/>
    <xf numFmtId="0" fontId="3" fillId="4" borderId="0" xfId="0" applyFont="1" applyFill="1" applyBorder="1" applyProtection="1"/>
    <xf numFmtId="43" fontId="3" fillId="4" borderId="0" xfId="2" applyFont="1" applyFill="1" applyBorder="1" applyProtection="1"/>
    <xf numFmtId="0" fontId="3" fillId="4" borderId="0" xfId="0" applyFont="1" applyFill="1" applyBorder="1" applyAlignment="1" applyProtection="1">
      <alignment vertical="center"/>
    </xf>
    <xf numFmtId="0" fontId="29" fillId="4" borderId="0" xfId="0" applyFont="1" applyFill="1" applyBorder="1" applyAlignment="1" applyProtection="1">
      <alignment horizontal="right"/>
    </xf>
    <xf numFmtId="165" fontId="17" fillId="7" borderId="6" xfId="2" applyNumberFormat="1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left" vertical="top"/>
    </xf>
    <xf numFmtId="3" fontId="19" fillId="4" borderId="0" xfId="0" applyNumberFormat="1" applyFont="1" applyFill="1" applyBorder="1" applyAlignment="1" applyProtection="1">
      <alignment horizontal="right" vertical="top"/>
      <protection locked="0"/>
    </xf>
    <xf numFmtId="3" fontId="19" fillId="4" borderId="0" xfId="0" applyNumberFormat="1" applyFont="1" applyFill="1" applyBorder="1" applyAlignment="1" applyProtection="1">
      <alignment horizontal="right" vertical="top"/>
    </xf>
    <xf numFmtId="3" fontId="20" fillId="4" borderId="0" xfId="0" applyNumberFormat="1" applyFont="1" applyFill="1" applyBorder="1" applyAlignment="1">
      <alignment horizontal="right" vertical="top"/>
    </xf>
    <xf numFmtId="3" fontId="19" fillId="4" borderId="0" xfId="0" applyNumberFormat="1" applyFont="1" applyFill="1" applyBorder="1" applyAlignment="1">
      <alignment horizontal="right" vertical="top"/>
    </xf>
    <xf numFmtId="3" fontId="20" fillId="4" borderId="0" xfId="0" applyNumberFormat="1" applyFont="1" applyFill="1" applyBorder="1" applyAlignment="1" applyProtection="1">
      <alignment horizontal="right" vertical="top"/>
      <protection locked="0"/>
    </xf>
    <xf numFmtId="3" fontId="19" fillId="4" borderId="14" xfId="0" applyNumberFormat="1" applyFont="1" applyFill="1" applyBorder="1" applyAlignment="1">
      <alignment horizontal="right" vertical="top"/>
    </xf>
    <xf numFmtId="3" fontId="29" fillId="4" borderId="0" xfId="0" applyNumberFormat="1" applyFont="1" applyFill="1" applyAlignment="1">
      <alignment horizontal="center"/>
    </xf>
    <xf numFmtId="3" fontId="19" fillId="4" borderId="4" xfId="0" applyNumberFormat="1" applyFont="1" applyFill="1" applyBorder="1" applyAlignment="1">
      <alignment horizontal="right" vertical="top"/>
    </xf>
    <xf numFmtId="0" fontId="20" fillId="4" borderId="6" xfId="0" applyFont="1" applyFill="1" applyBorder="1" applyAlignment="1">
      <alignment vertical="top"/>
    </xf>
    <xf numFmtId="0" fontId="3" fillId="4" borderId="0" xfId="0" applyFont="1" applyFill="1"/>
    <xf numFmtId="0" fontId="3" fillId="4" borderId="0" xfId="0" applyFont="1" applyFill="1" applyAlignment="1">
      <alignment wrapText="1"/>
    </xf>
    <xf numFmtId="43" fontId="3" fillId="4" borderId="0" xfId="2" applyNumberFormat="1" applyFont="1" applyFill="1" applyAlignment="1">
      <alignment horizontal="center"/>
    </xf>
    <xf numFmtId="0" fontId="20" fillId="4" borderId="0" xfId="0" applyFont="1" applyFill="1" applyBorder="1" applyAlignment="1">
      <alignment horizontal="centerContinuous"/>
    </xf>
    <xf numFmtId="0" fontId="3" fillId="4" borderId="0" xfId="0" applyNumberFormat="1" applyFont="1" applyFill="1" applyBorder="1" applyAlignment="1" applyProtection="1">
      <protection locked="0"/>
    </xf>
    <xf numFmtId="0" fontId="17" fillId="4" borderId="0" xfId="3" applyFont="1" applyFill="1" applyBorder="1" applyAlignment="1">
      <alignment horizontal="center" vertical="top"/>
    </xf>
    <xf numFmtId="0" fontId="3" fillId="4" borderId="0" xfId="3" applyFont="1" applyFill="1" applyBorder="1" applyAlignment="1">
      <alignment horizontal="centerContinuous" vertical="center"/>
    </xf>
    <xf numFmtId="0" fontId="3" fillId="4" borderId="0" xfId="3" applyFont="1" applyFill="1" applyBorder="1" applyAlignment="1">
      <alignment horizontal="center" vertical="top"/>
    </xf>
    <xf numFmtId="0" fontId="3" fillId="7" borderId="6" xfId="0" applyFont="1" applyFill="1" applyBorder="1" applyAlignment="1">
      <alignment vertical="center"/>
    </xf>
    <xf numFmtId="0" fontId="3" fillId="4" borderId="0" xfId="3" applyFont="1" applyFill="1" applyBorder="1" applyAlignment="1">
      <alignment vertical="top"/>
    </xf>
    <xf numFmtId="3" fontId="3" fillId="4" borderId="0" xfId="3" applyNumberFormat="1" applyFont="1" applyFill="1" applyBorder="1" applyAlignment="1">
      <alignment vertical="top"/>
    </xf>
    <xf numFmtId="3" fontId="17" fillId="4" borderId="0" xfId="3" applyNumberFormat="1" applyFont="1" applyFill="1" applyBorder="1" applyAlignment="1">
      <alignment vertical="top"/>
    </xf>
    <xf numFmtId="3" fontId="3" fillId="4" borderId="0" xfId="3" applyNumberFormat="1" applyFont="1" applyFill="1" applyBorder="1" applyAlignment="1" applyProtection="1">
      <alignment vertical="top"/>
      <protection locked="0"/>
    </xf>
    <xf numFmtId="3" fontId="17" fillId="4" borderId="0" xfId="3" applyNumberFormat="1" applyFont="1" applyFill="1" applyBorder="1" applyAlignment="1">
      <alignment horizontal="right" vertical="top" wrapText="1"/>
    </xf>
    <xf numFmtId="0" fontId="20" fillId="4" borderId="0" xfId="0" applyFont="1" applyFill="1" applyBorder="1" applyAlignment="1">
      <alignment horizontal="left" vertical="top" wrapText="1"/>
    </xf>
    <xf numFmtId="0" fontId="17" fillId="4" borderId="4" xfId="3" applyFont="1" applyFill="1" applyBorder="1" applyAlignment="1">
      <alignment vertical="top"/>
    </xf>
    <xf numFmtId="3" fontId="3" fillId="4" borderId="4" xfId="3" applyNumberFormat="1" applyFont="1" applyFill="1" applyBorder="1" applyAlignment="1">
      <alignment vertical="top"/>
    </xf>
    <xf numFmtId="43" fontId="20" fillId="4" borderId="4" xfId="2" applyFont="1" applyFill="1" applyBorder="1"/>
    <xf numFmtId="43" fontId="3" fillId="4" borderId="4" xfId="2" applyFont="1" applyFill="1" applyBorder="1" applyAlignment="1" applyProtection="1">
      <protection locked="0"/>
    </xf>
    <xf numFmtId="43" fontId="3" fillId="4" borderId="0" xfId="2" applyFont="1" applyFill="1" applyBorder="1" applyAlignment="1" applyProtection="1">
      <protection locked="0"/>
    </xf>
    <xf numFmtId="0" fontId="20" fillId="0" borderId="0" xfId="0" applyFont="1"/>
    <xf numFmtId="0" fontId="20" fillId="0" borderId="7" xfId="0" applyFont="1" applyBorder="1"/>
    <xf numFmtId="0" fontId="20" fillId="0" borderId="0" xfId="0" applyFont="1" applyBorder="1"/>
    <xf numFmtId="0" fontId="20" fillId="0" borderId="2" xfId="0" applyFont="1" applyBorder="1"/>
    <xf numFmtId="0" fontId="20" fillId="0" borderId="4" xfId="0" applyFont="1" applyBorder="1"/>
    <xf numFmtId="0" fontId="31" fillId="0" borderId="4" xfId="0" applyFont="1" applyBorder="1"/>
    <xf numFmtId="0" fontId="33" fillId="0" borderId="0" xfId="0" applyFont="1"/>
    <xf numFmtId="9" fontId="17" fillId="4" borderId="0" xfId="7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9" fontId="17" fillId="4" borderId="0" xfId="7" applyFont="1" applyFill="1" applyBorder="1" applyAlignment="1" applyProtection="1">
      <protection locked="0"/>
    </xf>
    <xf numFmtId="9" fontId="20" fillId="4" borderId="0" xfId="7" applyFont="1" applyFill="1"/>
    <xf numFmtId="9" fontId="20" fillId="4" borderId="0" xfId="7" applyFont="1" applyFill="1" applyBorder="1"/>
    <xf numFmtId="0" fontId="19" fillId="4" borderId="0" xfId="0" applyFont="1" applyFill="1" applyBorder="1"/>
    <xf numFmtId="49" fontId="17" fillId="7" borderId="16" xfId="0" applyNumberFormat="1" applyFont="1" applyFill="1" applyBorder="1" applyAlignment="1">
      <alignment horizontal="center" vertical="center"/>
    </xf>
    <xf numFmtId="9" fontId="17" fillId="7" borderId="16" xfId="7" applyFont="1" applyFill="1" applyBorder="1" applyAlignment="1">
      <alignment horizontal="center" vertical="center"/>
    </xf>
    <xf numFmtId="167" fontId="33" fillId="4" borderId="17" xfId="0" applyNumberFormat="1" applyFont="1" applyFill="1" applyBorder="1"/>
    <xf numFmtId="9" fontId="33" fillId="4" borderId="17" xfId="7" applyFont="1" applyFill="1" applyBorder="1"/>
    <xf numFmtId="167" fontId="33" fillId="4" borderId="18" xfId="0" applyNumberFormat="1" applyFont="1" applyFill="1" applyBorder="1"/>
    <xf numFmtId="9" fontId="33" fillId="4" borderId="18" xfId="7" applyFont="1" applyFill="1" applyBorder="1"/>
    <xf numFmtId="167" fontId="33" fillId="4" borderId="19" xfId="0" applyNumberFormat="1" applyFont="1" applyFill="1" applyBorder="1"/>
    <xf numFmtId="9" fontId="33" fillId="4" borderId="19" xfId="7" applyFont="1" applyFill="1" applyBorder="1"/>
    <xf numFmtId="0" fontId="31" fillId="4" borderId="0" xfId="0" applyFont="1" applyFill="1" applyBorder="1"/>
    <xf numFmtId="167" fontId="20" fillId="4" borderId="18" xfId="0" applyNumberFormat="1" applyFont="1" applyFill="1" applyBorder="1"/>
    <xf numFmtId="9" fontId="20" fillId="4" borderId="18" xfId="7" applyFont="1" applyFill="1" applyBorder="1"/>
    <xf numFmtId="167" fontId="20" fillId="4" borderId="19" xfId="0" applyNumberFormat="1" applyFont="1" applyFill="1" applyBorder="1"/>
    <xf numFmtId="9" fontId="20" fillId="4" borderId="19" xfId="7" applyFont="1" applyFill="1" applyBorder="1"/>
    <xf numFmtId="0" fontId="19" fillId="4" borderId="0" xfId="0" applyFont="1" applyFill="1"/>
    <xf numFmtId="49" fontId="17" fillId="4" borderId="0" xfId="0" applyNumberFormat="1" applyFont="1" applyFill="1" applyBorder="1" applyAlignment="1">
      <alignment horizontal="left"/>
    </xf>
    <xf numFmtId="167" fontId="33" fillId="4" borderId="0" xfId="0" applyNumberFormat="1" applyFont="1" applyFill="1" applyBorder="1"/>
    <xf numFmtId="9" fontId="33" fillId="4" borderId="0" xfId="7" applyFont="1" applyFill="1" applyBorder="1"/>
    <xf numFmtId="49" fontId="17" fillId="7" borderId="16" xfId="0" applyNumberFormat="1" applyFont="1" applyFill="1" applyBorder="1" applyAlignment="1">
      <alignment horizontal="center" vertical="center" wrapText="1"/>
    </xf>
    <xf numFmtId="167" fontId="33" fillId="4" borderId="2" xfId="0" applyNumberFormat="1" applyFont="1" applyFill="1" applyBorder="1"/>
    <xf numFmtId="167" fontId="33" fillId="4" borderId="4" xfId="0" applyNumberFormat="1" applyFont="1" applyFill="1" applyBorder="1"/>
    <xf numFmtId="9" fontId="33" fillId="4" borderId="4" xfId="7" applyFont="1" applyFill="1" applyBorder="1"/>
    <xf numFmtId="167" fontId="17" fillId="4" borderId="0" xfId="0" applyNumberFormat="1" applyFont="1" applyFill="1" applyBorder="1"/>
    <xf numFmtId="9" fontId="17" fillId="4" borderId="0" xfId="7" applyFont="1" applyFill="1" applyBorder="1"/>
    <xf numFmtId="49" fontId="17" fillId="7" borderId="17" xfId="0" applyNumberFormat="1" applyFont="1" applyFill="1" applyBorder="1" applyAlignment="1">
      <alignment horizontal="center" vertical="center"/>
    </xf>
    <xf numFmtId="9" fontId="17" fillId="7" borderId="17" xfId="7" applyFont="1" applyFill="1" applyBorder="1" applyAlignment="1">
      <alignment horizontal="center" vertical="center"/>
    </xf>
    <xf numFmtId="167" fontId="3" fillId="0" borderId="2" xfId="0" applyNumberFormat="1" applyFont="1" applyFill="1" applyBorder="1"/>
    <xf numFmtId="167" fontId="33" fillId="4" borderId="16" xfId="0" applyNumberFormat="1" applyFont="1" applyFill="1" applyBorder="1"/>
    <xf numFmtId="4" fontId="19" fillId="7" borderId="17" xfId="5" applyNumberFormat="1" applyFont="1" applyFill="1" applyBorder="1" applyAlignment="1">
      <alignment horizontal="center" vertical="center" wrapText="1"/>
    </xf>
    <xf numFmtId="9" fontId="19" fillId="7" borderId="21" xfId="7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wrapText="1"/>
    </xf>
    <xf numFmtId="9" fontId="20" fillId="0" borderId="17" xfId="7" applyFont="1" applyBorder="1" applyAlignment="1"/>
    <xf numFmtId="0" fontId="20" fillId="0" borderId="18" xfId="0" applyFont="1" applyFill="1" applyBorder="1" applyAlignment="1">
      <alignment wrapText="1"/>
    </xf>
    <xf numFmtId="9" fontId="20" fillId="0" borderId="18" xfId="7" applyFont="1" applyBorder="1" applyAlignment="1"/>
    <xf numFmtId="0" fontId="20" fillId="4" borderId="18" xfId="0" applyFont="1" applyFill="1" applyBorder="1"/>
    <xf numFmtId="4" fontId="19" fillId="7" borderId="16" xfId="5" applyNumberFormat="1" applyFont="1" applyFill="1" applyBorder="1" applyAlignment="1">
      <alignment horizontal="center" vertical="center" wrapText="1"/>
    </xf>
    <xf numFmtId="167" fontId="20" fillId="4" borderId="17" xfId="0" applyNumberFormat="1" applyFont="1" applyFill="1" applyBorder="1"/>
    <xf numFmtId="167" fontId="20" fillId="0" borderId="18" xfId="0" applyNumberFormat="1" applyFont="1" applyFill="1" applyBorder="1"/>
    <xf numFmtId="49" fontId="20" fillId="0" borderId="17" xfId="0" applyNumberFormat="1" applyFont="1" applyFill="1" applyBorder="1" applyAlignment="1">
      <alignment wrapText="1"/>
    </xf>
    <xf numFmtId="9" fontId="20" fillId="0" borderId="7" xfId="7" applyFont="1" applyFill="1" applyBorder="1" applyAlignment="1">
      <alignment wrapText="1"/>
    </xf>
    <xf numFmtId="4" fontId="20" fillId="0" borderId="17" xfId="5" applyNumberFormat="1" applyFont="1" applyFill="1" applyBorder="1" applyAlignment="1">
      <alignment wrapText="1"/>
    </xf>
    <xf numFmtId="49" fontId="20" fillId="0" borderId="18" xfId="0" applyNumberFormat="1" applyFont="1" applyFill="1" applyBorder="1" applyAlignment="1">
      <alignment wrapText="1"/>
    </xf>
    <xf numFmtId="9" fontId="20" fillId="0" borderId="0" xfId="7" applyFont="1" applyFill="1" applyBorder="1" applyAlignment="1">
      <alignment wrapText="1"/>
    </xf>
    <xf numFmtId="4" fontId="20" fillId="0" borderId="18" xfId="5" applyNumberFormat="1" applyFont="1" applyFill="1" applyBorder="1" applyAlignment="1">
      <alignment wrapText="1"/>
    </xf>
    <xf numFmtId="49" fontId="20" fillId="0" borderId="19" xfId="0" applyNumberFormat="1" applyFont="1" applyFill="1" applyBorder="1" applyAlignment="1">
      <alignment wrapText="1"/>
    </xf>
    <xf numFmtId="9" fontId="20" fillId="0" borderId="4" xfId="7" applyFont="1" applyFill="1" applyBorder="1" applyAlignment="1">
      <alignment wrapText="1"/>
    </xf>
    <xf numFmtId="4" fontId="20" fillId="0" borderId="19" xfId="5" applyNumberFormat="1" applyFont="1" applyFill="1" applyBorder="1" applyAlignment="1">
      <alignment wrapText="1"/>
    </xf>
    <xf numFmtId="9" fontId="20" fillId="4" borderId="17" xfId="7" applyFont="1" applyFill="1" applyBorder="1"/>
    <xf numFmtId="9" fontId="3" fillId="0" borderId="2" xfId="7" applyFont="1" applyFill="1" applyBorder="1"/>
    <xf numFmtId="9" fontId="20" fillId="0" borderId="0" xfId="7" applyFont="1"/>
    <xf numFmtId="9" fontId="38" fillId="7" borderId="16" xfId="7" applyFont="1" applyFill="1" applyBorder="1" applyAlignment="1">
      <alignment horizontal="center" vertical="center"/>
    </xf>
    <xf numFmtId="43" fontId="38" fillId="7" borderId="16" xfId="2" applyFont="1" applyFill="1" applyBorder="1" applyAlignment="1">
      <alignment horizontal="center" vertical="center"/>
    </xf>
    <xf numFmtId="9" fontId="20" fillId="0" borderId="16" xfId="7" applyFont="1" applyBorder="1"/>
    <xf numFmtId="0" fontId="37" fillId="0" borderId="16" xfId="0" applyFont="1" applyBorder="1" applyAlignment="1">
      <alignment horizontal="center" vertical="center"/>
    </xf>
    <xf numFmtId="9" fontId="39" fillId="0" borderId="16" xfId="7" applyFont="1" applyBorder="1" applyAlignment="1">
      <alignment horizontal="center" vertical="center"/>
    </xf>
    <xf numFmtId="43" fontId="37" fillId="0" borderId="16" xfId="2" applyFont="1" applyBorder="1" applyAlignment="1">
      <alignment horizontal="center" vertical="center"/>
    </xf>
    <xf numFmtId="43" fontId="39" fillId="0" borderId="16" xfId="2" applyFont="1" applyBorder="1" applyAlignment="1">
      <alignment horizontal="center" vertical="center"/>
    </xf>
    <xf numFmtId="43" fontId="20" fillId="4" borderId="0" xfId="0" applyNumberFormat="1" applyFont="1" applyFill="1" applyBorder="1"/>
    <xf numFmtId="43" fontId="38" fillId="0" borderId="16" xfId="2" applyFont="1" applyBorder="1" applyAlignment="1">
      <alignment horizontal="center" vertical="center"/>
    </xf>
    <xf numFmtId="168" fontId="33" fillId="4" borderId="8" xfId="0" applyNumberFormat="1" applyFont="1" applyFill="1" applyBorder="1"/>
    <xf numFmtId="9" fontId="33" fillId="4" borderId="8" xfId="7" applyFont="1" applyFill="1" applyBorder="1"/>
    <xf numFmtId="167" fontId="33" fillId="4" borderId="8" xfId="0" applyNumberFormat="1" applyFont="1" applyFill="1" applyBorder="1"/>
    <xf numFmtId="9" fontId="33" fillId="4" borderId="2" xfId="7" applyFont="1" applyFill="1" applyBorder="1"/>
    <xf numFmtId="9" fontId="20" fillId="0" borderId="4" xfId="7" applyFont="1" applyBorder="1"/>
    <xf numFmtId="0" fontId="19" fillId="0" borderId="0" xfId="0" applyFont="1"/>
    <xf numFmtId="0" fontId="20" fillId="0" borderId="0" xfId="0" applyFont="1" applyBorder="1" applyAlignment="1"/>
    <xf numFmtId="0" fontId="20" fillId="0" borderId="0" xfId="0" applyFont="1" applyAlignment="1"/>
    <xf numFmtId="0" fontId="19" fillId="4" borderId="0" xfId="4" applyFont="1" applyFill="1" applyBorder="1"/>
    <xf numFmtId="0" fontId="19" fillId="4" borderId="0" xfId="4" applyFont="1" applyFill="1" applyBorder="1" applyAlignment="1">
      <alignment horizontal="center"/>
    </xf>
    <xf numFmtId="0" fontId="19" fillId="4" borderId="0" xfId="4" applyFont="1" applyFill="1"/>
    <xf numFmtId="37" fontId="17" fillId="7" borderId="16" xfId="4" applyNumberFormat="1" applyFont="1" applyFill="1" applyBorder="1" applyAlignment="1">
      <alignment horizontal="center" wrapText="1"/>
    </xf>
    <xf numFmtId="0" fontId="40" fillId="4" borderId="7" xfId="4" applyFont="1" applyFill="1" applyBorder="1"/>
    <xf numFmtId="43" fontId="40" fillId="4" borderId="17" xfId="2" applyFont="1" applyFill="1" applyBorder="1" applyAlignment="1">
      <alignment horizontal="center"/>
    </xf>
    <xf numFmtId="43" fontId="37" fillId="4" borderId="18" xfId="2" applyFont="1" applyFill="1" applyBorder="1" applyAlignment="1">
      <alignment vertical="center" wrapText="1"/>
    </xf>
    <xf numFmtId="0" fontId="40" fillId="4" borderId="4" xfId="4" applyFont="1" applyFill="1" applyBorder="1" applyAlignment="1">
      <alignment horizontal="center" vertical="center"/>
    </xf>
    <xf numFmtId="0" fontId="41" fillId="4" borderId="6" xfId="4" applyFont="1" applyFill="1" applyBorder="1" applyAlignment="1">
      <alignment horizontal="centerContinuous"/>
    </xf>
    <xf numFmtId="0" fontId="3" fillId="4" borderId="7" xfId="0" applyFont="1" applyFill="1" applyBorder="1" applyAlignment="1">
      <alignment vertical="top" wrapText="1"/>
    </xf>
    <xf numFmtId="0" fontId="41" fillId="4" borderId="10" xfId="4" applyFont="1" applyFill="1" applyBorder="1" applyAlignment="1">
      <alignment horizontal="left" wrapText="1" indent="1"/>
    </xf>
    <xf numFmtId="43" fontId="3" fillId="4" borderId="7" xfId="2" applyFont="1" applyFill="1" applyBorder="1" applyAlignment="1">
      <alignment vertical="top" wrapText="1"/>
    </xf>
    <xf numFmtId="43" fontId="41" fillId="4" borderId="19" xfId="2" applyFont="1" applyFill="1" applyBorder="1" applyAlignment="1">
      <alignment horizontal="center"/>
    </xf>
    <xf numFmtId="0" fontId="20" fillId="4" borderId="17" xfId="0" applyFont="1" applyFill="1" applyBorder="1" applyAlignment="1">
      <alignment horizontal="justify" vertical="center" wrapText="1"/>
    </xf>
    <xf numFmtId="43" fontId="20" fillId="4" borderId="18" xfId="2" applyFont="1" applyFill="1" applyBorder="1" applyAlignment="1">
      <alignment horizontal="right" vertical="top" wrapText="1"/>
    </xf>
    <xf numFmtId="0" fontId="20" fillId="4" borderId="0" xfId="0" applyFont="1" applyFill="1" applyBorder="1" applyAlignment="1">
      <alignment horizontal="justify" vertical="top" wrapText="1"/>
    </xf>
    <xf numFmtId="0" fontId="20" fillId="4" borderId="4" xfId="0" applyFont="1" applyFill="1" applyBorder="1" applyAlignment="1">
      <alignment horizontal="justify" vertical="top" wrapText="1"/>
    </xf>
    <xf numFmtId="4" fontId="33" fillId="0" borderId="0" xfId="0" applyNumberFormat="1" applyFont="1"/>
    <xf numFmtId="4" fontId="20" fillId="0" borderId="0" xfId="0" applyNumberFormat="1" applyFont="1"/>
    <xf numFmtId="0" fontId="19" fillId="4" borderId="4" xfId="0" applyFont="1" applyFill="1" applyBorder="1"/>
    <xf numFmtId="0" fontId="17" fillId="4" borderId="4" xfId="0" applyNumberFormat="1" applyFont="1" applyFill="1" applyBorder="1" applyAlignment="1" applyProtection="1">
      <protection locked="0"/>
    </xf>
    <xf numFmtId="0" fontId="17" fillId="4" borderId="4" xfId="0" applyFont="1" applyFill="1" applyBorder="1" applyAlignment="1"/>
    <xf numFmtId="0" fontId="20" fillId="4" borderId="8" xfId="0" applyFont="1" applyFill="1" applyBorder="1" applyAlignment="1">
      <alignment horizontal="justify" vertical="center" wrapText="1"/>
    </xf>
    <xf numFmtId="43" fontId="20" fillId="4" borderId="17" xfId="2" applyFont="1" applyFill="1" applyBorder="1" applyAlignment="1">
      <alignment horizontal="justify" vertical="center" wrapText="1"/>
    </xf>
    <xf numFmtId="43" fontId="20" fillId="4" borderId="18" xfId="2" applyFont="1" applyFill="1" applyBorder="1" applyAlignment="1">
      <alignment horizontal="right" vertical="center" wrapText="1"/>
    </xf>
    <xf numFmtId="0" fontId="19" fillId="4" borderId="5" xfId="0" applyFont="1" applyFill="1" applyBorder="1" applyAlignment="1">
      <alignment horizontal="justify" vertical="center" wrapText="1"/>
    </xf>
    <xf numFmtId="4" fontId="20" fillId="0" borderId="18" xfId="0" applyNumberFormat="1" applyFont="1" applyBorder="1"/>
    <xf numFmtId="0" fontId="19" fillId="4" borderId="10" xfId="0" applyFont="1" applyFill="1" applyBorder="1" applyAlignment="1">
      <alignment horizontal="justify" vertical="center" wrapText="1"/>
    </xf>
    <xf numFmtId="0" fontId="3" fillId="0" borderId="0" xfId="0" applyFont="1" applyFill="1" applyBorder="1"/>
    <xf numFmtId="0" fontId="3" fillId="0" borderId="4" xfId="0" applyFont="1" applyFill="1" applyBorder="1"/>
    <xf numFmtId="0" fontId="19" fillId="4" borderId="17" xfId="0" applyFont="1" applyFill="1" applyBorder="1" applyAlignment="1">
      <alignment horizontal="right" vertical="top" wrapText="1"/>
    </xf>
    <xf numFmtId="43" fontId="19" fillId="4" borderId="17" xfId="2" applyFont="1" applyFill="1" applyBorder="1" applyAlignment="1">
      <alignment horizontal="right" vertical="top"/>
    </xf>
    <xf numFmtId="0" fontId="20" fillId="4" borderId="2" xfId="0" applyFont="1" applyFill="1" applyBorder="1" applyAlignment="1">
      <alignment horizontal="justify" vertical="top"/>
    </xf>
    <xf numFmtId="0" fontId="20" fillId="4" borderId="18" xfId="0" applyFont="1" applyFill="1" applyBorder="1" applyAlignment="1">
      <alignment horizontal="right" vertical="top" wrapText="1"/>
    </xf>
    <xf numFmtId="43" fontId="19" fillId="4" borderId="18" xfId="2" applyFont="1" applyFill="1" applyBorder="1" applyAlignment="1">
      <alignment horizontal="right" vertical="top"/>
    </xf>
    <xf numFmtId="43" fontId="19" fillId="4" borderId="18" xfId="2" applyFont="1" applyFill="1" applyBorder="1" applyAlignment="1">
      <alignment horizontal="right" vertical="top" wrapText="1"/>
    </xf>
    <xf numFmtId="0" fontId="20" fillId="4" borderId="18" xfId="0" applyFont="1" applyFill="1" applyBorder="1" applyAlignment="1">
      <alignment horizontal="right" vertical="top"/>
    </xf>
    <xf numFmtId="43" fontId="20" fillId="4" borderId="18" xfId="2" applyFont="1" applyFill="1" applyBorder="1" applyAlignment="1">
      <alignment horizontal="right" vertical="top"/>
    </xf>
    <xf numFmtId="0" fontId="20" fillId="4" borderId="5" xfId="0" applyFont="1" applyFill="1" applyBorder="1" applyAlignment="1">
      <alignment vertical="top"/>
    </xf>
    <xf numFmtId="43" fontId="20" fillId="4" borderId="19" xfId="2" applyFont="1" applyFill="1" applyBorder="1" applyAlignment="1">
      <alignment horizontal="right" vertical="top"/>
    </xf>
    <xf numFmtId="0" fontId="19" fillId="4" borderId="5" xfId="0" applyFont="1" applyFill="1" applyBorder="1" applyAlignment="1">
      <alignment vertical="top"/>
    </xf>
    <xf numFmtId="43" fontId="19" fillId="4" borderId="19" xfId="2" applyFont="1" applyFill="1" applyBorder="1" applyAlignment="1">
      <alignment horizontal="right" vertical="top"/>
    </xf>
    <xf numFmtId="0" fontId="20" fillId="0" borderId="0" xfId="0" applyFont="1" applyAlignment="1">
      <alignment horizontal="left"/>
    </xf>
    <xf numFmtId="0" fontId="17" fillId="8" borderId="16" xfId="0" applyFont="1" applyFill="1" applyBorder="1" applyAlignment="1">
      <alignment horizontal="center"/>
    </xf>
    <xf numFmtId="0" fontId="20" fillId="4" borderId="16" xfId="0" applyFont="1" applyFill="1" applyBorder="1"/>
    <xf numFmtId="0" fontId="20" fillId="4" borderId="19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left"/>
    </xf>
    <xf numFmtId="0" fontId="17" fillId="8" borderId="1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justify" vertical="center" wrapText="1"/>
    </xf>
    <xf numFmtId="0" fontId="19" fillId="4" borderId="29" xfId="0" applyFont="1" applyFill="1" applyBorder="1" applyAlignment="1">
      <alignment horizontal="justify" vertical="center" wrapText="1"/>
    </xf>
    <xf numFmtId="0" fontId="20" fillId="4" borderId="0" xfId="0" applyFont="1" applyFill="1" applyBorder="1" applyAlignment="1">
      <alignment horizontal="right" vertical="center" wrapText="1"/>
    </xf>
    <xf numFmtId="0" fontId="20" fillId="4" borderId="37" xfId="0" applyFont="1" applyFill="1" applyBorder="1" applyAlignment="1">
      <alignment horizontal="right" vertical="center" wrapText="1"/>
    </xf>
    <xf numFmtId="0" fontId="19" fillId="4" borderId="28" xfId="0" applyFont="1" applyFill="1" applyBorder="1" applyAlignment="1">
      <alignment horizontal="justify" vertical="center" wrapText="1"/>
    </xf>
    <xf numFmtId="0" fontId="20" fillId="4" borderId="43" xfId="0" applyFont="1" applyFill="1" applyBorder="1" applyAlignment="1">
      <alignment horizontal="right" vertical="center" wrapText="1"/>
    </xf>
    <xf numFmtId="0" fontId="20" fillId="4" borderId="44" xfId="0" applyFont="1" applyFill="1" applyBorder="1" applyAlignment="1">
      <alignment horizontal="right" vertical="center" wrapText="1"/>
    </xf>
    <xf numFmtId="0" fontId="20" fillId="4" borderId="38" xfId="0" applyFont="1" applyFill="1" applyBorder="1" applyAlignment="1">
      <alignment horizontal="justify" vertical="center" wrapText="1"/>
    </xf>
    <xf numFmtId="0" fontId="19" fillId="4" borderId="39" xfId="0" applyFont="1" applyFill="1" applyBorder="1" applyAlignment="1">
      <alignment horizontal="justify" vertical="center" wrapText="1"/>
    </xf>
    <xf numFmtId="0" fontId="17" fillId="8" borderId="32" xfId="0" applyFont="1" applyFill="1" applyBorder="1" applyAlignment="1">
      <alignment horizontal="center" vertical="center" wrapText="1"/>
    </xf>
    <xf numFmtId="0" fontId="17" fillId="8" borderId="42" xfId="0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justify" vertical="center" wrapText="1"/>
    </xf>
    <xf numFmtId="0" fontId="20" fillId="4" borderId="35" xfId="0" applyFont="1" applyFill="1" applyBorder="1" applyAlignment="1">
      <alignment horizontal="justify" vertical="center" wrapText="1"/>
    </xf>
    <xf numFmtId="0" fontId="20" fillId="4" borderId="36" xfId="0" applyFont="1" applyFill="1" applyBorder="1" applyAlignment="1">
      <alignment horizontal="justify" vertical="center" wrapText="1"/>
    </xf>
    <xf numFmtId="0" fontId="20" fillId="4" borderId="20" xfId="0" applyFont="1" applyFill="1" applyBorder="1" applyAlignment="1">
      <alignment horizontal="justify" vertical="center" wrapText="1"/>
    </xf>
    <xf numFmtId="0" fontId="19" fillId="4" borderId="38" xfId="0" applyFont="1" applyFill="1" applyBorder="1" applyAlignment="1">
      <alignment horizontal="justify" vertical="center" wrapText="1"/>
    </xf>
    <xf numFmtId="0" fontId="19" fillId="4" borderId="43" xfId="0" applyFont="1" applyFill="1" applyBorder="1" applyAlignment="1">
      <alignment horizontal="justify" vertical="center" wrapText="1"/>
    </xf>
    <xf numFmtId="0" fontId="19" fillId="4" borderId="40" xfId="0" applyFont="1" applyFill="1" applyBorder="1" applyAlignment="1">
      <alignment horizontal="right" vertical="center" wrapText="1"/>
    </xf>
    <xf numFmtId="0" fontId="17" fillId="8" borderId="30" xfId="0" applyFont="1" applyFill="1" applyBorder="1" applyAlignment="1">
      <alignment horizontal="center" vertical="center" wrapText="1"/>
    </xf>
    <xf numFmtId="0" fontId="17" fillId="8" borderId="34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justify" vertical="center" wrapText="1"/>
    </xf>
    <xf numFmtId="0" fontId="19" fillId="4" borderId="30" xfId="0" applyFont="1" applyFill="1" applyBorder="1" applyAlignment="1">
      <alignment horizontal="right" vertical="center" wrapText="1"/>
    </xf>
    <xf numFmtId="0" fontId="19" fillId="4" borderId="34" xfId="0" applyFont="1" applyFill="1" applyBorder="1" applyAlignment="1">
      <alignment horizontal="right" vertical="center" wrapText="1"/>
    </xf>
    <xf numFmtId="0" fontId="21" fillId="4" borderId="4" xfId="0" applyNumberFormat="1" applyFont="1" applyFill="1" applyBorder="1" applyAlignment="1" applyProtection="1">
      <protection locked="0"/>
    </xf>
    <xf numFmtId="0" fontId="20" fillId="4" borderId="2" xfId="0" applyFont="1" applyFill="1" applyBorder="1" applyAlignment="1">
      <alignment horizontal="right" vertical="center" wrapText="1"/>
    </xf>
    <xf numFmtId="0" fontId="20" fillId="4" borderId="18" xfId="0" applyFont="1" applyFill="1" applyBorder="1" applyAlignment="1">
      <alignment horizontal="right" vertical="center" wrapText="1"/>
    </xf>
    <xf numFmtId="0" fontId="19" fillId="4" borderId="2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horizontal="justify" vertical="center" wrapText="1"/>
    </xf>
    <xf numFmtId="0" fontId="20" fillId="4" borderId="5" xfId="0" applyFont="1" applyFill="1" applyBorder="1" applyAlignment="1">
      <alignment horizontal="justify" vertical="center" wrapText="1"/>
    </xf>
    <xf numFmtId="0" fontId="20" fillId="4" borderId="5" xfId="0" applyFont="1" applyFill="1" applyBorder="1" applyAlignment="1">
      <alignment horizontal="right" vertical="center" wrapText="1"/>
    </xf>
    <xf numFmtId="0" fontId="20" fillId="4" borderId="19" xfId="0" applyFont="1" applyFill="1" applyBorder="1" applyAlignment="1">
      <alignment horizontal="right" vertical="center" wrapText="1"/>
    </xf>
    <xf numFmtId="0" fontId="19" fillId="4" borderId="19" xfId="0" applyFont="1" applyFill="1" applyBorder="1" applyAlignment="1">
      <alignment horizontal="right" vertical="center" wrapText="1"/>
    </xf>
    <xf numFmtId="0" fontId="21" fillId="4" borderId="0" xfId="0" applyNumberFormat="1" applyFont="1" applyFill="1" applyBorder="1" applyAlignment="1" applyProtection="1">
      <protection locked="0"/>
    </xf>
    <xf numFmtId="0" fontId="19" fillId="7" borderId="16" xfId="0" applyFont="1" applyFill="1" applyBorder="1" applyAlignment="1">
      <alignment horizontal="center" wrapText="1"/>
    </xf>
    <xf numFmtId="49" fontId="20" fillId="4" borderId="18" xfId="0" applyNumberFormat="1" applyFont="1" applyFill="1" applyBorder="1" applyAlignment="1">
      <alignment horizontal="right" vertical="center" wrapText="1"/>
    </xf>
    <xf numFmtId="43" fontId="19" fillId="4" borderId="18" xfId="0" applyNumberFormat="1" applyFont="1" applyFill="1" applyBorder="1" applyAlignment="1">
      <alignment horizontal="right" vertical="center" wrapText="1"/>
    </xf>
    <xf numFmtId="43" fontId="19" fillId="4" borderId="19" xfId="0" applyNumberFormat="1" applyFont="1" applyFill="1" applyBorder="1" applyAlignment="1">
      <alignment horizontal="right" vertical="center" wrapText="1"/>
    </xf>
    <xf numFmtId="0" fontId="20" fillId="4" borderId="7" xfId="0" applyFont="1" applyFill="1" applyBorder="1" applyAlignment="1">
      <alignment vertical="center" wrapText="1"/>
    </xf>
    <xf numFmtId="0" fontId="20" fillId="4" borderId="17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horizontal="right" vertical="center" wrapText="1"/>
    </xf>
    <xf numFmtId="0" fontId="20" fillId="4" borderId="11" xfId="0" applyFont="1" applyFill="1" applyBorder="1" applyAlignment="1">
      <alignment horizontal="right" vertical="center" wrapText="1"/>
    </xf>
    <xf numFmtId="0" fontId="20" fillId="4" borderId="7" xfId="0" applyFont="1" applyFill="1" applyBorder="1" applyAlignment="1">
      <alignment horizontal="right" vertical="center" wrapText="1"/>
    </xf>
    <xf numFmtId="0" fontId="20" fillId="4" borderId="8" xfId="0" applyFont="1" applyFill="1" applyBorder="1" applyAlignment="1">
      <alignment horizontal="right" vertical="center" wrapText="1"/>
    </xf>
    <xf numFmtId="0" fontId="20" fillId="4" borderId="7" xfId="0" applyFont="1" applyFill="1" applyBorder="1"/>
    <xf numFmtId="0" fontId="20" fillId="4" borderId="0" xfId="0" applyFont="1" applyFill="1" applyBorder="1" applyAlignment="1">
      <alignment vertical="center" wrapText="1"/>
    </xf>
    <xf numFmtId="0" fontId="20" fillId="4" borderId="18" xfId="0" applyFont="1" applyFill="1" applyBorder="1" applyAlignment="1">
      <alignment vertical="center" wrapText="1"/>
    </xf>
    <xf numFmtId="43" fontId="19" fillId="4" borderId="1" xfId="0" applyNumberFormat="1" applyFont="1" applyFill="1" applyBorder="1" applyAlignment="1">
      <alignment horizontal="right" vertical="center" wrapText="1"/>
    </xf>
    <xf numFmtId="43" fontId="19" fillId="4" borderId="0" xfId="0" applyNumberFormat="1" applyFont="1" applyFill="1" applyBorder="1" applyAlignment="1">
      <alignment horizontal="right" vertical="center" wrapText="1"/>
    </xf>
    <xf numFmtId="43" fontId="19" fillId="4" borderId="2" xfId="0" applyNumberFormat="1" applyFont="1" applyFill="1" applyBorder="1" applyAlignment="1">
      <alignment horizontal="right" vertical="center" wrapText="1"/>
    </xf>
    <xf numFmtId="43" fontId="20" fillId="4" borderId="1" xfId="2" applyFont="1" applyFill="1" applyBorder="1" applyAlignment="1">
      <alignment horizontal="right" vertical="top" wrapText="1"/>
    </xf>
    <xf numFmtId="43" fontId="20" fillId="4" borderId="0" xfId="2" applyFont="1" applyFill="1" applyBorder="1" applyAlignment="1">
      <alignment horizontal="right" vertical="top" wrapText="1"/>
    </xf>
    <xf numFmtId="43" fontId="20" fillId="4" borderId="2" xfId="2" applyFont="1" applyFill="1" applyBorder="1" applyAlignment="1">
      <alignment horizontal="right" vertical="top" wrapText="1"/>
    </xf>
    <xf numFmtId="0" fontId="19" fillId="4" borderId="1" xfId="0" applyFont="1" applyFill="1" applyBorder="1" applyAlignment="1">
      <alignment horizontal="right" vertical="center" wrapText="1"/>
    </xf>
    <xf numFmtId="0" fontId="19" fillId="4" borderId="0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vertical="center" wrapText="1"/>
    </xf>
    <xf numFmtId="0" fontId="20" fillId="4" borderId="19" xfId="0" applyFont="1" applyFill="1" applyBorder="1" applyAlignment="1">
      <alignment vertical="center" wrapText="1"/>
    </xf>
    <xf numFmtId="0" fontId="20" fillId="4" borderId="3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horizontal="right" vertical="center" wrapText="1"/>
    </xf>
    <xf numFmtId="0" fontId="19" fillId="4" borderId="19" xfId="0" applyFont="1" applyFill="1" applyBorder="1"/>
    <xf numFmtId="0" fontId="25" fillId="4" borderId="0" xfId="0" applyFont="1" applyFill="1" applyBorder="1" applyAlignment="1">
      <alignment horizontal="center"/>
    </xf>
    <xf numFmtId="0" fontId="19" fillId="4" borderId="0" xfId="4" applyFont="1" applyFill="1" applyAlignment="1"/>
    <xf numFmtId="0" fontId="20" fillId="4" borderId="0" xfId="4" applyFont="1" applyFill="1"/>
    <xf numFmtId="0" fontId="41" fillId="4" borderId="0" xfId="4" applyFont="1" applyFill="1"/>
    <xf numFmtId="0" fontId="20" fillId="0" borderId="18" xfId="0" applyFont="1" applyBorder="1"/>
    <xf numFmtId="0" fontId="37" fillId="4" borderId="0" xfId="0" applyFont="1" applyFill="1" applyBorder="1" applyAlignment="1">
      <alignment vertical="center" wrapText="1"/>
    </xf>
    <xf numFmtId="0" fontId="40" fillId="4" borderId="4" xfId="4" applyFont="1" applyFill="1" applyBorder="1" applyAlignment="1">
      <alignment wrapText="1"/>
    </xf>
    <xf numFmtId="49" fontId="3" fillId="0" borderId="18" xfId="0" applyNumberFormat="1" applyFont="1" applyFill="1" applyBorder="1" applyAlignment="1">
      <alignment horizontal="left"/>
    </xf>
    <xf numFmtId="167" fontId="0" fillId="0" borderId="18" xfId="0" applyNumberFormat="1" applyFill="1" applyBorder="1"/>
    <xf numFmtId="0" fontId="8" fillId="0" borderId="0" xfId="0" applyFont="1" applyFill="1"/>
    <xf numFmtId="0" fontId="17" fillId="7" borderId="6" xfId="3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horizontal="left" vertical="top" wrapText="1"/>
    </xf>
    <xf numFmtId="0" fontId="23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left" vertical="top"/>
    </xf>
    <xf numFmtId="0" fontId="20" fillId="4" borderId="0" xfId="0" applyFont="1" applyFill="1" applyBorder="1" applyAlignment="1">
      <alignment horizontal="left" vertical="top"/>
    </xf>
    <xf numFmtId="0" fontId="17" fillId="7" borderId="7" xfId="3" applyFont="1" applyFill="1" applyBorder="1" applyAlignment="1">
      <alignment horizontal="center" vertical="center" wrapText="1"/>
    </xf>
    <xf numFmtId="0" fontId="17" fillId="7" borderId="4" xfId="3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9" fillId="4" borderId="0" xfId="0" applyFont="1" applyFill="1" applyBorder="1" applyAlignment="1">
      <alignment horizontal="left" vertical="top" wrapText="1"/>
    </xf>
    <xf numFmtId="0" fontId="17" fillId="4" borderId="0" xfId="3" applyFont="1" applyFill="1" applyBorder="1" applyAlignment="1">
      <alignment horizontal="left" vertical="top"/>
    </xf>
    <xf numFmtId="0" fontId="3" fillId="4" borderId="0" xfId="3" applyFont="1" applyFill="1" applyBorder="1" applyAlignment="1">
      <alignment horizontal="left" vertical="top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/>
    <xf numFmtId="0" fontId="37" fillId="4" borderId="0" xfId="0" applyFont="1" applyFill="1" applyBorder="1" applyAlignment="1">
      <alignment horizontal="left" vertical="center" wrapText="1"/>
    </xf>
    <xf numFmtId="37" fontId="17" fillId="7" borderId="16" xfId="4" applyNumberFormat="1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0" fillId="4" borderId="0" xfId="0" applyFont="1" applyFill="1" applyBorder="1" applyAlignment="1">
      <alignment horizontal="justify" vertical="center" wrapText="1"/>
    </xf>
    <xf numFmtId="0" fontId="20" fillId="7" borderId="31" xfId="0" applyFont="1" applyFill="1" applyBorder="1"/>
    <xf numFmtId="0" fontId="17" fillId="7" borderId="35" xfId="3" applyFont="1" applyFill="1" applyBorder="1" applyAlignment="1"/>
    <xf numFmtId="0" fontId="17" fillId="7" borderId="36" xfId="3" applyFont="1" applyFill="1" applyBorder="1" applyAlignment="1"/>
    <xf numFmtId="0" fontId="20" fillId="7" borderId="20" xfId="0" applyFont="1" applyFill="1" applyBorder="1"/>
    <xf numFmtId="0" fontId="19" fillId="7" borderId="37" xfId="0" applyFont="1" applyFill="1" applyBorder="1" applyAlignment="1"/>
    <xf numFmtId="0" fontId="17" fillId="7" borderId="20" xfId="3" applyFont="1" applyFill="1" applyBorder="1" applyAlignment="1">
      <alignment horizontal="center"/>
    </xf>
    <xf numFmtId="0" fontId="20" fillId="7" borderId="37" xfId="0" applyFont="1" applyFill="1" applyBorder="1"/>
    <xf numFmtId="0" fontId="17" fillId="4" borderId="20" xfId="3" applyFont="1" applyFill="1" applyBorder="1" applyAlignment="1">
      <alignment horizontal="center"/>
    </xf>
    <xf numFmtId="0" fontId="20" fillId="4" borderId="37" xfId="0" applyFont="1" applyFill="1" applyBorder="1"/>
    <xf numFmtId="0" fontId="3" fillId="4" borderId="20" xfId="3" applyFont="1" applyFill="1" applyBorder="1" applyAlignment="1">
      <alignment horizontal="center" vertical="center"/>
    </xf>
    <xf numFmtId="0" fontId="3" fillId="7" borderId="46" xfId="0" applyFont="1" applyFill="1" applyBorder="1" applyAlignment="1">
      <alignment horizontal="center" vertical="center"/>
    </xf>
    <xf numFmtId="0" fontId="17" fillId="7" borderId="47" xfId="3" applyFont="1" applyFill="1" applyBorder="1" applyAlignment="1">
      <alignment horizontal="center" vertical="center"/>
    </xf>
    <xf numFmtId="0" fontId="20" fillId="4" borderId="20" xfId="0" applyFont="1" applyFill="1" applyBorder="1" applyAlignment="1"/>
    <xf numFmtId="0" fontId="17" fillId="4" borderId="20" xfId="0" applyFont="1" applyFill="1" applyBorder="1" applyAlignment="1"/>
    <xf numFmtId="0" fontId="20" fillId="4" borderId="37" xfId="0" applyFont="1" applyFill="1" applyBorder="1" applyAlignment="1"/>
    <xf numFmtId="0" fontId="17" fillId="4" borderId="20" xfId="0" applyFont="1" applyFill="1" applyBorder="1" applyAlignment="1">
      <alignment horizontal="left" vertical="top"/>
    </xf>
    <xf numFmtId="0" fontId="20" fillId="4" borderId="37" xfId="0" applyFont="1" applyFill="1" applyBorder="1" applyAlignment="1">
      <alignment vertical="top"/>
    </xf>
    <xf numFmtId="0" fontId="3" fillId="4" borderId="20" xfId="0" applyFont="1" applyFill="1" applyBorder="1" applyAlignment="1">
      <alignment horizontal="left" vertical="top"/>
    </xf>
    <xf numFmtId="0" fontId="23" fillId="4" borderId="20" xfId="0" applyFont="1" applyFill="1" applyBorder="1" applyAlignment="1">
      <alignment horizontal="left" vertical="top"/>
    </xf>
    <xf numFmtId="0" fontId="20" fillId="4" borderId="20" xfId="0" applyFont="1" applyFill="1" applyBorder="1"/>
    <xf numFmtId="0" fontId="24" fillId="4" borderId="37" xfId="0" applyFont="1" applyFill="1" applyBorder="1" applyAlignment="1">
      <alignment vertical="top"/>
    </xf>
    <xf numFmtId="0" fontId="20" fillId="4" borderId="48" xfId="0" applyFont="1" applyFill="1" applyBorder="1"/>
    <xf numFmtId="0" fontId="20" fillId="4" borderId="49" xfId="0" applyFont="1" applyFill="1" applyBorder="1"/>
    <xf numFmtId="0" fontId="3" fillId="4" borderId="20" xfId="0" applyFont="1" applyFill="1" applyBorder="1" applyAlignment="1">
      <alignment vertical="top"/>
    </xf>
    <xf numFmtId="0" fontId="20" fillId="4" borderId="38" xfId="0" applyFont="1" applyFill="1" applyBorder="1"/>
    <xf numFmtId="0" fontId="20" fillId="4" borderId="43" xfId="0" applyFont="1" applyFill="1" applyBorder="1"/>
    <xf numFmtId="0" fontId="3" fillId="4" borderId="43" xfId="0" applyFont="1" applyFill="1" applyBorder="1" applyAlignment="1" applyProtection="1">
      <alignment vertical="top" wrapText="1"/>
      <protection locked="0"/>
    </xf>
    <xf numFmtId="0" fontId="20" fillId="4" borderId="43" xfId="0" applyFont="1" applyFill="1" applyBorder="1" applyAlignment="1"/>
    <xf numFmtId="0" fontId="20" fillId="4" borderId="44" xfId="0" applyFont="1" applyFill="1" applyBorder="1"/>
    <xf numFmtId="0" fontId="12" fillId="7" borderId="31" xfId="0" applyFont="1" applyFill="1" applyBorder="1"/>
    <xf numFmtId="0" fontId="17" fillId="7" borderId="37" xfId="0" applyFont="1" applyFill="1" applyBorder="1" applyAlignment="1"/>
    <xf numFmtId="0" fontId="17" fillId="7" borderId="37" xfId="1" applyNumberFormat="1" applyFont="1" applyFill="1" applyBorder="1" applyAlignment="1">
      <alignment vertical="center"/>
    </xf>
    <xf numFmtId="0" fontId="17" fillId="4" borderId="20" xfId="1" applyNumberFormat="1" applyFont="1" applyFill="1" applyBorder="1" applyAlignment="1">
      <alignment horizontal="centerContinuous" vertical="center"/>
    </xf>
    <xf numFmtId="0" fontId="17" fillId="4" borderId="20" xfId="1" applyNumberFormat="1" applyFont="1" applyFill="1" applyBorder="1" applyAlignment="1">
      <alignment vertical="center"/>
    </xf>
    <xf numFmtId="0" fontId="3" fillId="7" borderId="51" xfId="0" applyFont="1" applyFill="1" applyBorder="1"/>
    <xf numFmtId="0" fontId="3" fillId="7" borderId="37" xfId="0" applyFont="1" applyFill="1" applyBorder="1"/>
    <xf numFmtId="0" fontId="20" fillId="4" borderId="20" xfId="0" applyFont="1" applyFill="1" applyBorder="1" applyAlignment="1">
      <alignment vertical="top"/>
    </xf>
    <xf numFmtId="0" fontId="19" fillId="4" borderId="20" xfId="0" applyFont="1" applyFill="1" applyBorder="1" applyAlignment="1">
      <alignment vertical="top"/>
    </xf>
    <xf numFmtId="0" fontId="20" fillId="4" borderId="48" xfId="0" applyFont="1" applyFill="1" applyBorder="1" applyAlignment="1">
      <alignment vertical="top"/>
    </xf>
    <xf numFmtId="0" fontId="20" fillId="4" borderId="52" xfId="0" applyFont="1" applyFill="1" applyBorder="1"/>
    <xf numFmtId="0" fontId="20" fillId="4" borderId="43" xfId="0" applyFont="1" applyFill="1" applyBorder="1" applyAlignment="1">
      <alignment vertical="top"/>
    </xf>
    <xf numFmtId="0" fontId="20" fillId="4" borderId="43" xfId="0" applyFont="1" applyFill="1" applyBorder="1" applyAlignment="1">
      <alignment horizontal="right" vertical="top"/>
    </xf>
    <xf numFmtId="0" fontId="20" fillId="7" borderId="31" xfId="0" applyFont="1" applyFill="1" applyBorder="1" applyAlignment="1"/>
    <xf numFmtId="0" fontId="20" fillId="7" borderId="35" xfId="0" applyFont="1" applyFill="1" applyBorder="1"/>
    <xf numFmtId="0" fontId="19" fillId="7" borderId="20" xfId="0" applyFont="1" applyFill="1" applyBorder="1" applyAlignment="1"/>
    <xf numFmtId="0" fontId="17" fillId="4" borderId="20" xfId="3" applyFont="1" applyFill="1" applyBorder="1" applyAlignment="1"/>
    <xf numFmtId="0" fontId="3" fillId="4" borderId="48" xfId="0" applyFont="1" applyFill="1" applyBorder="1" applyAlignment="1">
      <alignment horizontal="left" vertical="top"/>
    </xf>
    <xf numFmtId="0" fontId="20" fillId="4" borderId="46" xfId="0" applyFont="1" applyFill="1" applyBorder="1"/>
    <xf numFmtId="43" fontId="3" fillId="4" borderId="49" xfId="2" applyFont="1" applyFill="1" applyBorder="1"/>
    <xf numFmtId="43" fontId="3" fillId="4" borderId="37" xfId="2" applyFont="1" applyFill="1" applyBorder="1"/>
    <xf numFmtId="0" fontId="3" fillId="4" borderId="38" xfId="0" applyFont="1" applyFill="1" applyBorder="1" applyAlignment="1">
      <alignment horizontal="left" vertical="top"/>
    </xf>
    <xf numFmtId="0" fontId="20" fillId="4" borderId="43" xfId="0" applyFont="1" applyFill="1" applyBorder="1" applyAlignment="1">
      <alignment wrapText="1"/>
    </xf>
    <xf numFmtId="0" fontId="17" fillId="7" borderId="35" xfId="0" applyFont="1" applyFill="1" applyBorder="1" applyAlignment="1"/>
    <xf numFmtId="0" fontId="17" fillId="4" borderId="36" xfId="0" applyFont="1" applyFill="1" applyBorder="1" applyAlignment="1"/>
    <xf numFmtId="0" fontId="17" fillId="4" borderId="37" xfId="0" applyFont="1" applyFill="1" applyBorder="1" applyAlignment="1"/>
    <xf numFmtId="0" fontId="17" fillId="4" borderId="37" xfId="0" applyNumberFormat="1" applyFont="1" applyFill="1" applyBorder="1" applyAlignment="1" applyProtection="1">
      <protection locked="0"/>
    </xf>
    <xf numFmtId="0" fontId="27" fillId="7" borderId="53" xfId="3" applyFont="1" applyFill="1" applyBorder="1" applyAlignment="1">
      <alignment horizontal="center" vertical="center" wrapText="1"/>
    </xf>
    <xf numFmtId="0" fontId="17" fillId="7" borderId="51" xfId="3" applyFont="1" applyFill="1" applyBorder="1" applyAlignment="1">
      <alignment horizontal="center" vertical="center" wrapText="1"/>
    </xf>
    <xf numFmtId="0" fontId="27" fillId="7" borderId="48" xfId="3" applyFont="1" applyFill="1" applyBorder="1" applyAlignment="1">
      <alignment horizontal="center" vertical="center" wrapText="1"/>
    </xf>
    <xf numFmtId="0" fontId="17" fillId="7" borderId="49" xfId="3" applyFont="1" applyFill="1" applyBorder="1" applyAlignment="1">
      <alignment horizontal="center" vertical="center" wrapText="1"/>
    </xf>
    <xf numFmtId="0" fontId="19" fillId="4" borderId="37" xfId="0" applyFont="1" applyFill="1" applyBorder="1" applyAlignment="1">
      <alignment vertical="top"/>
    </xf>
    <xf numFmtId="0" fontId="28" fillId="4" borderId="20" xfId="0" applyFont="1" applyFill="1" applyBorder="1" applyAlignment="1">
      <alignment vertical="top"/>
    </xf>
    <xf numFmtId="0" fontId="28" fillId="4" borderId="37" xfId="0" applyFont="1" applyFill="1" applyBorder="1" applyAlignment="1">
      <alignment vertical="top"/>
    </xf>
    <xf numFmtId="0" fontId="20" fillId="4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 vertical="center"/>
    </xf>
    <xf numFmtId="0" fontId="3" fillId="4" borderId="37" xfId="0" applyFont="1" applyFill="1" applyBorder="1" applyAlignment="1">
      <alignment vertical="top"/>
    </xf>
    <xf numFmtId="0" fontId="17" fillId="4" borderId="37" xfId="0" applyFont="1" applyFill="1" applyBorder="1" applyAlignment="1">
      <alignment vertical="top"/>
    </xf>
    <xf numFmtId="0" fontId="3" fillId="4" borderId="43" xfId="0" applyFont="1" applyFill="1" applyBorder="1" applyAlignment="1">
      <alignment vertical="top" wrapText="1"/>
    </xf>
    <xf numFmtId="0" fontId="17" fillId="4" borderId="44" xfId="0" applyFont="1" applyFill="1" applyBorder="1" applyAlignment="1">
      <alignment vertical="top"/>
    </xf>
    <xf numFmtId="0" fontId="12" fillId="7" borderId="31" xfId="0" applyFont="1" applyFill="1" applyBorder="1" applyAlignment="1" applyProtection="1"/>
    <xf numFmtId="0" fontId="2" fillId="7" borderId="35" xfId="3" applyFont="1" applyFill="1" applyBorder="1" applyAlignment="1" applyProtection="1"/>
    <xf numFmtId="0" fontId="2" fillId="7" borderId="36" xfId="3" applyFont="1" applyFill="1" applyBorder="1" applyAlignment="1" applyProtection="1"/>
    <xf numFmtId="0" fontId="20" fillId="7" borderId="20" xfId="0" applyFont="1" applyFill="1" applyBorder="1" applyAlignment="1" applyProtection="1"/>
    <xf numFmtId="0" fontId="17" fillId="7" borderId="37" xfId="3" applyFont="1" applyFill="1" applyBorder="1" applyAlignment="1" applyProtection="1"/>
    <xf numFmtId="164" fontId="3" fillId="4" borderId="20" xfId="1" applyFont="1" applyFill="1" applyBorder="1" applyProtection="1"/>
    <xf numFmtId="0" fontId="17" fillId="7" borderId="46" xfId="3" applyFont="1" applyFill="1" applyBorder="1" applyAlignment="1" applyProtection="1">
      <alignment horizontal="center" vertical="center" wrapText="1"/>
    </xf>
    <xf numFmtId="0" fontId="17" fillId="7" borderId="47" xfId="3" applyFont="1" applyFill="1" applyBorder="1" applyAlignment="1" applyProtection="1">
      <alignment horizontal="center" vertical="center" wrapText="1"/>
    </xf>
    <xf numFmtId="0" fontId="17" fillId="4" borderId="20" xfId="1" applyNumberFormat="1" applyFont="1" applyFill="1" applyBorder="1" applyAlignment="1" applyProtection="1">
      <alignment vertical="center"/>
    </xf>
    <xf numFmtId="0" fontId="17" fillId="4" borderId="37" xfId="1" applyNumberFormat="1" applyFont="1" applyFill="1" applyBorder="1" applyAlignment="1" applyProtection="1">
      <alignment vertical="top"/>
    </xf>
    <xf numFmtId="0" fontId="19" fillId="4" borderId="20" xfId="0" applyFont="1" applyFill="1" applyBorder="1" applyAlignment="1" applyProtection="1"/>
    <xf numFmtId="0" fontId="17" fillId="4" borderId="37" xfId="0" applyFont="1" applyFill="1" applyBorder="1" applyAlignment="1" applyProtection="1">
      <alignment vertical="top"/>
    </xf>
    <xf numFmtId="0" fontId="19" fillId="4" borderId="37" xfId="0" applyFont="1" applyFill="1" applyBorder="1" applyAlignment="1" applyProtection="1">
      <alignment vertical="top"/>
    </xf>
    <xf numFmtId="0" fontId="20" fillId="4" borderId="20" xfId="0" applyFont="1" applyFill="1" applyBorder="1" applyAlignment="1" applyProtection="1"/>
    <xf numFmtId="0" fontId="20" fillId="4" borderId="37" xfId="0" applyFont="1" applyFill="1" applyBorder="1" applyAlignment="1" applyProtection="1">
      <alignment vertical="top"/>
    </xf>
    <xf numFmtId="0" fontId="28" fillId="4" borderId="20" xfId="0" applyFont="1" applyFill="1" applyBorder="1" applyAlignment="1" applyProtection="1"/>
    <xf numFmtId="0" fontId="28" fillId="4" borderId="37" xfId="0" applyFont="1" applyFill="1" applyBorder="1" applyAlignment="1" applyProtection="1">
      <alignment vertical="top"/>
    </xf>
    <xf numFmtId="0" fontId="28" fillId="4" borderId="48" xfId="0" applyFont="1" applyFill="1" applyBorder="1" applyAlignment="1" applyProtection="1"/>
    <xf numFmtId="0" fontId="28" fillId="4" borderId="49" xfId="0" applyFont="1" applyFill="1" applyBorder="1" applyAlignment="1" applyProtection="1">
      <alignment vertical="top"/>
    </xf>
    <xf numFmtId="0" fontId="20" fillId="4" borderId="37" xfId="0" applyFont="1" applyFill="1" applyBorder="1" applyAlignment="1" applyProtection="1"/>
    <xf numFmtId="0" fontId="20" fillId="4" borderId="20" xfId="0" applyFont="1" applyFill="1" applyBorder="1" applyProtection="1"/>
    <xf numFmtId="43" fontId="3" fillId="4" borderId="37" xfId="2" applyFont="1" applyFill="1" applyBorder="1" applyProtection="1"/>
    <xf numFmtId="0" fontId="20" fillId="4" borderId="38" xfId="0" applyFont="1" applyFill="1" applyBorder="1" applyProtection="1"/>
    <xf numFmtId="0" fontId="3" fillId="4" borderId="43" xfId="0" applyFont="1" applyFill="1" applyBorder="1" applyAlignment="1" applyProtection="1">
      <alignment horizontal="right"/>
    </xf>
    <xf numFmtId="43" fontId="3" fillId="4" borderId="43" xfId="2" applyFont="1" applyFill="1" applyBorder="1" applyAlignment="1" applyProtection="1">
      <alignment vertical="top"/>
    </xf>
    <xf numFmtId="0" fontId="17" fillId="4" borderId="43" xfId="0" applyFont="1" applyFill="1" applyBorder="1" applyAlignment="1" applyProtection="1">
      <alignment vertical="top"/>
    </xf>
    <xf numFmtId="43" fontId="3" fillId="4" borderId="44" xfId="2" applyFont="1" applyFill="1" applyBorder="1" applyProtection="1"/>
    <xf numFmtId="0" fontId="2" fillId="7" borderId="35" xfId="0" applyFont="1" applyFill="1" applyBorder="1" applyAlignment="1"/>
    <xf numFmtId="0" fontId="2" fillId="7" borderId="36" xfId="0" applyFont="1" applyFill="1" applyBorder="1" applyAlignment="1"/>
    <xf numFmtId="0" fontId="3" fillId="7" borderId="20" xfId="0" applyFont="1" applyFill="1" applyBorder="1"/>
    <xf numFmtId="0" fontId="17" fillId="4" borderId="37" xfId="1" applyNumberFormat="1" applyFont="1" applyFill="1" applyBorder="1" applyAlignment="1">
      <alignment horizontal="centerContinuous" vertical="center"/>
    </xf>
    <xf numFmtId="165" fontId="17" fillId="7" borderId="46" xfId="2" applyNumberFormat="1" applyFont="1" applyFill="1" applyBorder="1" applyAlignment="1">
      <alignment horizontal="center" vertical="center" wrapText="1"/>
    </xf>
    <xf numFmtId="165" fontId="17" fillId="7" borderId="47" xfId="2" applyNumberFormat="1" applyFont="1" applyFill="1" applyBorder="1" applyAlignment="1">
      <alignment horizontal="center" vertical="center" wrapText="1"/>
    </xf>
    <xf numFmtId="0" fontId="17" fillId="4" borderId="37" xfId="0" applyFont="1" applyFill="1" applyBorder="1" applyAlignment="1">
      <alignment vertical="top" wrapText="1"/>
    </xf>
    <xf numFmtId="0" fontId="19" fillId="4" borderId="48" xfId="0" applyFont="1" applyFill="1" applyBorder="1" applyAlignment="1">
      <alignment vertical="top"/>
    </xf>
    <xf numFmtId="0" fontId="17" fillId="4" borderId="49" xfId="0" applyFont="1" applyFill="1" applyBorder="1" applyAlignment="1">
      <alignment vertical="top" wrapText="1"/>
    </xf>
    <xf numFmtId="0" fontId="20" fillId="4" borderId="46" xfId="0" applyFont="1" applyFill="1" applyBorder="1" applyAlignment="1">
      <alignment vertical="top"/>
    </xf>
    <xf numFmtId="0" fontId="17" fillId="4" borderId="47" xfId="0" applyFont="1" applyFill="1" applyBorder="1" applyAlignment="1">
      <alignment vertical="top" wrapText="1"/>
    </xf>
    <xf numFmtId="0" fontId="3" fillId="4" borderId="20" xfId="0" applyFont="1" applyFill="1" applyBorder="1"/>
    <xf numFmtId="43" fontId="3" fillId="4" borderId="0" xfId="2" applyNumberFormat="1" applyFont="1" applyFill="1" applyBorder="1" applyAlignment="1">
      <alignment horizontal="center"/>
    </xf>
    <xf numFmtId="0" fontId="3" fillId="4" borderId="43" xfId="0" applyFont="1" applyFill="1" applyBorder="1" applyAlignment="1">
      <alignment horizontal="right"/>
    </xf>
    <xf numFmtId="43" fontId="3" fillId="4" borderId="43" xfId="2" applyFont="1" applyFill="1" applyBorder="1" applyAlignment="1">
      <alignment vertical="top"/>
    </xf>
    <xf numFmtId="0" fontId="2" fillId="7" borderId="35" xfId="3" applyFont="1" applyFill="1" applyBorder="1" applyAlignment="1"/>
    <xf numFmtId="0" fontId="2" fillId="7" borderId="36" xfId="3" applyFont="1" applyFill="1" applyBorder="1" applyAlignment="1"/>
    <xf numFmtId="0" fontId="20" fillId="7" borderId="20" xfId="0" applyFont="1" applyFill="1" applyBorder="1" applyAlignment="1"/>
    <xf numFmtId="0" fontId="17" fillId="7" borderId="37" xfId="3" applyFont="1" applyFill="1" applyBorder="1" applyAlignment="1"/>
    <xf numFmtId="0" fontId="25" fillId="7" borderId="46" xfId="0" applyFont="1" applyFill="1" applyBorder="1" applyAlignment="1">
      <alignment vertical="center"/>
    </xf>
    <xf numFmtId="0" fontId="3" fillId="7" borderId="47" xfId="0" applyFont="1" applyFill="1" applyBorder="1"/>
    <xf numFmtId="0" fontId="20" fillId="4" borderId="20" xfId="0" applyFont="1" applyFill="1" applyBorder="1" applyAlignment="1">
      <alignment horizontal="left" vertical="top" wrapText="1"/>
    </xf>
    <xf numFmtId="0" fontId="20" fillId="4" borderId="37" xfId="0" applyFont="1" applyFill="1" applyBorder="1" applyAlignment="1">
      <alignment horizontal="left" wrapText="1"/>
    </xf>
    <xf numFmtId="43" fontId="20" fillId="4" borderId="0" xfId="2" applyFont="1" applyFill="1" applyBorder="1" applyAlignment="1">
      <alignment horizontal="right" wrapText="1"/>
    </xf>
    <xf numFmtId="0" fontId="29" fillId="4" borderId="0" xfId="0" applyFont="1" applyFill="1" applyBorder="1" applyAlignment="1">
      <alignment horizontal="center"/>
    </xf>
    <xf numFmtId="0" fontId="17" fillId="4" borderId="43" xfId="0" applyFont="1" applyFill="1" applyBorder="1" applyAlignment="1">
      <alignment vertical="top"/>
    </xf>
    <xf numFmtId="0" fontId="20" fillId="0" borderId="37" xfId="0" applyFont="1" applyBorder="1"/>
    <xf numFmtId="0" fontId="19" fillId="7" borderId="46" xfId="0" applyFont="1" applyFill="1" applyBorder="1" applyAlignment="1">
      <alignment horizontal="center"/>
    </xf>
    <xf numFmtId="0" fontId="20" fillId="4" borderId="53" xfId="0" applyFont="1" applyFill="1" applyBorder="1"/>
    <xf numFmtId="0" fontId="20" fillId="0" borderId="54" xfId="0" applyFont="1" applyBorder="1"/>
    <xf numFmtId="0" fontId="20" fillId="0" borderId="55" xfId="0" applyFont="1" applyBorder="1"/>
    <xf numFmtId="0" fontId="20" fillId="0" borderId="56" xfId="0" applyFont="1" applyBorder="1"/>
    <xf numFmtId="0" fontId="20" fillId="0" borderId="20" xfId="0" applyFont="1" applyBorder="1"/>
    <xf numFmtId="0" fontId="20" fillId="0" borderId="49" xfId="0" applyFont="1" applyBorder="1"/>
    <xf numFmtId="0" fontId="20" fillId="0" borderId="43" xfId="0" applyFont="1" applyBorder="1"/>
    <xf numFmtId="0" fontId="20" fillId="0" borderId="44" xfId="0" applyFont="1" applyBorder="1"/>
    <xf numFmtId="0" fontId="20" fillId="4" borderId="54" xfId="0" applyFont="1" applyFill="1" applyBorder="1" applyAlignment="1">
      <alignment horizontal="justify" vertical="center" wrapText="1"/>
    </xf>
    <xf numFmtId="0" fontId="20" fillId="4" borderId="20" xfId="0" applyFont="1" applyFill="1" applyBorder="1" applyAlignment="1">
      <alignment horizontal="justify" vertical="top" wrapText="1"/>
    </xf>
    <xf numFmtId="0" fontId="20" fillId="4" borderId="48" xfId="0" applyFont="1" applyFill="1" applyBorder="1" applyAlignment="1">
      <alignment horizontal="justify" vertical="top" wrapText="1"/>
    </xf>
    <xf numFmtId="0" fontId="19" fillId="4" borderId="48" xfId="0" applyFont="1" applyFill="1" applyBorder="1" applyAlignment="1">
      <alignment horizontal="justify" vertical="top" wrapText="1"/>
    </xf>
    <xf numFmtId="0" fontId="19" fillId="0" borderId="0" xfId="0" applyFont="1" applyBorder="1"/>
    <xf numFmtId="0" fontId="20" fillId="0" borderId="38" xfId="0" applyFont="1" applyBorder="1"/>
    <xf numFmtId="0" fontId="20" fillId="4" borderId="53" xfId="0" applyFont="1" applyFill="1" applyBorder="1" applyAlignment="1">
      <alignment horizontal="justify" vertical="center" wrapText="1"/>
    </xf>
    <xf numFmtId="0" fontId="19" fillId="4" borderId="20" xfId="0" applyFont="1" applyFill="1" applyBorder="1" applyAlignment="1">
      <alignment horizontal="justify" vertical="center" wrapText="1"/>
    </xf>
    <xf numFmtId="0" fontId="19" fillId="4" borderId="48" xfId="0" applyFont="1" applyFill="1" applyBorder="1" applyAlignment="1">
      <alignment horizontal="justify" vertical="center" wrapText="1"/>
    </xf>
    <xf numFmtId="0" fontId="29" fillId="0" borderId="0" xfId="0" applyFont="1" applyBorder="1" applyAlignment="1">
      <alignment horizontal="center"/>
    </xf>
    <xf numFmtId="0" fontId="29" fillId="0" borderId="37" xfId="0" applyFont="1" applyBorder="1" applyAlignment="1">
      <alignment horizontal="center"/>
    </xf>
    <xf numFmtId="0" fontId="19" fillId="4" borderId="46" xfId="0" applyFont="1" applyFill="1" applyBorder="1" applyAlignment="1">
      <alignment horizontal="justify" vertical="center" wrapText="1"/>
    </xf>
    <xf numFmtId="43" fontId="29" fillId="0" borderId="0" xfId="0" applyNumberFormat="1" applyFont="1" applyBorder="1" applyAlignment="1">
      <alignment horizontal="center"/>
    </xf>
    <xf numFmtId="0" fontId="3" fillId="0" borderId="20" xfId="0" applyFont="1" applyFill="1" applyBorder="1"/>
    <xf numFmtId="0" fontId="3" fillId="0" borderId="37" xfId="0" applyFont="1" applyFill="1" applyBorder="1"/>
    <xf numFmtId="0" fontId="20" fillId="4" borderId="51" xfId="0" applyFont="1" applyFill="1" applyBorder="1" applyAlignment="1">
      <alignment horizontal="justify" vertical="center" wrapText="1"/>
    </xf>
    <xf numFmtId="0" fontId="20" fillId="4" borderId="20" xfId="0" applyFont="1" applyFill="1" applyBorder="1" applyAlignment="1">
      <alignment horizontal="left" vertical="top"/>
    </xf>
    <xf numFmtId="0" fontId="20" fillId="4" borderId="48" xfId="0" applyFont="1" applyFill="1" applyBorder="1" applyAlignment="1">
      <alignment horizontal="left" vertical="top"/>
    </xf>
    <xf numFmtId="0" fontId="19" fillId="4" borderId="48" xfId="0" applyFont="1" applyFill="1" applyBorder="1" applyAlignment="1">
      <alignment horizontal="left" vertical="top"/>
    </xf>
    <xf numFmtId="43" fontId="19" fillId="4" borderId="56" xfId="2" applyFont="1" applyFill="1" applyBorder="1" applyAlignment="1">
      <alignment horizontal="right" vertical="top"/>
    </xf>
    <xf numFmtId="0" fontId="20" fillId="0" borderId="20" xfId="0" applyFont="1" applyBorder="1" applyAlignment="1">
      <alignment horizontal="left"/>
    </xf>
    <xf numFmtId="0" fontId="42" fillId="0" borderId="0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left"/>
    </xf>
    <xf numFmtId="0" fontId="20" fillId="0" borderId="48" xfId="0" applyFont="1" applyBorder="1"/>
    <xf numFmtId="0" fontId="17" fillId="8" borderId="57" xfId="0" applyFont="1" applyFill="1" applyBorder="1" applyAlignment="1">
      <alignment horizontal="center"/>
    </xf>
    <xf numFmtId="0" fontId="17" fillId="8" borderId="58" xfId="0" applyFont="1" applyFill="1" applyBorder="1" applyAlignment="1">
      <alignment horizontal="center"/>
    </xf>
    <xf numFmtId="0" fontId="20" fillId="4" borderId="57" xfId="0" applyFont="1" applyFill="1" applyBorder="1"/>
    <xf numFmtId="0" fontId="25" fillId="4" borderId="58" xfId="0" applyFont="1" applyFill="1" applyBorder="1"/>
    <xf numFmtId="0" fontId="20" fillId="4" borderId="57" xfId="0" applyFont="1" applyFill="1" applyBorder="1" applyAlignment="1">
      <alignment horizontal="center"/>
    </xf>
    <xf numFmtId="0" fontId="20" fillId="4" borderId="58" xfId="0" applyFont="1" applyFill="1" applyBorder="1"/>
    <xf numFmtId="0" fontId="20" fillId="4" borderId="58" xfId="0" applyFont="1" applyFill="1" applyBorder="1" applyAlignment="1">
      <alignment horizontal="right"/>
    </xf>
    <xf numFmtId="0" fontId="20" fillId="0" borderId="37" xfId="0" applyFont="1" applyBorder="1" applyAlignment="1"/>
    <xf numFmtId="0" fontId="19" fillId="0" borderId="5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7" fillId="8" borderId="58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left"/>
    </xf>
    <xf numFmtId="0" fontId="3" fillId="4" borderId="37" xfId="0" applyFont="1" applyFill="1" applyBorder="1"/>
    <xf numFmtId="0" fontId="20" fillId="4" borderId="48" xfId="0" applyFont="1" applyFill="1" applyBorder="1" applyAlignment="1">
      <alignment horizontal="justify" vertical="center" wrapText="1"/>
    </xf>
    <xf numFmtId="0" fontId="19" fillId="7" borderId="58" xfId="0" applyFont="1" applyFill="1" applyBorder="1" applyAlignment="1">
      <alignment horizontal="center" wrapText="1"/>
    </xf>
    <xf numFmtId="49" fontId="17" fillId="7" borderId="58" xfId="0" applyNumberFormat="1" applyFont="1" applyFill="1" applyBorder="1" applyAlignment="1">
      <alignment horizontal="center" vertical="center" wrapText="1"/>
    </xf>
    <xf numFmtId="9" fontId="20" fillId="4" borderId="55" xfId="7" applyFont="1" applyFill="1" applyBorder="1"/>
    <xf numFmtId="0" fontId="20" fillId="4" borderId="53" xfId="0" applyFont="1" applyFill="1" applyBorder="1" applyAlignment="1">
      <alignment vertical="center" wrapText="1"/>
    </xf>
    <xf numFmtId="0" fontId="20" fillId="4" borderId="20" xfId="0" applyFont="1" applyFill="1" applyBorder="1" applyAlignment="1">
      <alignment vertical="center" wrapText="1"/>
    </xf>
    <xf numFmtId="0" fontId="20" fillId="4" borderId="48" xfId="0" applyFont="1" applyFill="1" applyBorder="1" applyAlignment="1">
      <alignment vertical="center" wrapText="1"/>
    </xf>
    <xf numFmtId="0" fontId="20" fillId="0" borderId="43" xfId="0" applyFont="1" applyBorder="1" applyAlignment="1"/>
    <xf numFmtId="0" fontId="17" fillId="7" borderId="36" xfId="0" applyFont="1" applyFill="1" applyBorder="1" applyAlignment="1"/>
    <xf numFmtId="0" fontId="32" fillId="0" borderId="20" xfId="0" applyFont="1" applyBorder="1" applyAlignment="1">
      <alignment horizontal="center"/>
    </xf>
    <xf numFmtId="0" fontId="33" fillId="0" borderId="0" xfId="0" applyFont="1" applyBorder="1"/>
    <xf numFmtId="0" fontId="34" fillId="4" borderId="20" xfId="0" applyFont="1" applyFill="1" applyBorder="1" applyAlignment="1">
      <alignment horizontal="right"/>
    </xf>
    <xf numFmtId="0" fontId="18" fillId="0" borderId="20" xfId="0" applyFont="1" applyBorder="1" applyAlignment="1">
      <alignment horizontal="left"/>
    </xf>
    <xf numFmtId="0" fontId="19" fillId="0" borderId="0" xfId="0" applyFont="1" applyBorder="1" applyAlignment="1">
      <alignment horizontal="justify"/>
    </xf>
    <xf numFmtId="0" fontId="18" fillId="0" borderId="20" xfId="0" applyFont="1" applyBorder="1" applyAlignment="1">
      <alignment horizontal="justify"/>
    </xf>
    <xf numFmtId="0" fontId="35" fillId="4" borderId="20" xfId="0" applyFont="1" applyFill="1" applyBorder="1"/>
    <xf numFmtId="0" fontId="19" fillId="4" borderId="20" xfId="0" applyFont="1" applyFill="1" applyBorder="1"/>
    <xf numFmtId="49" fontId="17" fillId="7" borderId="57" xfId="0" applyNumberFormat="1" applyFont="1" applyFill="1" applyBorder="1" applyAlignment="1">
      <alignment horizontal="left" vertical="center"/>
    </xf>
    <xf numFmtId="49" fontId="17" fillId="4" borderId="59" xfId="0" applyNumberFormat="1" applyFont="1" applyFill="1" applyBorder="1" applyAlignment="1">
      <alignment horizontal="left"/>
    </xf>
    <xf numFmtId="49" fontId="17" fillId="4" borderId="61" xfId="0" applyNumberFormat="1" applyFont="1" applyFill="1" applyBorder="1" applyAlignment="1">
      <alignment horizontal="left"/>
    </xf>
    <xf numFmtId="49" fontId="17" fillId="4" borderId="60" xfId="0" applyNumberFormat="1" applyFont="1" applyFill="1" applyBorder="1" applyAlignment="1">
      <alignment horizontal="left"/>
    </xf>
    <xf numFmtId="49" fontId="3" fillId="0" borderId="61" xfId="0" applyNumberFormat="1" applyFont="1" applyFill="1" applyBorder="1" applyAlignment="1">
      <alignment horizontal="left"/>
    </xf>
    <xf numFmtId="49" fontId="3" fillId="0" borderId="57" xfId="0" applyNumberFormat="1" applyFont="1" applyFill="1" applyBorder="1" applyAlignment="1">
      <alignment horizontal="left"/>
    </xf>
    <xf numFmtId="49" fontId="17" fillId="7" borderId="58" xfId="0" applyNumberFormat="1" applyFont="1" applyFill="1" applyBorder="1" applyAlignment="1">
      <alignment horizontal="center" vertical="center"/>
    </xf>
    <xf numFmtId="49" fontId="17" fillId="4" borderId="20" xfId="0" applyNumberFormat="1" applyFont="1" applyFill="1" applyBorder="1" applyAlignment="1">
      <alignment horizontal="left"/>
    </xf>
    <xf numFmtId="167" fontId="33" fillId="4" borderId="37" xfId="0" applyNumberFormat="1" applyFont="1" applyFill="1" applyBorder="1"/>
    <xf numFmtId="0" fontId="8" fillId="7" borderId="36" xfId="0" applyFont="1" applyFill="1" applyBorder="1"/>
    <xf numFmtId="49" fontId="17" fillId="4" borderId="48" xfId="0" applyNumberFormat="1" applyFont="1" applyFill="1" applyBorder="1" applyAlignment="1">
      <alignment horizontal="left"/>
    </xf>
    <xf numFmtId="167" fontId="33" fillId="4" borderId="49" xfId="0" applyNumberFormat="1" applyFont="1" applyFill="1" applyBorder="1"/>
    <xf numFmtId="167" fontId="17" fillId="4" borderId="37" xfId="0" applyNumberFormat="1" applyFont="1" applyFill="1" applyBorder="1"/>
    <xf numFmtId="49" fontId="17" fillId="4" borderId="62" xfId="0" applyNumberFormat="1" applyFont="1" applyFill="1" applyBorder="1" applyAlignment="1">
      <alignment horizontal="left"/>
    </xf>
    <xf numFmtId="167" fontId="17" fillId="4" borderId="63" xfId="0" applyNumberFormat="1" applyFont="1" applyFill="1" applyBorder="1"/>
    <xf numFmtId="9" fontId="17" fillId="4" borderId="63" xfId="7" applyFont="1" applyFill="1" applyBorder="1"/>
    <xf numFmtId="167" fontId="17" fillId="4" borderId="43" xfId="0" applyNumberFormat="1" applyFont="1" applyFill="1" applyBorder="1"/>
    <xf numFmtId="167" fontId="17" fillId="4" borderId="44" xfId="0" applyNumberFormat="1" applyFont="1" applyFill="1" applyBorder="1"/>
    <xf numFmtId="0" fontId="35" fillId="4" borderId="31" xfId="0" applyFont="1" applyFill="1" applyBorder="1"/>
    <xf numFmtId="0" fontId="20" fillId="4" borderId="35" xfId="0" applyFont="1" applyFill="1" applyBorder="1"/>
    <xf numFmtId="9" fontId="20" fillId="4" borderId="35" xfId="7" applyFont="1" applyFill="1" applyBorder="1"/>
    <xf numFmtId="0" fontId="20" fillId="4" borderId="36" xfId="0" applyFont="1" applyFill="1" applyBorder="1"/>
    <xf numFmtId="0" fontId="19" fillId="7" borderId="59" xfId="6" applyFont="1" applyFill="1" applyBorder="1" applyAlignment="1">
      <alignment horizontal="left" vertical="center" wrapText="1"/>
    </xf>
    <xf numFmtId="0" fontId="20" fillId="0" borderId="53" xfId="0" applyFont="1" applyFill="1" applyBorder="1" applyAlignment="1">
      <alignment wrapText="1"/>
    </xf>
    <xf numFmtId="0" fontId="20" fillId="0" borderId="20" xfId="0" applyFont="1" applyFill="1" applyBorder="1" applyAlignment="1">
      <alignment wrapText="1"/>
    </xf>
    <xf numFmtId="0" fontId="20" fillId="4" borderId="40" xfId="0" applyFont="1" applyFill="1" applyBorder="1"/>
    <xf numFmtId="9" fontId="20" fillId="4" borderId="40" xfId="7" applyFont="1" applyFill="1" applyBorder="1"/>
    <xf numFmtId="0" fontId="18" fillId="0" borderId="31" xfId="0" applyFont="1" applyBorder="1" applyAlignment="1">
      <alignment horizontal="left"/>
    </xf>
    <xf numFmtId="0" fontId="19" fillId="7" borderId="57" xfId="6" applyFont="1" applyFill="1" applyBorder="1" applyAlignment="1">
      <alignment horizontal="left" vertical="center" wrapText="1"/>
    </xf>
    <xf numFmtId="49" fontId="17" fillId="4" borderId="53" xfId="0" applyNumberFormat="1" applyFont="1" applyFill="1" applyBorder="1" applyAlignment="1">
      <alignment horizontal="left"/>
    </xf>
    <xf numFmtId="49" fontId="20" fillId="0" borderId="20" xfId="0" applyNumberFormat="1" applyFont="1" applyFill="1" applyBorder="1" applyAlignment="1">
      <alignment wrapText="1"/>
    </xf>
    <xf numFmtId="49" fontId="20" fillId="0" borderId="48" xfId="0" applyNumberFormat="1" applyFont="1" applyFill="1" applyBorder="1" applyAlignment="1">
      <alignment wrapText="1"/>
    </xf>
    <xf numFmtId="49" fontId="17" fillId="4" borderId="64" xfId="0" applyNumberFormat="1" applyFont="1" applyFill="1" applyBorder="1" applyAlignment="1">
      <alignment horizontal="left"/>
    </xf>
    <xf numFmtId="167" fontId="17" fillId="4" borderId="40" xfId="0" applyNumberFormat="1" applyFont="1" applyFill="1" applyBorder="1"/>
    <xf numFmtId="9" fontId="17" fillId="4" borderId="40" xfId="7" applyFont="1" applyFill="1" applyBorder="1"/>
    <xf numFmtId="49" fontId="17" fillId="0" borderId="62" xfId="0" applyNumberFormat="1" applyFont="1" applyFill="1" applyBorder="1" applyAlignment="1">
      <alignment horizontal="left"/>
    </xf>
    <xf numFmtId="167" fontId="17" fillId="0" borderId="63" xfId="0" applyNumberFormat="1" applyFont="1" applyFill="1" applyBorder="1"/>
    <xf numFmtId="0" fontId="20" fillId="0" borderId="37" xfId="0" applyFont="1" applyFill="1" applyBorder="1"/>
    <xf numFmtId="9" fontId="17" fillId="0" borderId="63" xfId="7" applyFont="1" applyFill="1" applyBorder="1"/>
    <xf numFmtId="9" fontId="20" fillId="0" borderId="0" xfId="7" applyFont="1" applyBorder="1"/>
    <xf numFmtId="0" fontId="37" fillId="4" borderId="0" xfId="0" applyFont="1" applyFill="1" applyBorder="1" applyAlignment="1">
      <alignment vertical="center"/>
    </xf>
    <xf numFmtId="0" fontId="37" fillId="4" borderId="0" xfId="0" applyFont="1" applyFill="1" applyBorder="1" applyAlignment="1">
      <alignment horizontal="center" vertical="center"/>
    </xf>
    <xf numFmtId="9" fontId="20" fillId="4" borderId="43" xfId="7" applyFont="1" applyFill="1" applyBorder="1"/>
    <xf numFmtId="43" fontId="38" fillId="7" borderId="63" xfId="2" applyFont="1" applyFill="1" applyBorder="1" applyAlignment="1">
      <alignment horizontal="center" vertical="center"/>
    </xf>
    <xf numFmtId="3" fontId="20" fillId="4" borderId="43" xfId="0" applyNumberFormat="1" applyFont="1" applyFill="1" applyBorder="1"/>
    <xf numFmtId="0" fontId="38" fillId="7" borderId="62" xfId="0" applyFont="1" applyFill="1" applyBorder="1" applyAlignment="1">
      <alignment vertical="center"/>
    </xf>
    <xf numFmtId="169" fontId="20" fillId="4" borderId="44" xfId="0" applyNumberFormat="1" applyFont="1" applyFill="1" applyBorder="1"/>
    <xf numFmtId="0" fontId="36" fillId="0" borderId="2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44" xfId="0" applyFont="1" applyBorder="1" applyAlignment="1"/>
    <xf numFmtId="0" fontId="8" fillId="4" borderId="0" xfId="0" applyFont="1" applyFill="1" applyBorder="1"/>
    <xf numFmtId="0" fontId="19" fillId="4" borderId="20" xfId="4" applyFont="1" applyFill="1" applyBorder="1"/>
    <xf numFmtId="0" fontId="40" fillId="4" borderId="53" xfId="4" applyFont="1" applyFill="1" applyBorder="1"/>
    <xf numFmtId="0" fontId="40" fillId="4" borderId="20" xfId="4" applyFont="1" applyFill="1" applyBorder="1" applyAlignment="1">
      <alignment horizontal="center" vertical="center"/>
    </xf>
    <xf numFmtId="0" fontId="40" fillId="4" borderId="48" xfId="4" applyFont="1" applyFill="1" applyBorder="1" applyAlignment="1">
      <alignment horizontal="center" vertical="center"/>
    </xf>
    <xf numFmtId="0" fontId="41" fillId="4" borderId="46" xfId="4" applyFont="1" applyFill="1" applyBorder="1" applyAlignment="1">
      <alignment horizontal="centerContinuous"/>
    </xf>
    <xf numFmtId="0" fontId="3" fillId="4" borderId="53" xfId="0" applyFont="1" applyFill="1" applyBorder="1" applyAlignment="1">
      <alignment vertical="top" wrapText="1"/>
    </xf>
    <xf numFmtId="0" fontId="41" fillId="4" borderId="20" xfId="4" applyFont="1" applyFill="1" applyBorder="1" applyAlignment="1">
      <alignment horizontal="left"/>
    </xf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7" borderId="16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8" xfId="0" applyFont="1" applyFill="1" applyBorder="1" applyAlignment="1">
      <alignment horizontal="center" vertical="center" wrapText="1"/>
    </xf>
    <xf numFmtId="0" fontId="17" fillId="7" borderId="19" xfId="0" applyFont="1" applyFill="1" applyBorder="1" applyAlignment="1">
      <alignment horizontal="center" vertical="center" wrapText="1"/>
    </xf>
    <xf numFmtId="43" fontId="9" fillId="4" borderId="18" xfId="2" applyFont="1" applyFill="1" applyBorder="1" applyAlignment="1">
      <alignment horizontal="right" vertical="center" wrapText="1"/>
    </xf>
    <xf numFmtId="43" fontId="8" fillId="4" borderId="18" xfId="2" applyFont="1" applyFill="1" applyBorder="1" applyAlignment="1">
      <alignment horizontal="right" vertical="center" wrapText="1"/>
    </xf>
    <xf numFmtId="168" fontId="17" fillId="4" borderId="39" xfId="0" applyNumberFormat="1" applyFont="1" applyFill="1" applyBorder="1"/>
    <xf numFmtId="9" fontId="17" fillId="4" borderId="39" xfId="7" applyFont="1" applyFill="1" applyBorder="1"/>
    <xf numFmtId="167" fontId="17" fillId="4" borderId="39" xfId="0" applyNumberFormat="1" applyFont="1" applyFill="1" applyBorder="1"/>
    <xf numFmtId="0" fontId="13" fillId="0" borderId="0" xfId="0" applyFont="1" applyBorder="1"/>
    <xf numFmtId="0" fontId="12" fillId="0" borderId="20" xfId="0" applyFont="1" applyBorder="1"/>
    <xf numFmtId="0" fontId="20" fillId="4" borderId="7" xfId="0" applyFont="1" applyFill="1" applyBorder="1" applyAlignment="1">
      <alignment horizontal="justify" vertical="center" wrapText="1"/>
    </xf>
    <xf numFmtId="0" fontId="19" fillId="4" borderId="4" xfId="0" applyFont="1" applyFill="1" applyBorder="1" applyAlignment="1">
      <alignment horizontal="justify" vertical="center" wrapText="1"/>
    </xf>
    <xf numFmtId="43" fontId="20" fillId="4" borderId="37" xfId="2" applyFont="1" applyFill="1" applyBorder="1" applyAlignment="1">
      <alignment horizontal="right" vertical="center" wrapText="1"/>
    </xf>
    <xf numFmtId="0" fontId="17" fillId="4" borderId="0" xfId="0" applyFont="1" applyFill="1" applyBorder="1" applyAlignment="1" applyProtection="1">
      <alignment horizontal="center" vertical="top"/>
    </xf>
    <xf numFmtId="0" fontId="17" fillId="4" borderId="0" xfId="0" applyFont="1" applyFill="1" applyBorder="1" applyAlignment="1" applyProtection="1">
      <alignment horizontal="left" vertical="top"/>
    </xf>
    <xf numFmtId="0" fontId="20" fillId="4" borderId="0" xfId="0" applyFont="1" applyFill="1" applyBorder="1"/>
    <xf numFmtId="0" fontId="17" fillId="4" borderId="0" xfId="0" applyFont="1" applyFill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0" fillId="4" borderId="20" xfId="0" applyFont="1" applyFill="1" applyBorder="1"/>
    <xf numFmtId="0" fontId="20" fillId="0" borderId="3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7" fillId="7" borderId="20" xfId="1" applyNumberFormat="1" applyFont="1" applyFill="1" applyBorder="1" applyAlignment="1" applyProtection="1">
      <alignment horizontal="center" vertical="center"/>
    </xf>
    <xf numFmtId="0" fontId="17" fillId="7" borderId="37" xfId="0" applyFont="1" applyFill="1" applyBorder="1" applyAlignment="1" applyProtection="1">
      <alignment horizontal="center"/>
    </xf>
    <xf numFmtId="0" fontId="17" fillId="4" borderId="20" xfId="1" applyNumberFormat="1" applyFont="1" applyFill="1" applyBorder="1" applyAlignment="1" applyProtection="1">
      <alignment horizontal="center" vertical="center"/>
    </xf>
    <xf numFmtId="43" fontId="20" fillId="4" borderId="44" xfId="0" applyNumberFormat="1" applyFont="1" applyFill="1" applyBorder="1"/>
    <xf numFmtId="0" fontId="20" fillId="4" borderId="20" xfId="0" applyFont="1" applyFill="1" applyBorder="1"/>
    <xf numFmtId="0" fontId="20" fillId="4" borderId="0" xfId="0" applyFont="1" applyFill="1" applyBorder="1"/>
    <xf numFmtId="0" fontId="17" fillId="4" borderId="0" xfId="0" applyFont="1" applyFill="1" applyBorder="1" applyAlignment="1">
      <alignment horizontal="right"/>
    </xf>
    <xf numFmtId="0" fontId="17" fillId="7" borderId="17" xfId="9" applyFont="1" applyFill="1" applyBorder="1" applyAlignment="1">
      <alignment horizontal="center" vertical="center" wrapText="1"/>
    </xf>
    <xf numFmtId="0" fontId="17" fillId="7" borderId="16" xfId="9" applyFont="1" applyFill="1" applyBorder="1" applyAlignment="1">
      <alignment horizontal="center" vertical="center" wrapText="1"/>
    </xf>
    <xf numFmtId="0" fontId="17" fillId="7" borderId="58" xfId="9" applyFont="1" applyFill="1" applyBorder="1" applyAlignment="1">
      <alignment horizontal="center" vertical="center" wrapText="1"/>
    </xf>
    <xf numFmtId="0" fontId="20" fillId="4" borderId="8" xfId="0" applyFont="1" applyFill="1" applyBorder="1"/>
    <xf numFmtId="0" fontId="20" fillId="4" borderId="51" xfId="0" applyFont="1" applyFill="1" applyBorder="1"/>
    <xf numFmtId="0" fontId="20" fillId="4" borderId="2" xfId="0" applyFont="1" applyFill="1" applyBorder="1"/>
    <xf numFmtId="0" fontId="20" fillId="4" borderId="5" xfId="0" applyFont="1" applyFill="1" applyBorder="1"/>
    <xf numFmtId="0" fontId="19" fillId="4" borderId="3" xfId="0" applyFont="1" applyFill="1" applyBorder="1"/>
    <xf numFmtId="0" fontId="19" fillId="4" borderId="16" xfId="0" applyFont="1" applyFill="1" applyBorder="1"/>
    <xf numFmtId="0" fontId="19" fillId="4" borderId="58" xfId="0" applyFont="1" applyFill="1" applyBorder="1"/>
    <xf numFmtId="0" fontId="20" fillId="0" borderId="43" xfId="0" applyFont="1" applyBorder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7" borderId="16" xfId="0" applyFont="1" applyFill="1" applyBorder="1" applyAlignment="1">
      <alignment horizontal="center" vertical="center" wrapText="1"/>
    </xf>
    <xf numFmtId="0" fontId="17" fillId="7" borderId="58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0" fontId="20" fillId="4" borderId="53" xfId="0" applyFont="1" applyFill="1" applyBorder="1" applyAlignment="1">
      <alignment horizontal="left" vertical="center" wrapText="1"/>
    </xf>
    <xf numFmtId="43" fontId="9" fillId="4" borderId="37" xfId="2" applyFont="1" applyFill="1" applyBorder="1" applyAlignment="1">
      <alignment horizontal="right" vertical="center" wrapText="1"/>
    </xf>
    <xf numFmtId="4" fontId="8" fillId="0" borderId="18" xfId="0" applyNumberFormat="1" applyFont="1" applyBorder="1" applyProtection="1">
      <protection locked="0"/>
    </xf>
    <xf numFmtId="4" fontId="8" fillId="0" borderId="37" xfId="0" applyNumberFormat="1" applyFont="1" applyBorder="1" applyProtection="1">
      <protection locked="0"/>
    </xf>
    <xf numFmtId="43" fontId="8" fillId="4" borderId="37" xfId="2" applyFont="1" applyFill="1" applyBorder="1" applyAlignment="1">
      <alignment horizontal="right" vertical="center" wrapText="1"/>
    </xf>
    <xf numFmtId="0" fontId="20" fillId="4" borderId="49" xfId="0" applyFont="1" applyFill="1" applyBorder="1" applyAlignment="1">
      <alignment horizontal="right" vertical="center" wrapText="1"/>
    </xf>
    <xf numFmtId="0" fontId="8" fillId="4" borderId="2" xfId="0" applyFont="1" applyFill="1" applyBorder="1" applyAlignment="1">
      <alignment horizontal="center" vertical="center" wrapText="1"/>
    </xf>
    <xf numFmtId="4" fontId="20" fillId="4" borderId="18" xfId="0" applyNumberFormat="1" applyFont="1" applyFill="1" applyBorder="1" applyAlignment="1">
      <alignment horizontal="right" vertical="center" wrapText="1"/>
    </xf>
    <xf numFmtId="170" fontId="20" fillId="4" borderId="18" xfId="0" applyNumberFormat="1" applyFont="1" applyFill="1" applyBorder="1" applyAlignment="1">
      <alignment horizontal="right" vertical="center" wrapText="1"/>
    </xf>
    <xf numFmtId="43" fontId="20" fillId="4" borderId="18" xfId="0" applyNumberFormat="1" applyFont="1" applyFill="1" applyBorder="1"/>
    <xf numFmtId="0" fontId="45" fillId="0" borderId="20" xfId="0" applyFont="1" applyBorder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4" fontId="20" fillId="0" borderId="37" xfId="0" applyNumberFormat="1" applyFont="1" applyBorder="1"/>
    <xf numFmtId="0" fontId="19" fillId="4" borderId="51" xfId="0" applyFont="1" applyFill="1" applyBorder="1" applyAlignment="1">
      <alignment horizontal="right" vertical="top" wrapText="1"/>
    </xf>
    <xf numFmtId="0" fontId="20" fillId="4" borderId="37" xfId="0" applyFont="1" applyFill="1" applyBorder="1" applyAlignment="1">
      <alignment horizontal="right" vertical="top" wrapText="1"/>
    </xf>
    <xf numFmtId="43" fontId="19" fillId="4" borderId="37" xfId="2" applyFont="1" applyFill="1" applyBorder="1" applyAlignment="1">
      <alignment horizontal="right" vertical="top" wrapText="1"/>
    </xf>
    <xf numFmtId="43" fontId="37" fillId="4" borderId="37" xfId="2" applyFont="1" applyFill="1" applyBorder="1" applyAlignment="1">
      <alignment vertical="center" wrapText="1"/>
    </xf>
    <xf numFmtId="0" fontId="20" fillId="4" borderId="37" xfId="0" applyFont="1" applyFill="1" applyBorder="1" applyAlignment="1">
      <alignment horizontal="right" vertical="top"/>
    </xf>
    <xf numFmtId="43" fontId="19" fillId="4" borderId="37" xfId="2" applyFont="1" applyFill="1" applyBorder="1" applyAlignment="1">
      <alignment horizontal="right" vertical="top"/>
    </xf>
    <xf numFmtId="43" fontId="20" fillId="4" borderId="37" xfId="2" applyFont="1" applyFill="1" applyBorder="1" applyAlignment="1">
      <alignment horizontal="right" vertical="top"/>
    </xf>
    <xf numFmtId="43" fontId="20" fillId="4" borderId="49" xfId="2" applyFont="1" applyFill="1" applyBorder="1" applyAlignment="1">
      <alignment horizontal="right" vertical="top"/>
    </xf>
    <xf numFmtId="43" fontId="20" fillId="4" borderId="30" xfId="2" applyFont="1" applyFill="1" applyBorder="1" applyAlignment="1">
      <alignment horizontal="right" vertical="center" wrapText="1"/>
    </xf>
    <xf numFmtId="43" fontId="20" fillId="4" borderId="34" xfId="2" applyFont="1" applyFill="1" applyBorder="1" applyAlignment="1">
      <alignment horizontal="right" vertical="center" wrapText="1"/>
    </xf>
    <xf numFmtId="43" fontId="20" fillId="4" borderId="35" xfId="2" applyFont="1" applyFill="1" applyBorder="1" applyAlignment="1">
      <alignment horizontal="right" vertical="center" wrapText="1"/>
    </xf>
    <xf numFmtId="43" fontId="20" fillId="4" borderId="36" xfId="2" applyFont="1" applyFill="1" applyBorder="1" applyAlignment="1">
      <alignment horizontal="right" vertical="center" wrapText="1"/>
    </xf>
    <xf numFmtId="43" fontId="20" fillId="4" borderId="0" xfId="2" applyFont="1" applyFill="1" applyBorder="1" applyAlignment="1">
      <alignment horizontal="right" vertical="center" wrapText="1"/>
    </xf>
    <xf numFmtId="43" fontId="20" fillId="4" borderId="43" xfId="2" applyFont="1" applyFill="1" applyBorder="1" applyAlignment="1">
      <alignment horizontal="right" vertical="center" wrapText="1"/>
    </xf>
    <xf numFmtId="43" fontId="20" fillId="4" borderId="44" xfId="2" applyFont="1" applyFill="1" applyBorder="1" applyAlignment="1">
      <alignment horizontal="right" vertical="center" wrapText="1"/>
    </xf>
    <xf numFmtId="43" fontId="20" fillId="4" borderId="40" xfId="2" applyFont="1" applyFill="1" applyBorder="1" applyAlignment="1">
      <alignment horizontal="right" vertical="center" wrapText="1"/>
    </xf>
    <xf numFmtId="43" fontId="20" fillId="4" borderId="41" xfId="2" applyFont="1" applyFill="1" applyBorder="1" applyAlignment="1">
      <alignment horizontal="right" vertical="center" wrapText="1"/>
    </xf>
    <xf numFmtId="43" fontId="19" fillId="4" borderId="40" xfId="2" applyFont="1" applyFill="1" applyBorder="1" applyAlignment="1">
      <alignment horizontal="right" vertical="center" wrapText="1"/>
    </xf>
    <xf numFmtId="43" fontId="19" fillId="4" borderId="41" xfId="2" applyFont="1" applyFill="1" applyBorder="1" applyAlignment="1">
      <alignment horizontal="right" vertical="center" wrapText="1"/>
    </xf>
    <xf numFmtId="0" fontId="20" fillId="4" borderId="20" xfId="0" applyFont="1" applyFill="1" applyBorder="1"/>
    <xf numFmtId="0" fontId="20" fillId="4" borderId="0" xfId="0" applyFont="1" applyFill="1" applyBorder="1"/>
    <xf numFmtId="3" fontId="19" fillId="4" borderId="0" xfId="0" applyNumberFormat="1" applyFont="1" applyFill="1" applyBorder="1"/>
    <xf numFmtId="167" fontId="0" fillId="0" borderId="17" xfId="0" applyNumberFormat="1" applyFill="1" applyBorder="1"/>
    <xf numFmtId="43" fontId="20" fillId="4" borderId="37" xfId="2" applyFont="1" applyFill="1" applyBorder="1" applyAlignment="1">
      <alignment horizontal="right" vertical="top" wrapText="1"/>
    </xf>
    <xf numFmtId="43" fontId="20" fillId="4" borderId="51" xfId="2" applyFont="1" applyFill="1" applyBorder="1" applyAlignment="1">
      <alignment horizontal="justify" vertical="center" wrapText="1"/>
    </xf>
    <xf numFmtId="167" fontId="20" fillId="0" borderId="16" xfId="0" applyNumberFormat="1" applyFont="1" applyFill="1" applyBorder="1"/>
    <xf numFmtId="0" fontId="20" fillId="4" borderId="0" xfId="0" applyFont="1" applyFill="1" applyBorder="1"/>
    <xf numFmtId="0" fontId="20" fillId="4" borderId="57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0" fillId="4" borderId="0" xfId="0" applyFill="1"/>
    <xf numFmtId="0" fontId="20" fillId="4" borderId="20" xfId="0" applyFont="1" applyFill="1" applyBorder="1"/>
    <xf numFmtId="0" fontId="20" fillId="4" borderId="0" xfId="0" applyFont="1" applyFill="1" applyBorder="1"/>
    <xf numFmtId="3" fontId="17" fillId="0" borderId="0" xfId="3" applyNumberFormat="1" applyFont="1" applyFill="1" applyBorder="1" applyAlignment="1">
      <alignment horizontal="right" vertical="top" wrapText="1"/>
    </xf>
    <xf numFmtId="49" fontId="17" fillId="0" borderId="16" xfId="0" applyNumberFormat="1" applyFont="1" applyFill="1" applyBorder="1" applyAlignment="1">
      <alignment horizontal="left"/>
    </xf>
    <xf numFmtId="0" fontId="17" fillId="7" borderId="20" xfId="3" applyFont="1" applyFill="1" applyBorder="1" applyAlignment="1">
      <alignment horizontal="center"/>
    </xf>
    <xf numFmtId="0" fontId="17" fillId="7" borderId="0" xfId="3" applyFont="1" applyFill="1" applyBorder="1" applyAlignment="1">
      <alignment horizontal="center"/>
    </xf>
    <xf numFmtId="0" fontId="23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vertical="top" wrapText="1"/>
    </xf>
    <xf numFmtId="0" fontId="17" fillId="7" borderId="6" xfId="3" applyFont="1" applyFill="1" applyBorder="1" applyAlignment="1">
      <alignment horizontal="center" vertic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20" fillId="4" borderId="0" xfId="0" applyFont="1" applyFill="1" applyBorder="1"/>
    <xf numFmtId="3" fontId="20" fillId="4" borderId="0" xfId="0" applyNumberFormat="1" applyFont="1" applyFill="1" applyBorder="1"/>
    <xf numFmtId="0" fontId="20" fillId="4" borderId="0" xfId="0" applyFont="1" applyFill="1" applyBorder="1"/>
    <xf numFmtId="0" fontId="20" fillId="4" borderId="0" xfId="0" applyFont="1" applyFill="1" applyBorder="1" applyAlignment="1">
      <alignment horizontal="justify" vertical="center" wrapText="1"/>
    </xf>
    <xf numFmtId="0" fontId="20" fillId="4" borderId="19" xfId="0" applyFont="1" applyFill="1" applyBorder="1"/>
    <xf numFmtId="43" fontId="40" fillId="0" borderId="17" xfId="2" applyFont="1" applyFill="1" applyBorder="1" applyAlignment="1">
      <alignment horizontal="center"/>
    </xf>
    <xf numFmtId="43" fontId="37" fillId="0" borderId="18" xfId="2" applyFont="1" applyFill="1" applyBorder="1" applyAlignment="1">
      <alignment vertical="center" wrapText="1"/>
    </xf>
    <xf numFmtId="4" fontId="20" fillId="0" borderId="18" xfId="0" applyNumberFormat="1" applyFont="1" applyFill="1" applyBorder="1"/>
    <xf numFmtId="0" fontId="41" fillId="4" borderId="6" xfId="4" applyFont="1" applyFill="1" applyBorder="1" applyAlignment="1">
      <alignment horizontal="left" wrapText="1"/>
    </xf>
    <xf numFmtId="0" fontId="19" fillId="4" borderId="4" xfId="0" applyFont="1" applyFill="1" applyBorder="1" applyAlignment="1">
      <alignment horizontal="justify" vertical="top" wrapText="1"/>
    </xf>
    <xf numFmtId="0" fontId="20" fillId="4" borderId="0" xfId="0" applyFont="1" applyFill="1" applyBorder="1" applyAlignment="1">
      <alignment horizontal="justify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10" fillId="0" borderId="0" xfId="0" applyFont="1"/>
    <xf numFmtId="4" fontId="48" fillId="9" borderId="16" xfId="6" applyNumberFormat="1" applyFont="1" applyFill="1" applyBorder="1" applyAlignment="1">
      <alignment horizontal="center" vertical="center" wrapText="1"/>
    </xf>
    <xf numFmtId="0" fontId="48" fillId="9" borderId="16" xfId="6" applyFont="1" applyFill="1" applyBorder="1" applyAlignment="1">
      <alignment horizontal="center" vertical="center" wrapText="1"/>
    </xf>
    <xf numFmtId="0" fontId="48" fillId="9" borderId="10" xfId="6" applyFont="1" applyFill="1" applyBorder="1" applyAlignment="1">
      <alignment horizontal="center" vertical="center" wrapText="1"/>
    </xf>
    <xf numFmtId="49" fontId="48" fillId="9" borderId="11" xfId="6" applyNumberFormat="1" applyFont="1" applyFill="1" applyBorder="1" applyAlignment="1">
      <alignment vertical="center" wrapText="1"/>
    </xf>
    <xf numFmtId="49" fontId="48" fillId="9" borderId="17" xfId="6" applyNumberFormat="1" applyFont="1" applyFill="1" applyBorder="1" applyAlignment="1">
      <alignment vertical="center" wrapText="1"/>
    </xf>
    <xf numFmtId="4" fontId="48" fillId="9" borderId="17" xfId="6" applyNumberFormat="1" applyFont="1" applyFill="1" applyBorder="1" applyAlignment="1">
      <alignment vertical="center"/>
    </xf>
    <xf numFmtId="49" fontId="48" fillId="9" borderId="3" xfId="6" applyNumberFormat="1" applyFont="1" applyFill="1" applyBorder="1" applyAlignment="1">
      <alignment horizontal="center" vertical="center" wrapText="1"/>
    </xf>
    <xf numFmtId="49" fontId="48" fillId="9" borderId="19" xfId="6" applyNumberFormat="1" applyFont="1" applyFill="1" applyBorder="1" applyAlignment="1">
      <alignment horizontal="center" vertical="center" wrapText="1"/>
    </xf>
    <xf numFmtId="4" fontId="48" fillId="9" borderId="10" xfId="6" applyNumberFormat="1" applyFont="1" applyFill="1" applyBorder="1" applyAlignment="1">
      <alignment horizontal="center" vertical="center" wrapText="1"/>
    </xf>
    <xf numFmtId="4" fontId="48" fillId="9" borderId="9" xfId="6" applyNumberFormat="1" applyFont="1" applyFill="1" applyBorder="1" applyAlignment="1">
      <alignment horizontal="center" vertical="center" wrapText="1"/>
    </xf>
    <xf numFmtId="4" fontId="48" fillId="9" borderId="19" xfId="6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0" fillId="4" borderId="2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justify" vertical="center" wrapText="1"/>
    </xf>
    <xf numFmtId="0" fontId="20" fillId="4" borderId="43" xfId="0" applyFont="1" applyFill="1" applyBorder="1" applyAlignment="1">
      <alignment horizontal="justify" vertical="center" wrapText="1"/>
    </xf>
    <xf numFmtId="0" fontId="20" fillId="4" borderId="44" xfId="0" applyFont="1" applyFill="1" applyBorder="1" applyAlignment="1">
      <alignment horizontal="justify" vertical="center" wrapText="1"/>
    </xf>
    <xf numFmtId="0" fontId="20" fillId="0" borderId="7" xfId="0" applyFont="1" applyBorder="1" applyAlignment="1">
      <alignment horizontal="center"/>
    </xf>
    <xf numFmtId="43" fontId="0" fillId="0" borderId="0" xfId="2" applyFont="1" applyBorder="1"/>
    <xf numFmtId="0" fontId="19" fillId="3" borderId="17" xfId="0" applyFont="1" applyFill="1" applyBorder="1" applyAlignment="1">
      <alignment horizontal="center" vertical="center" wrapText="1"/>
    </xf>
    <xf numFmtId="0" fontId="19" fillId="3" borderId="54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49" fontId="20" fillId="0" borderId="57" xfId="0" applyNumberFormat="1" applyFont="1" applyBorder="1" applyAlignment="1">
      <alignment horizontal="left"/>
    </xf>
    <xf numFmtId="49" fontId="20" fillId="0" borderId="58" xfId="0" applyNumberFormat="1" applyFont="1" applyBorder="1" applyAlignment="1">
      <alignment horizontal="right"/>
    </xf>
    <xf numFmtId="43" fontId="9" fillId="4" borderId="17" xfId="0" applyNumberFormat="1" applyFont="1" applyFill="1" applyBorder="1" applyAlignment="1">
      <alignment horizontal="right" vertical="center" wrapText="1"/>
    </xf>
    <xf numFmtId="43" fontId="3" fillId="4" borderId="0" xfId="2" applyFont="1" applyFill="1" applyBorder="1" applyAlignment="1" applyProtection="1">
      <alignment vertical="top"/>
      <protection locked="0"/>
    </xf>
    <xf numFmtId="3" fontId="13" fillId="4" borderId="0" xfId="0" applyNumberFormat="1" applyFont="1" applyFill="1" applyBorder="1"/>
    <xf numFmtId="3" fontId="17" fillId="4" borderId="0" xfId="0" applyNumberFormat="1" applyFont="1" applyFill="1" applyBorder="1" applyAlignment="1" applyProtection="1">
      <alignment vertical="top"/>
      <protection locked="0"/>
    </xf>
    <xf numFmtId="3" fontId="17" fillId="4" borderId="0" xfId="2" applyNumberFormat="1" applyFont="1" applyFill="1" applyBorder="1" applyAlignment="1" applyProtection="1">
      <alignment vertical="top"/>
      <protection locked="0"/>
    </xf>
    <xf numFmtId="3" fontId="17" fillId="4" borderId="0" xfId="3" applyNumberFormat="1" applyFont="1" applyFill="1" applyBorder="1" applyAlignment="1" applyProtection="1">
      <alignment vertical="top"/>
      <protection locked="0"/>
    </xf>
    <xf numFmtId="3" fontId="13" fillId="4" borderId="0" xfId="0" applyNumberFormat="1" applyFont="1" applyFill="1"/>
    <xf numFmtId="0" fontId="20" fillId="4" borderId="0" xfId="0" applyFont="1" applyFill="1" applyBorder="1"/>
    <xf numFmtId="0" fontId="12" fillId="4" borderId="4" xfId="0" applyFont="1" applyFill="1" applyBorder="1"/>
    <xf numFmtId="49" fontId="17" fillId="0" borderId="2" xfId="0" applyNumberFormat="1" applyFont="1" applyFill="1" applyBorder="1" applyAlignment="1">
      <alignment horizontal="left"/>
    </xf>
    <xf numFmtId="167" fontId="19" fillId="0" borderId="18" xfId="0" applyNumberFormat="1" applyFont="1" applyFill="1" applyBorder="1"/>
    <xf numFmtId="4" fontId="19" fillId="0" borderId="16" xfId="5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left"/>
    </xf>
    <xf numFmtId="0" fontId="19" fillId="0" borderId="17" xfId="0" applyFont="1" applyFill="1" applyBorder="1" applyAlignment="1">
      <alignment horizontal="right" vertical="top" wrapText="1"/>
    </xf>
    <xf numFmtId="0" fontId="20" fillId="0" borderId="18" xfId="0" applyFont="1" applyFill="1" applyBorder="1" applyAlignment="1">
      <alignment horizontal="right" vertical="top" wrapText="1"/>
    </xf>
    <xf numFmtId="43" fontId="19" fillId="0" borderId="18" xfId="2" applyFont="1" applyFill="1" applyBorder="1" applyAlignment="1">
      <alignment horizontal="right" vertical="top" wrapText="1"/>
    </xf>
    <xf numFmtId="0" fontId="20" fillId="0" borderId="18" xfId="0" applyFont="1" applyFill="1" applyBorder="1" applyAlignment="1">
      <alignment horizontal="right" vertical="top"/>
    </xf>
    <xf numFmtId="43" fontId="19" fillId="0" borderId="18" xfId="2" applyFont="1" applyFill="1" applyBorder="1" applyAlignment="1">
      <alignment horizontal="right" vertical="top"/>
    </xf>
    <xf numFmtId="43" fontId="20" fillId="0" borderId="18" xfId="2" applyFont="1" applyFill="1" applyBorder="1" applyAlignment="1">
      <alignment horizontal="right" vertical="top"/>
    </xf>
    <xf numFmtId="43" fontId="20" fillId="0" borderId="19" xfId="2" applyFont="1" applyFill="1" applyBorder="1" applyAlignment="1">
      <alignment horizontal="right" vertical="top"/>
    </xf>
    <xf numFmtId="43" fontId="0" fillId="0" borderId="0" xfId="2" applyFont="1"/>
    <xf numFmtId="172" fontId="9" fillId="4" borderId="19" xfId="2" applyNumberFormat="1" applyFont="1" applyFill="1" applyBorder="1" applyAlignment="1">
      <alignment horizontal="right" vertical="center" wrapText="1"/>
    </xf>
    <xf numFmtId="43" fontId="9" fillId="4" borderId="8" xfId="0" applyNumberFormat="1" applyFont="1" applyFill="1" applyBorder="1" applyAlignment="1">
      <alignment horizontal="right" vertical="center" wrapText="1"/>
    </xf>
    <xf numFmtId="3" fontId="20" fillId="0" borderId="18" xfId="0" applyNumberFormat="1" applyFont="1" applyBorder="1"/>
    <xf numFmtId="3" fontId="20" fillId="0" borderId="18" xfId="2" applyNumberFormat="1" applyFont="1" applyFill="1" applyBorder="1" applyAlignment="1">
      <alignment horizontal="right" wrapText="1"/>
    </xf>
    <xf numFmtId="3" fontId="20" fillId="0" borderId="37" xfId="2" applyNumberFormat="1" applyFont="1" applyFill="1" applyBorder="1" applyAlignment="1">
      <alignment horizontal="right" wrapText="1"/>
    </xf>
    <xf numFmtId="3" fontId="20" fillId="4" borderId="18" xfId="2" applyNumberFormat="1" applyFont="1" applyFill="1" applyBorder="1" applyAlignment="1">
      <alignment horizontal="right" vertical="top" wrapText="1"/>
    </xf>
    <xf numFmtId="3" fontId="20" fillId="4" borderId="37" xfId="2" applyNumberFormat="1" applyFont="1" applyFill="1" applyBorder="1" applyAlignment="1">
      <alignment horizontal="right" vertical="top" wrapText="1"/>
    </xf>
    <xf numFmtId="3" fontId="20" fillId="4" borderId="19" xfId="2" applyNumberFormat="1" applyFont="1" applyFill="1" applyBorder="1" applyAlignment="1">
      <alignment horizontal="justify" vertical="top" wrapText="1"/>
    </xf>
    <xf numFmtId="3" fontId="20" fillId="4" borderId="49" xfId="2" applyNumberFormat="1" applyFont="1" applyFill="1" applyBorder="1" applyAlignment="1">
      <alignment horizontal="justify" vertical="top" wrapText="1"/>
    </xf>
    <xf numFmtId="3" fontId="37" fillId="4" borderId="18" xfId="2" applyNumberFormat="1" applyFont="1" applyFill="1" applyBorder="1" applyAlignment="1">
      <alignment vertical="center" wrapText="1"/>
    </xf>
    <xf numFmtId="3" fontId="20" fillId="0" borderId="18" xfId="0" applyNumberFormat="1" applyFont="1" applyFill="1" applyBorder="1"/>
    <xf numFmtId="3" fontId="37" fillId="0" borderId="18" xfId="2" applyNumberFormat="1" applyFont="1" applyFill="1" applyBorder="1" applyAlignment="1">
      <alignment vertical="center" wrapText="1"/>
    </xf>
    <xf numFmtId="3" fontId="37" fillId="4" borderId="19" xfId="2" applyNumberFormat="1" applyFont="1" applyFill="1" applyBorder="1" applyAlignment="1">
      <alignment vertical="center" wrapText="1"/>
    </xf>
    <xf numFmtId="3" fontId="37" fillId="0" borderId="19" xfId="2" applyNumberFormat="1" applyFont="1" applyFill="1" applyBorder="1" applyAlignment="1">
      <alignment vertical="center" wrapText="1"/>
    </xf>
    <xf numFmtId="3" fontId="19" fillId="0" borderId="16" xfId="0" applyNumberFormat="1" applyFont="1" applyBorder="1"/>
    <xf numFmtId="3" fontId="19" fillId="0" borderId="16" xfId="0" applyNumberFormat="1" applyFont="1" applyFill="1" applyBorder="1"/>
    <xf numFmtId="3" fontId="17" fillId="4" borderId="7" xfId="2" applyNumberFormat="1" applyFont="1" applyFill="1" applyBorder="1" applyAlignment="1">
      <alignment vertical="top" wrapText="1"/>
    </xf>
    <xf numFmtId="3" fontId="19" fillId="4" borderId="0" xfId="4" applyNumberFormat="1" applyFont="1" applyFill="1" applyBorder="1" applyAlignment="1">
      <alignment horizontal="center"/>
    </xf>
    <xf numFmtId="3" fontId="17" fillId="7" borderId="16" xfId="4" applyNumberFormat="1" applyFont="1" applyFill="1" applyBorder="1" applyAlignment="1">
      <alignment horizontal="center" vertical="center"/>
    </xf>
    <xf numFmtId="3" fontId="17" fillId="7" borderId="16" xfId="4" applyNumberFormat="1" applyFont="1" applyFill="1" applyBorder="1" applyAlignment="1">
      <alignment horizontal="center" wrapText="1"/>
    </xf>
    <xf numFmtId="3" fontId="40" fillId="4" borderId="17" xfId="2" applyNumberFormat="1" applyFont="1" applyFill="1" applyBorder="1" applyAlignment="1">
      <alignment horizontal="center"/>
    </xf>
    <xf numFmtId="3" fontId="40" fillId="0" borderId="17" xfId="2" applyNumberFormat="1" applyFont="1" applyFill="1" applyBorder="1" applyAlignment="1">
      <alignment horizontal="center"/>
    </xf>
    <xf numFmtId="3" fontId="38" fillId="4" borderId="18" xfId="2" applyNumberFormat="1" applyFont="1" applyFill="1" applyBorder="1" applyAlignment="1">
      <alignment vertical="center" wrapText="1"/>
    </xf>
    <xf numFmtId="3" fontId="20" fillId="0" borderId="18" xfId="2" applyNumberFormat="1" applyFont="1" applyFill="1" applyBorder="1"/>
    <xf numFmtId="3" fontId="20" fillId="0" borderId="18" xfId="2" applyNumberFormat="1" applyFont="1" applyBorder="1"/>
    <xf numFmtId="3" fontId="40" fillId="4" borderId="19" xfId="2" applyNumberFormat="1" applyFont="1" applyFill="1" applyBorder="1" applyAlignment="1">
      <alignment horizontal="center"/>
    </xf>
    <xf numFmtId="3" fontId="40" fillId="0" borderId="19" xfId="2" applyNumberFormat="1" applyFont="1" applyFill="1" applyBorder="1" applyAlignment="1">
      <alignment horizontal="center"/>
    </xf>
    <xf numFmtId="3" fontId="20" fillId="4" borderId="18" xfId="2" applyNumberFormat="1" applyFont="1" applyFill="1" applyBorder="1" applyAlignment="1">
      <alignment horizontal="right" vertical="center" wrapText="1"/>
    </xf>
    <xf numFmtId="3" fontId="20" fillId="4" borderId="37" xfId="2" applyNumberFormat="1" applyFont="1" applyFill="1" applyBorder="1" applyAlignment="1">
      <alignment horizontal="right" vertical="center" wrapText="1"/>
    </xf>
    <xf numFmtId="3" fontId="20" fillId="4" borderId="19" xfId="2" applyNumberFormat="1" applyFont="1" applyFill="1" applyBorder="1" applyAlignment="1">
      <alignment horizontal="justify" vertical="center" wrapText="1"/>
    </xf>
    <xf numFmtId="3" fontId="20" fillId="4" borderId="49" xfId="2" applyNumberFormat="1" applyFont="1" applyFill="1" applyBorder="1" applyAlignment="1">
      <alignment horizontal="justify" vertical="center" wrapText="1"/>
    </xf>
    <xf numFmtId="3" fontId="19" fillId="4" borderId="19" xfId="2" applyNumberFormat="1" applyFont="1" applyFill="1" applyBorder="1" applyAlignment="1">
      <alignment horizontal="right" vertical="center" wrapText="1"/>
    </xf>
    <xf numFmtId="3" fontId="19" fillId="4" borderId="56" xfId="2" applyNumberFormat="1" applyFont="1" applyFill="1" applyBorder="1" applyAlignment="1">
      <alignment horizontal="right" vertical="center" wrapText="1"/>
    </xf>
    <xf numFmtId="0" fontId="20" fillId="4" borderId="20" xfId="0" applyFont="1" applyFill="1" applyBorder="1"/>
    <xf numFmtId="0" fontId="20" fillId="4" borderId="0" xfId="0" applyFont="1" applyFill="1" applyBorder="1"/>
    <xf numFmtId="165" fontId="4" fillId="8" borderId="58" xfId="35" applyNumberFormat="1" applyFont="1" applyFill="1" applyBorder="1" applyAlignment="1">
      <alignment horizontal="center" vertical="center" wrapText="1"/>
    </xf>
    <xf numFmtId="0" fontId="4" fillId="8" borderId="57" xfId="6" applyFont="1" applyFill="1" applyBorder="1" applyAlignment="1">
      <alignment horizontal="center" vertical="center" wrapText="1"/>
    </xf>
    <xf numFmtId="0" fontId="4" fillId="0" borderId="77" xfId="6" applyFont="1" applyFill="1" applyBorder="1" applyAlignment="1">
      <alignment horizontal="center" vertical="center" wrapText="1"/>
    </xf>
    <xf numFmtId="0" fontId="4" fillId="0" borderId="79" xfId="6" applyFont="1" applyFill="1" applyBorder="1" applyAlignment="1">
      <alignment vertical="top" wrapText="1"/>
    </xf>
    <xf numFmtId="4" fontId="4" fillId="0" borderId="80" xfId="6" applyNumberFormat="1" applyFont="1" applyFill="1" applyBorder="1" applyProtection="1">
      <protection locked="0"/>
    </xf>
    <xf numFmtId="0" fontId="1" fillId="0" borderId="79" xfId="6" applyFont="1" applyFill="1" applyBorder="1" applyAlignment="1">
      <alignment horizontal="left" vertical="top" wrapText="1" indent="1"/>
    </xf>
    <xf numFmtId="4" fontId="1" fillId="0" borderId="80" xfId="6" applyNumberFormat="1" applyFont="1" applyFill="1" applyBorder="1" applyProtection="1">
      <protection locked="0"/>
    </xf>
    <xf numFmtId="0" fontId="4" fillId="0" borderId="79" xfId="6" applyFont="1" applyFill="1" applyBorder="1" applyAlignment="1">
      <alignment horizontal="left" vertical="top" wrapText="1"/>
    </xf>
    <xf numFmtId="0" fontId="4" fillId="0" borderId="81" xfId="6" applyFont="1" applyFill="1" applyBorder="1" applyAlignment="1">
      <alignment vertical="center" wrapText="1"/>
    </xf>
    <xf numFmtId="4" fontId="4" fillId="0" borderId="82" xfId="6" applyNumberFormat="1" applyFont="1" applyFill="1" applyBorder="1" applyAlignment="1" applyProtection="1">
      <alignment vertical="center"/>
      <protection locked="0"/>
    </xf>
    <xf numFmtId="165" fontId="4" fillId="0" borderId="78" xfId="35" applyNumberFormat="1" applyFont="1" applyFill="1" applyBorder="1" applyAlignment="1">
      <alignment horizontal="center" vertical="center" wrapText="1"/>
    </xf>
    <xf numFmtId="165" fontId="4" fillId="8" borderId="16" xfId="35" applyNumberFormat="1" applyFont="1" applyFill="1" applyBorder="1" applyAlignment="1">
      <alignment horizontal="center" vertical="center" wrapText="1"/>
    </xf>
    <xf numFmtId="165" fontId="4" fillId="0" borderId="72" xfId="35" applyNumberFormat="1" applyFont="1" applyFill="1" applyBorder="1" applyAlignment="1">
      <alignment horizontal="center" vertical="center" wrapText="1"/>
    </xf>
    <xf numFmtId="4" fontId="4" fillId="0" borderId="73" xfId="6" applyNumberFormat="1" applyFont="1" applyFill="1" applyBorder="1" applyProtection="1">
      <protection locked="0"/>
    </xf>
    <xf numFmtId="4" fontId="1" fillId="0" borderId="73" xfId="6" applyNumberFormat="1" applyFont="1" applyFill="1" applyBorder="1" applyProtection="1">
      <protection locked="0"/>
    </xf>
    <xf numFmtId="4" fontId="1" fillId="0" borderId="73" xfId="6" applyNumberFormat="1" applyFont="1" applyFill="1" applyBorder="1" applyAlignment="1" applyProtection="1">
      <alignment vertical="top"/>
      <protection locked="0"/>
    </xf>
    <xf numFmtId="4" fontId="4" fillId="0" borderId="74" xfId="6" applyNumberFormat="1" applyFont="1" applyFill="1" applyBorder="1" applyAlignment="1" applyProtection="1">
      <alignment vertical="center"/>
      <protection locked="0"/>
    </xf>
    <xf numFmtId="4" fontId="1" fillId="7" borderId="73" xfId="6" applyNumberFormat="1" applyFont="1" applyFill="1" applyBorder="1" applyProtection="1">
      <protection locked="0"/>
    </xf>
    <xf numFmtId="4" fontId="4" fillId="7" borderId="73" xfId="6" applyNumberFormat="1" applyFont="1" applyFill="1" applyBorder="1" applyProtection="1">
      <protection locked="0"/>
    </xf>
    <xf numFmtId="4" fontId="1" fillId="7" borderId="73" xfId="6" applyNumberFormat="1" applyFont="1" applyFill="1" applyBorder="1" applyAlignment="1" applyProtection="1">
      <alignment vertical="top"/>
      <protection locked="0"/>
    </xf>
    <xf numFmtId="0" fontId="0" fillId="0" borderId="20" xfId="0" applyBorder="1"/>
    <xf numFmtId="0" fontId="0" fillId="0" borderId="37" xfId="0" applyBorder="1"/>
    <xf numFmtId="0" fontId="0" fillId="0" borderId="43" xfId="0" applyBorder="1"/>
    <xf numFmtId="4" fontId="4" fillId="0" borderId="0" xfId="6" applyNumberFormat="1" applyFont="1" applyFill="1" applyBorder="1" applyProtection="1">
      <protection locked="0"/>
    </xf>
    <xf numFmtId="4" fontId="0" fillId="0" borderId="0" xfId="0" applyNumberFormat="1"/>
    <xf numFmtId="167" fontId="20" fillId="4" borderId="54" xfId="0" applyNumberFormat="1" applyFont="1" applyFill="1" applyBorder="1"/>
    <xf numFmtId="167" fontId="20" fillId="4" borderId="55" xfId="0" applyNumberFormat="1" applyFont="1" applyFill="1" applyBorder="1"/>
    <xf numFmtId="49" fontId="47" fillId="0" borderId="62" xfId="0" applyNumberFormat="1" applyFont="1" applyFill="1" applyBorder="1" applyAlignment="1">
      <alignment horizontal="left"/>
    </xf>
    <xf numFmtId="167" fontId="20" fillId="0" borderId="63" xfId="0" applyNumberFormat="1" applyFont="1" applyFill="1" applyBorder="1"/>
    <xf numFmtId="167" fontId="0" fillId="0" borderId="63" xfId="0" applyNumberFormat="1" applyFill="1" applyBorder="1"/>
    <xf numFmtId="167" fontId="20" fillId="4" borderId="63" xfId="0" applyNumberFormat="1" applyFont="1" applyFill="1" applyBorder="1"/>
    <xf numFmtId="167" fontId="20" fillId="4" borderId="83" xfId="0" applyNumberFormat="1" applyFont="1" applyFill="1" applyBorder="1"/>
    <xf numFmtId="167" fontId="3" fillId="0" borderId="17" xfId="0" applyNumberFormat="1" applyFont="1" applyFill="1" applyBorder="1"/>
    <xf numFmtId="167" fontId="3" fillId="0" borderId="19" xfId="0" applyNumberFormat="1" applyFont="1" applyFill="1" applyBorder="1"/>
    <xf numFmtId="167" fontId="19" fillId="0" borderId="16" xfId="0" applyNumberFormat="1" applyFont="1" applyFill="1" applyBorder="1"/>
    <xf numFmtId="49" fontId="47" fillId="0" borderId="19" xfId="0" applyNumberFormat="1" applyFont="1" applyFill="1" applyBorder="1" applyAlignment="1">
      <alignment horizontal="left"/>
    </xf>
    <xf numFmtId="49" fontId="47" fillId="0" borderId="19" xfId="0" applyNumberFormat="1" applyFont="1" applyFill="1" applyBorder="1" applyAlignment="1">
      <alignment horizontal="center"/>
    </xf>
    <xf numFmtId="43" fontId="9" fillId="4" borderId="0" xfId="2" applyFont="1" applyFill="1" applyBorder="1" applyAlignment="1">
      <alignment horizontal="right" vertical="center" wrapText="1"/>
    </xf>
    <xf numFmtId="43" fontId="8" fillId="4" borderId="0" xfId="2" applyFont="1" applyFill="1" applyBorder="1" applyAlignment="1">
      <alignment horizontal="right" vertical="center" wrapText="1"/>
    </xf>
    <xf numFmtId="0" fontId="0" fillId="0" borderId="0" xfId="0"/>
    <xf numFmtId="0" fontId="20" fillId="0" borderId="0" xfId="0" applyFont="1" applyBorder="1" applyAlignment="1">
      <alignment horizontal="center"/>
    </xf>
    <xf numFmtId="0" fontId="20" fillId="4" borderId="0" xfId="0" applyFont="1" applyFill="1" applyBorder="1"/>
    <xf numFmtId="0" fontId="20" fillId="0" borderId="0" xfId="0" applyFont="1" applyAlignment="1">
      <alignment horizontal="center"/>
    </xf>
    <xf numFmtId="0" fontId="0" fillId="0" borderId="0" xfId="0"/>
    <xf numFmtId="0" fontId="8" fillId="0" borderId="16" xfId="15" applyNumberFormat="1" applyFont="1" applyFill="1" applyBorder="1" applyAlignment="1" applyProtection="1">
      <alignment horizontal="left" vertical="center" wrapText="1"/>
      <protection locked="0"/>
    </xf>
    <xf numFmtId="0" fontId="8" fillId="0" borderId="16" xfId="15" applyNumberFormat="1" applyFont="1" applyFill="1" applyBorder="1" applyAlignment="1" applyProtection="1">
      <alignment horizontal="right" vertical="center" wrapText="1"/>
      <protection locked="0"/>
    </xf>
    <xf numFmtId="0" fontId="9" fillId="10" borderId="4" xfId="15" applyFont="1" applyFill="1" applyBorder="1" applyAlignment="1" applyProtection="1">
      <alignment horizontal="left"/>
      <protection locked="0"/>
    </xf>
    <xf numFmtId="0" fontId="8" fillId="10" borderId="4" xfId="15" applyNumberFormat="1" applyFont="1" applyFill="1" applyBorder="1" applyAlignment="1" applyProtection="1">
      <alignment horizontal="left" vertical="center" wrapText="1"/>
      <protection locked="0"/>
    </xf>
    <xf numFmtId="0" fontId="9" fillId="10" borderId="4" xfId="15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/>
    <xf numFmtId="0" fontId="20" fillId="0" borderId="0" xfId="0" applyFont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7" borderId="16" xfId="0" applyFont="1" applyFill="1" applyBorder="1" applyAlignment="1">
      <alignment horizontal="center" vertical="center" wrapText="1"/>
    </xf>
    <xf numFmtId="0" fontId="17" fillId="7" borderId="58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justify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left"/>
    </xf>
    <xf numFmtId="172" fontId="38" fillId="7" borderId="16" xfId="2" applyNumberFormat="1" applyFont="1" applyFill="1" applyBorder="1" applyAlignment="1">
      <alignment horizontal="center" vertical="center"/>
    </xf>
    <xf numFmtId="172" fontId="37" fillId="0" borderId="16" xfId="2" applyNumberFormat="1" applyFont="1" applyBorder="1" applyAlignment="1">
      <alignment horizontal="center" vertical="center"/>
    </xf>
    <xf numFmtId="172" fontId="38" fillId="7" borderId="63" xfId="2" applyNumberFormat="1" applyFont="1" applyFill="1" applyBorder="1" applyAlignment="1">
      <alignment horizontal="center" vertical="center"/>
    </xf>
    <xf numFmtId="4" fontId="20" fillId="0" borderId="18" xfId="33" applyNumberFormat="1" applyFont="1" applyFill="1" applyBorder="1" applyAlignment="1" applyProtection="1">
      <alignment vertical="top"/>
      <protection locked="0"/>
    </xf>
    <xf numFmtId="4" fontId="3" fillId="0" borderId="18" xfId="33" applyNumberFormat="1" applyFont="1" applyFill="1" applyBorder="1" applyAlignment="1" applyProtection="1">
      <alignment vertical="top"/>
      <protection locked="0"/>
    </xf>
    <xf numFmtId="4" fontId="3" fillId="0" borderId="16" xfId="33" applyNumberFormat="1" applyFont="1" applyFill="1" applyBorder="1" applyAlignment="1" applyProtection="1">
      <alignment vertical="top"/>
      <protection locked="0"/>
    </xf>
    <xf numFmtId="4" fontId="3" fillId="0" borderId="17" xfId="33" applyNumberFormat="1" applyFont="1" applyFill="1" applyBorder="1" applyAlignment="1" applyProtection="1">
      <alignment vertical="top"/>
      <protection locked="0"/>
    </xf>
    <xf numFmtId="4" fontId="1" fillId="0" borderId="18" xfId="0" applyNumberFormat="1" applyFont="1" applyFill="1" applyBorder="1" applyProtection="1">
      <protection locked="0"/>
    </xf>
    <xf numFmtId="43" fontId="19" fillId="4" borderId="17" xfId="2" applyFont="1" applyFill="1" applyBorder="1" applyAlignment="1">
      <alignment horizontal="right" vertical="center" wrapText="1"/>
    </xf>
    <xf numFmtId="43" fontId="19" fillId="4" borderId="18" xfId="2" applyFont="1" applyFill="1" applyBorder="1" applyAlignment="1">
      <alignment horizontal="right" vertical="center" wrapText="1"/>
    </xf>
    <xf numFmtId="43" fontId="19" fillId="0" borderId="18" xfId="2" applyFont="1" applyBorder="1"/>
    <xf numFmtId="43" fontId="20" fillId="0" borderId="18" xfId="2" applyFont="1" applyBorder="1"/>
    <xf numFmtId="43" fontId="19" fillId="4" borderId="16" xfId="2" applyFont="1" applyFill="1" applyBorder="1" applyAlignment="1">
      <alignment vertical="center" wrapText="1"/>
    </xf>
    <xf numFmtId="43" fontId="19" fillId="4" borderId="10" xfId="2" applyFont="1" applyFill="1" applyBorder="1" applyAlignment="1">
      <alignment vertical="center" wrapText="1"/>
    </xf>
    <xf numFmtId="43" fontId="19" fillId="4" borderId="58" xfId="2" applyFont="1" applyFill="1" applyBorder="1" applyAlignment="1">
      <alignment vertical="center" wrapText="1"/>
    </xf>
    <xf numFmtId="43" fontId="19" fillId="4" borderId="54" xfId="2" applyFont="1" applyFill="1" applyBorder="1" applyAlignment="1">
      <alignment horizontal="right" vertical="center" wrapText="1"/>
    </xf>
    <xf numFmtId="43" fontId="20" fillId="0" borderId="55" xfId="2" applyFont="1" applyBorder="1"/>
    <xf numFmtId="43" fontId="19" fillId="4" borderId="55" xfId="2" applyFont="1" applyFill="1" applyBorder="1" applyAlignment="1">
      <alignment horizontal="right" vertical="center" wrapText="1"/>
    </xf>
    <xf numFmtId="43" fontId="20" fillId="0" borderId="19" xfId="2" applyFont="1" applyFill="1" applyBorder="1" applyAlignment="1">
      <alignment horizontal="right" wrapText="1"/>
    </xf>
    <xf numFmtId="43" fontId="20" fillId="0" borderId="16" xfId="2" applyFont="1" applyFill="1" applyBorder="1" applyAlignment="1">
      <alignment horizontal="right" wrapText="1"/>
    </xf>
    <xf numFmtId="43" fontId="20" fillId="0" borderId="58" xfId="2" applyFont="1" applyFill="1" applyBorder="1" applyAlignment="1">
      <alignment horizontal="right" wrapText="1"/>
    </xf>
    <xf numFmtId="4" fontId="0" fillId="0" borderId="18" xfId="0" applyNumberFormat="1" applyBorder="1"/>
    <xf numFmtId="4" fontId="0" fillId="0" borderId="37" xfId="0" applyNumberFormat="1" applyBorder="1"/>
    <xf numFmtId="0" fontId="10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" fontId="10" fillId="0" borderId="16" xfId="0" applyNumberFormat="1" applyFont="1" applyFill="1" applyBorder="1" applyAlignment="1" applyProtection="1">
      <alignment horizontal="right" vertical="center" wrapText="1"/>
      <protection locked="0"/>
    </xf>
    <xf numFmtId="43" fontId="9" fillId="10" borderId="4" xfId="2" applyFont="1" applyFill="1" applyBorder="1" applyAlignment="1" applyProtection="1">
      <alignment horizontal="right" vertical="center" wrapText="1"/>
      <protection locked="0"/>
    </xf>
    <xf numFmtId="0" fontId="21" fillId="4" borderId="0" xfId="0" applyNumberFormat="1" applyFont="1" applyFill="1" applyBorder="1" applyAlignment="1" applyProtection="1">
      <alignment horizontal="left" wrapText="1"/>
      <protection locked="0"/>
    </xf>
    <xf numFmtId="0" fontId="17" fillId="7" borderId="20" xfId="3" applyFont="1" applyFill="1" applyBorder="1" applyAlignment="1">
      <alignment horizontal="center"/>
    </xf>
    <xf numFmtId="0" fontId="17" fillId="7" borderId="0" xfId="3" applyFont="1" applyFill="1" applyBorder="1" applyAlignment="1">
      <alignment horizontal="center"/>
    </xf>
    <xf numFmtId="0" fontId="17" fillId="7" borderId="37" xfId="3" applyFont="1" applyFill="1" applyBorder="1" applyAlignment="1">
      <alignment horizontal="center"/>
    </xf>
    <xf numFmtId="0" fontId="3" fillId="4" borderId="0" xfId="0" applyFont="1" applyFill="1" applyBorder="1" applyAlignment="1">
      <alignment horizontal="left" vertical="top" wrapText="1"/>
    </xf>
    <xf numFmtId="0" fontId="17" fillId="7" borderId="35" xfId="0" applyFont="1" applyFill="1" applyBorder="1" applyAlignment="1">
      <alignment horizontal="center"/>
    </xf>
    <xf numFmtId="0" fontId="17" fillId="7" borderId="0" xfId="1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justify" vertical="top" wrapText="1"/>
    </xf>
    <xf numFmtId="0" fontId="23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9" fillId="4" borderId="7" xfId="0" applyFont="1" applyFill="1" applyBorder="1" applyAlignment="1" applyProtection="1">
      <alignment horizontal="center"/>
      <protection locked="0"/>
    </xf>
    <xf numFmtId="0" fontId="20" fillId="4" borderId="7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>
      <alignment horizontal="left" vertical="top"/>
    </xf>
    <xf numFmtId="0" fontId="25" fillId="4" borderId="0" xfId="0" applyFont="1" applyFill="1" applyBorder="1" applyAlignment="1">
      <alignment horizontal="center" vertical="center" wrapText="1"/>
    </xf>
    <xf numFmtId="0" fontId="25" fillId="7" borderId="50" xfId="3" applyFont="1" applyFill="1" applyBorder="1" applyAlignment="1">
      <alignment horizontal="center" vertical="center"/>
    </xf>
    <xf numFmtId="0" fontId="25" fillId="7" borderId="20" xfId="3" applyFont="1" applyFill="1" applyBorder="1" applyAlignment="1">
      <alignment horizontal="center" vertical="center"/>
    </xf>
    <xf numFmtId="0" fontId="17" fillId="7" borderId="22" xfId="3" applyFont="1" applyFill="1" applyBorder="1" applyAlignment="1">
      <alignment horizontal="center" vertical="center"/>
    </xf>
    <xf numFmtId="0" fontId="17" fillId="7" borderId="0" xfId="3" applyFont="1" applyFill="1" applyBorder="1" applyAlignment="1">
      <alignment horizontal="center" vertical="center"/>
    </xf>
    <xf numFmtId="0" fontId="17" fillId="7" borderId="22" xfId="3" applyFont="1" applyFill="1" applyBorder="1" applyAlignment="1">
      <alignment horizontal="right" vertical="top"/>
    </xf>
    <xf numFmtId="0" fontId="17" fillId="7" borderId="0" xfId="3" applyFont="1" applyFill="1" applyBorder="1" applyAlignment="1">
      <alignment horizontal="right" vertical="top"/>
    </xf>
    <xf numFmtId="0" fontId="17" fillId="7" borderId="6" xfId="3" applyFont="1" applyFill="1" applyBorder="1" applyAlignment="1">
      <alignment horizontal="center" vertical="center"/>
    </xf>
    <xf numFmtId="0" fontId="17" fillId="7" borderId="35" xfId="3" applyFont="1" applyFill="1" applyBorder="1" applyAlignment="1">
      <alignment horizontal="center"/>
    </xf>
    <xf numFmtId="0" fontId="17" fillId="4" borderId="0" xfId="0" applyFont="1" applyFill="1" applyBorder="1" applyAlignment="1">
      <alignment vertical="top" wrapText="1"/>
    </xf>
    <xf numFmtId="0" fontId="23" fillId="4" borderId="0" xfId="0" applyFont="1" applyFill="1" applyBorder="1" applyAlignment="1">
      <alignment vertical="top" wrapText="1"/>
    </xf>
    <xf numFmtId="0" fontId="2" fillId="7" borderId="35" xfId="0" applyFont="1" applyFill="1" applyBorder="1" applyAlignment="1">
      <alignment horizontal="center"/>
    </xf>
    <xf numFmtId="0" fontId="17" fillId="7" borderId="0" xfId="0" applyFont="1" applyFill="1" applyBorder="1" applyAlignment="1">
      <alignment horizontal="center"/>
    </xf>
    <xf numFmtId="0" fontId="3" fillId="4" borderId="0" xfId="0" applyNumberFormat="1" applyFont="1" applyFill="1" applyBorder="1" applyAlignment="1" applyProtection="1">
      <alignment horizontal="left"/>
      <protection locked="0"/>
    </xf>
    <xf numFmtId="0" fontId="3" fillId="4" borderId="37" xfId="0" applyNumberFormat="1" applyFont="1" applyFill="1" applyBorder="1" applyAlignment="1" applyProtection="1">
      <alignment horizontal="left"/>
      <protection locked="0"/>
    </xf>
    <xf numFmtId="0" fontId="19" fillId="4" borderId="0" xfId="0" applyFont="1" applyFill="1" applyBorder="1" applyAlignment="1">
      <alignment horizontal="left" vertical="top" wrapText="1"/>
    </xf>
    <xf numFmtId="0" fontId="17" fillId="7" borderId="20" xfId="0" applyFont="1" applyFill="1" applyBorder="1" applyAlignment="1">
      <alignment horizontal="center"/>
    </xf>
    <xf numFmtId="0" fontId="17" fillId="7" borderId="37" xfId="0" applyFont="1" applyFill="1" applyBorder="1" applyAlignment="1">
      <alignment horizontal="center"/>
    </xf>
    <xf numFmtId="0" fontId="17" fillId="4" borderId="14" xfId="0" applyFont="1" applyFill="1" applyBorder="1" applyAlignment="1">
      <alignment horizontal="left" vertical="top"/>
    </xf>
    <xf numFmtId="0" fontId="3" fillId="4" borderId="43" xfId="0" applyFont="1" applyFill="1" applyBorder="1" applyAlignment="1" applyProtection="1">
      <alignment horizontal="center" vertical="top" wrapText="1"/>
      <protection locked="0"/>
    </xf>
    <xf numFmtId="0" fontId="17" fillId="4" borderId="4" xfId="0" applyFont="1" applyFill="1" applyBorder="1" applyAlignment="1">
      <alignment horizontal="left" vertical="top"/>
    </xf>
    <xf numFmtId="0" fontId="3" fillId="4" borderId="37" xfId="0" applyFont="1" applyFill="1" applyBorder="1" applyAlignment="1">
      <alignment horizontal="left" vertical="top"/>
    </xf>
    <xf numFmtId="0" fontId="3" fillId="4" borderId="38" xfId="0" applyFont="1" applyFill="1" applyBorder="1" applyAlignment="1" applyProtection="1">
      <alignment horizontal="center" vertical="top" wrapText="1"/>
      <protection locked="0"/>
    </xf>
    <xf numFmtId="0" fontId="3" fillId="4" borderId="44" xfId="0" applyFont="1" applyFill="1" applyBorder="1" applyAlignment="1" applyProtection="1">
      <alignment horizontal="center" vertical="top" wrapText="1"/>
      <protection locked="0"/>
    </xf>
    <xf numFmtId="0" fontId="3" fillId="4" borderId="2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center" vertical="top"/>
    </xf>
    <xf numFmtId="0" fontId="3" fillId="4" borderId="37" xfId="0" applyFont="1" applyFill="1" applyBorder="1" applyAlignment="1">
      <alignment horizontal="center" vertical="top"/>
    </xf>
    <xf numFmtId="0" fontId="4" fillId="8" borderId="69" xfId="6" applyFont="1" applyFill="1" applyBorder="1" applyAlignment="1" applyProtection="1">
      <alignment horizontal="center" vertical="center" wrapText="1"/>
      <protection locked="0"/>
    </xf>
    <xf numFmtId="0" fontId="4" fillId="8" borderId="75" xfId="6" applyFont="1" applyFill="1" applyBorder="1" applyAlignment="1" applyProtection="1">
      <alignment horizontal="center" vertical="center" wrapText="1"/>
      <protection locked="0"/>
    </xf>
    <xf numFmtId="0" fontId="4" fillId="8" borderId="76" xfId="6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19" fillId="4" borderId="20" xfId="0" applyFont="1" applyFill="1" applyBorder="1" applyAlignment="1" applyProtection="1">
      <alignment horizontal="center"/>
      <protection locked="0"/>
    </xf>
    <xf numFmtId="0" fontId="19" fillId="4" borderId="0" xfId="0" applyFont="1" applyFill="1" applyBorder="1" applyAlignment="1" applyProtection="1">
      <alignment horizontal="center"/>
      <protection locked="0"/>
    </xf>
    <xf numFmtId="0" fontId="19" fillId="4" borderId="37" xfId="0" applyFont="1" applyFill="1" applyBorder="1" applyAlignment="1" applyProtection="1">
      <alignment horizontal="center"/>
      <protection locked="0"/>
    </xf>
    <xf numFmtId="0" fontId="2" fillId="7" borderId="35" xfId="3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4" xfId="0" applyNumberFormat="1" applyFont="1" applyFill="1" applyBorder="1" applyAlignment="1" applyProtection="1">
      <alignment horizontal="center"/>
      <protection locked="0"/>
    </xf>
    <xf numFmtId="0" fontId="17" fillId="7" borderId="6" xfId="0" applyFont="1" applyFill="1" applyBorder="1" applyAlignment="1">
      <alignment horizontal="center" vertical="center"/>
    </xf>
    <xf numFmtId="0" fontId="17" fillId="4" borderId="0" xfId="3" applyFont="1" applyFill="1" applyBorder="1" applyAlignment="1">
      <alignment horizontal="left" vertical="top"/>
    </xf>
    <xf numFmtId="0" fontId="3" fillId="4" borderId="0" xfId="3" applyFont="1" applyFill="1" applyBorder="1" applyAlignment="1">
      <alignment horizontal="left" vertical="top" wrapText="1"/>
    </xf>
    <xf numFmtId="0" fontId="3" fillId="4" borderId="0" xfId="3" applyFont="1" applyFill="1" applyBorder="1" applyAlignment="1">
      <alignment horizontal="left" vertical="top"/>
    </xf>
    <xf numFmtId="0" fontId="19" fillId="0" borderId="7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17" fillId="4" borderId="0" xfId="3" applyFont="1" applyFill="1" applyBorder="1" applyAlignment="1">
      <alignment horizontal="left" vertical="top" wrapText="1"/>
    </xf>
    <xf numFmtId="0" fontId="20" fillId="4" borderId="4" xfId="0" applyFont="1" applyFill="1" applyBorder="1" applyAlignment="1" applyProtection="1">
      <alignment horizontal="center"/>
      <protection locked="0"/>
    </xf>
    <xf numFmtId="0" fontId="20" fillId="4" borderId="0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>
      <alignment horizontal="left" vertical="top" wrapText="1"/>
    </xf>
    <xf numFmtId="0" fontId="20" fillId="4" borderId="0" xfId="0" applyFont="1" applyFill="1" applyBorder="1" applyAlignment="1">
      <alignment horizontal="left" vertical="top"/>
    </xf>
    <xf numFmtId="0" fontId="17" fillId="4" borderId="20" xfId="1" applyNumberFormat="1" applyFont="1" applyFill="1" applyBorder="1" applyAlignment="1">
      <alignment horizontal="center" vertical="center"/>
    </xf>
    <xf numFmtId="0" fontId="17" fillId="4" borderId="0" xfId="1" applyNumberFormat="1" applyFont="1" applyFill="1" applyBorder="1" applyAlignment="1">
      <alignment horizontal="center" vertical="center"/>
    </xf>
    <xf numFmtId="0" fontId="17" fillId="4" borderId="37" xfId="1" applyNumberFormat="1" applyFont="1" applyFill="1" applyBorder="1" applyAlignment="1">
      <alignment horizontal="center" vertical="center"/>
    </xf>
    <xf numFmtId="0" fontId="17" fillId="7" borderId="7" xfId="3" applyFont="1" applyFill="1" applyBorder="1" applyAlignment="1">
      <alignment horizontal="center" vertical="center" wrapText="1"/>
    </xf>
    <xf numFmtId="0" fontId="17" fillId="7" borderId="4" xfId="3" applyFont="1" applyFill="1" applyBorder="1" applyAlignment="1">
      <alignment horizontal="center" vertical="center" wrapText="1"/>
    </xf>
    <xf numFmtId="0" fontId="17" fillId="4" borderId="20" xfId="1" applyNumberFormat="1" applyFont="1" applyFill="1" applyBorder="1" applyAlignment="1">
      <alignment horizontal="center" vertical="top"/>
    </xf>
    <xf numFmtId="0" fontId="17" fillId="4" borderId="0" xfId="1" applyNumberFormat="1" applyFont="1" applyFill="1" applyBorder="1" applyAlignment="1">
      <alignment horizontal="center" vertical="top"/>
    </xf>
    <xf numFmtId="0" fontId="17" fillId="4" borderId="37" xfId="1" applyNumberFormat="1" applyFont="1" applyFill="1" applyBorder="1" applyAlignment="1">
      <alignment horizontal="center" vertical="top"/>
    </xf>
    <xf numFmtId="0" fontId="19" fillId="4" borderId="0" xfId="0" applyFont="1" applyFill="1" applyBorder="1" applyAlignment="1">
      <alignment horizontal="left" vertical="top"/>
    </xf>
    <xf numFmtId="0" fontId="20" fillId="4" borderId="48" xfId="0" applyFont="1" applyFill="1" applyBorder="1" applyAlignment="1">
      <alignment horizontal="center" vertical="top"/>
    </xf>
    <xf numFmtId="0" fontId="20" fillId="4" borderId="4" xfId="0" applyFont="1" applyFill="1" applyBorder="1" applyAlignment="1">
      <alignment horizontal="center" vertical="top"/>
    </xf>
    <xf numFmtId="0" fontId="20" fillId="4" borderId="49" xfId="0" applyFont="1" applyFill="1" applyBorder="1" applyAlignment="1">
      <alignment horizontal="center" vertical="top"/>
    </xf>
    <xf numFmtId="0" fontId="3" fillId="4" borderId="4" xfId="0" applyFont="1" applyFill="1" applyBorder="1" applyAlignment="1" applyProtection="1">
      <alignment horizontal="center" vertical="top"/>
      <protection locked="0"/>
    </xf>
    <xf numFmtId="0" fontId="20" fillId="0" borderId="0" xfId="0" applyFont="1" applyBorder="1" applyAlignment="1">
      <alignment horizontal="center"/>
    </xf>
    <xf numFmtId="0" fontId="17" fillId="4" borderId="0" xfId="1" applyNumberFormat="1" applyFont="1" applyFill="1" applyBorder="1" applyAlignment="1" applyProtection="1">
      <alignment horizontal="center" vertical="top"/>
    </xf>
    <xf numFmtId="0" fontId="17" fillId="4" borderId="37" xfId="1" applyNumberFormat="1" applyFont="1" applyFill="1" applyBorder="1" applyAlignment="1" applyProtection="1">
      <alignment horizontal="center" vertical="top"/>
    </xf>
    <xf numFmtId="0" fontId="2" fillId="7" borderId="35" xfId="3" applyFont="1" applyFill="1" applyBorder="1" applyAlignment="1" applyProtection="1">
      <alignment horizontal="center"/>
    </xf>
    <xf numFmtId="0" fontId="17" fillId="7" borderId="0" xfId="3" applyFont="1" applyFill="1" applyBorder="1" applyAlignment="1" applyProtection="1">
      <alignment horizontal="center"/>
    </xf>
    <xf numFmtId="0" fontId="17" fillId="7" borderId="0" xfId="0" applyFont="1" applyFill="1" applyBorder="1" applyAlignment="1" applyProtection="1">
      <alignment horizontal="right"/>
    </xf>
    <xf numFmtId="0" fontId="3" fillId="7" borderId="0" xfId="0" applyNumberFormat="1" applyFont="1" applyFill="1" applyBorder="1" applyAlignment="1" applyProtection="1">
      <alignment horizontal="left"/>
    </xf>
    <xf numFmtId="0" fontId="17" fillId="4" borderId="0" xfId="1" applyNumberFormat="1" applyFont="1" applyFill="1" applyBorder="1" applyAlignment="1" applyProtection="1">
      <alignment horizontal="center" vertical="center"/>
    </xf>
    <xf numFmtId="0" fontId="17" fillId="4" borderId="37" xfId="1" applyNumberFormat="1" applyFont="1" applyFill="1" applyBorder="1" applyAlignment="1" applyProtection="1">
      <alignment horizontal="center" vertical="center"/>
    </xf>
    <xf numFmtId="0" fontId="17" fillId="4" borderId="4" xfId="1" applyNumberFormat="1" applyFont="1" applyFill="1" applyBorder="1" applyAlignment="1" applyProtection="1">
      <alignment horizontal="center" vertical="center"/>
    </xf>
    <xf numFmtId="0" fontId="17" fillId="4" borderId="49" xfId="1" applyNumberFormat="1" applyFont="1" applyFill="1" applyBorder="1" applyAlignment="1" applyProtection="1">
      <alignment horizontal="center" vertical="center"/>
    </xf>
    <xf numFmtId="0" fontId="17" fillId="7" borderId="6" xfId="3" applyFont="1" applyFill="1" applyBorder="1" applyAlignment="1" applyProtection="1">
      <alignment horizontal="center" vertical="center"/>
    </xf>
    <xf numFmtId="0" fontId="17" fillId="4" borderId="7" xfId="1" applyNumberFormat="1" applyFont="1" applyFill="1" applyBorder="1" applyAlignment="1" applyProtection="1">
      <alignment horizontal="center" vertical="center"/>
    </xf>
    <xf numFmtId="0" fontId="17" fillId="4" borderId="51" xfId="1" applyNumberFormat="1" applyFont="1" applyFill="1" applyBorder="1" applyAlignment="1" applyProtection="1">
      <alignment horizontal="center" vertical="center"/>
    </xf>
    <xf numFmtId="0" fontId="23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center" vertical="top"/>
    </xf>
    <xf numFmtId="0" fontId="3" fillId="4" borderId="0" xfId="0" applyFont="1" applyFill="1" applyBorder="1" applyAlignment="1" applyProtection="1">
      <alignment horizontal="left" vertical="top"/>
    </xf>
    <xf numFmtId="0" fontId="23" fillId="4" borderId="4" xfId="0" applyFont="1" applyFill="1" applyBorder="1" applyAlignment="1" applyProtection="1">
      <alignment horizontal="left" vertical="top"/>
    </xf>
    <xf numFmtId="0" fontId="17" fillId="4" borderId="7" xfId="0" applyFont="1" applyFill="1" applyBorder="1" applyAlignment="1" applyProtection="1">
      <alignment horizontal="center" vertical="top"/>
    </xf>
    <xf numFmtId="0" fontId="17" fillId="4" borderId="51" xfId="0" applyFont="1" applyFill="1" applyBorder="1" applyAlignment="1" applyProtection="1">
      <alignment horizontal="center" vertical="top"/>
    </xf>
    <xf numFmtId="0" fontId="3" fillId="4" borderId="37" xfId="0" applyFont="1" applyFill="1" applyBorder="1" applyAlignment="1" applyProtection="1">
      <alignment horizontal="left" vertical="top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left" vertical="top" wrapText="1"/>
    </xf>
    <xf numFmtId="0" fontId="20" fillId="4" borderId="0" xfId="0" applyFont="1" applyFill="1" applyBorder="1" applyAlignment="1">
      <alignment horizontal="left" vertical="top" wrapText="1"/>
    </xf>
    <xf numFmtId="0" fontId="20" fillId="4" borderId="37" xfId="0" applyFont="1" applyFill="1" applyBorder="1" applyAlignment="1">
      <alignment horizontal="left" vertical="top" wrapText="1"/>
    </xf>
    <xf numFmtId="0" fontId="20" fillId="4" borderId="2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7" borderId="31" xfId="3" applyFont="1" applyFill="1" applyBorder="1" applyAlignment="1">
      <alignment horizontal="center"/>
    </xf>
    <xf numFmtId="0" fontId="17" fillId="7" borderId="36" xfId="3" applyFont="1" applyFill="1" applyBorder="1" applyAlignment="1">
      <alignment horizontal="center"/>
    </xf>
    <xf numFmtId="0" fontId="19" fillId="7" borderId="6" xfId="0" applyFont="1" applyFill="1" applyBorder="1" applyAlignment="1">
      <alignment horizontal="center"/>
    </xf>
    <xf numFmtId="0" fontId="19" fillId="7" borderId="47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20" fillId="0" borderId="55" xfId="0" applyFont="1" applyBorder="1" applyAlignment="1">
      <alignment horizontal="center" wrapText="1"/>
    </xf>
    <xf numFmtId="0" fontId="4" fillId="7" borderId="31" xfId="0" applyFont="1" applyFill="1" applyBorder="1" applyAlignment="1">
      <alignment horizontal="center" vertical="center"/>
    </xf>
    <xf numFmtId="0" fontId="4" fillId="7" borderId="35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7" borderId="20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7" fillId="7" borderId="37" xfId="0" applyFont="1" applyFill="1" applyBorder="1" applyAlignment="1">
      <alignment horizontal="center" vertical="center"/>
    </xf>
    <xf numFmtId="0" fontId="20" fillId="4" borderId="20" xfId="0" applyFont="1" applyFill="1" applyBorder="1"/>
    <xf numFmtId="0" fontId="20" fillId="4" borderId="0" xfId="0" applyFont="1" applyFill="1" applyBorder="1"/>
    <xf numFmtId="0" fontId="39" fillId="0" borderId="46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46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38" fillId="7" borderId="48" xfId="0" applyFont="1" applyFill="1" applyBorder="1" applyAlignment="1">
      <alignment horizontal="center" vertical="center"/>
    </xf>
    <xf numFmtId="0" fontId="38" fillId="7" borderId="4" xfId="0" applyFont="1" applyFill="1" applyBorder="1" applyAlignment="1">
      <alignment horizontal="center" vertical="center"/>
    </xf>
    <xf numFmtId="0" fontId="38" fillId="7" borderId="5" xfId="0" applyFont="1" applyFill="1" applyBorder="1" applyAlignment="1">
      <alignment horizontal="center" vertical="center"/>
    </xf>
    <xf numFmtId="0" fontId="39" fillId="0" borderId="57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8" fillId="7" borderId="62" xfId="0" applyFont="1" applyFill="1" applyBorder="1" applyAlignment="1">
      <alignment vertical="center"/>
    </xf>
    <xf numFmtId="0" fontId="38" fillId="7" borderId="63" xfId="0" applyFont="1" applyFill="1" applyBorder="1" applyAlignment="1">
      <alignment vertical="center"/>
    </xf>
    <xf numFmtId="0" fontId="18" fillId="0" borderId="31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39" fillId="0" borderId="57" xfId="0" applyFont="1" applyBorder="1" applyAlignment="1">
      <alignment horizontal="left" vertical="center" indent="1"/>
    </xf>
    <xf numFmtId="0" fontId="39" fillId="0" borderId="16" xfId="0" applyFont="1" applyBorder="1" applyAlignment="1">
      <alignment horizontal="left" vertical="center" indent="1"/>
    </xf>
    <xf numFmtId="0" fontId="38" fillId="7" borderId="31" xfId="0" applyFont="1" applyFill="1" applyBorder="1" applyAlignment="1">
      <alignment horizontal="center" vertical="center" wrapText="1"/>
    </xf>
    <xf numFmtId="0" fontId="38" fillId="7" borderId="35" xfId="0" applyFont="1" applyFill="1" applyBorder="1" applyAlignment="1">
      <alignment horizontal="center" vertical="center" wrapText="1"/>
    </xf>
    <xf numFmtId="0" fontId="38" fillId="7" borderId="65" xfId="0" applyFont="1" applyFill="1" applyBorder="1" applyAlignment="1">
      <alignment horizontal="center" vertical="center" wrapText="1"/>
    </xf>
    <xf numFmtId="0" fontId="38" fillId="7" borderId="20" xfId="0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horizontal="center" vertical="center"/>
    </xf>
    <xf numFmtId="0" fontId="38" fillId="7" borderId="2" xfId="0" applyFont="1" applyFill="1" applyBorder="1" applyAlignment="1">
      <alignment horizontal="center" vertical="center"/>
    </xf>
    <xf numFmtId="0" fontId="38" fillId="7" borderId="46" xfId="0" applyFont="1" applyFill="1" applyBorder="1" applyAlignment="1">
      <alignment vertical="center"/>
    </xf>
    <xf numFmtId="0" fontId="38" fillId="7" borderId="10" xfId="0" applyFont="1" applyFill="1" applyBorder="1" applyAlignment="1">
      <alignment vertical="center"/>
    </xf>
    <xf numFmtId="0" fontId="38" fillId="0" borderId="57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21" fillId="4" borderId="0" xfId="0" applyNumberFormat="1" applyFont="1" applyFill="1" applyBorder="1" applyAlignment="1" applyProtection="1">
      <alignment horizontal="left"/>
      <protection locked="0"/>
    </xf>
    <xf numFmtId="0" fontId="21" fillId="4" borderId="37" xfId="0" applyNumberFormat="1" applyFont="1" applyFill="1" applyBorder="1" applyAlignment="1" applyProtection="1">
      <alignment horizontal="left"/>
      <protection locked="0"/>
    </xf>
    <xf numFmtId="0" fontId="38" fillId="7" borderId="53" xfId="0" applyFont="1" applyFill="1" applyBorder="1" applyAlignment="1">
      <alignment horizontal="center" vertical="center" wrapText="1"/>
    </xf>
    <xf numFmtId="0" fontId="38" fillId="7" borderId="7" xfId="0" applyFont="1" applyFill="1" applyBorder="1" applyAlignment="1">
      <alignment horizontal="center" vertical="center" wrapText="1"/>
    </xf>
    <xf numFmtId="0" fontId="38" fillId="7" borderId="8" xfId="0" applyFont="1" applyFill="1" applyBorder="1" applyAlignment="1">
      <alignment horizontal="center" vertical="center" wrapText="1"/>
    </xf>
    <xf numFmtId="0" fontId="38" fillId="0" borderId="57" xfId="0" applyFont="1" applyBorder="1" applyAlignment="1">
      <alignment vertical="center" wrapText="1"/>
    </xf>
    <xf numFmtId="0" fontId="38" fillId="0" borderId="16" xfId="0" applyFont="1" applyBorder="1" applyAlignment="1">
      <alignment vertical="center" wrapText="1"/>
    </xf>
    <xf numFmtId="0" fontId="37" fillId="4" borderId="20" xfId="0" applyFont="1" applyFill="1" applyBorder="1" applyAlignment="1">
      <alignment horizontal="left" vertical="center" wrapText="1"/>
    </xf>
    <xf numFmtId="0" fontId="37" fillId="4" borderId="0" xfId="0" applyFont="1" applyFill="1" applyBorder="1" applyAlignment="1">
      <alignment horizontal="left" vertical="center" wrapText="1"/>
    </xf>
    <xf numFmtId="0" fontId="19" fillId="0" borderId="51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3" fillId="4" borderId="20" xfId="0" applyFont="1" applyFill="1" applyBorder="1" applyAlignment="1">
      <alignment horizontal="left" vertical="top" wrapText="1"/>
    </xf>
    <xf numFmtId="43" fontId="17" fillId="0" borderId="9" xfId="2" applyFont="1" applyBorder="1" applyAlignment="1">
      <alignment horizontal="center" vertical="top" wrapText="1"/>
    </xf>
    <xf numFmtId="43" fontId="17" fillId="0" borderId="10" xfId="2" applyFont="1" applyBorder="1" applyAlignment="1">
      <alignment horizontal="center" vertical="top" wrapText="1"/>
    </xf>
    <xf numFmtId="3" fontId="38" fillId="4" borderId="17" xfId="2" applyNumberFormat="1" applyFont="1" applyFill="1" applyBorder="1" applyAlignment="1">
      <alignment horizontal="right" vertical="center" wrapText="1"/>
    </xf>
    <xf numFmtId="3" fontId="38" fillId="4" borderId="19" xfId="2" applyNumberFormat="1" applyFont="1" applyFill="1" applyBorder="1" applyAlignment="1">
      <alignment horizontal="right" vertical="center" wrapText="1"/>
    </xf>
    <xf numFmtId="3" fontId="17" fillId="0" borderId="9" xfId="2" applyNumberFormat="1" applyFont="1" applyBorder="1" applyAlignment="1">
      <alignment horizontal="center" vertical="top" wrapText="1"/>
    </xf>
    <xf numFmtId="3" fontId="17" fillId="0" borderId="10" xfId="2" applyNumberFormat="1" applyFont="1" applyBorder="1" applyAlignment="1">
      <alignment horizontal="center" vertical="top" wrapText="1"/>
    </xf>
    <xf numFmtId="37" fontId="17" fillId="7" borderId="57" xfId="4" applyNumberFormat="1" applyFont="1" applyFill="1" applyBorder="1" applyAlignment="1">
      <alignment horizontal="center" vertical="center" wrapText="1"/>
    </xf>
    <xf numFmtId="37" fontId="17" fillId="7" borderId="16" xfId="4" applyNumberFormat="1" applyFont="1" applyFill="1" applyBorder="1" applyAlignment="1">
      <alignment horizontal="center" vertical="center" wrapText="1"/>
    </xf>
    <xf numFmtId="3" fontId="17" fillId="7" borderId="16" xfId="4" applyNumberFormat="1" applyFont="1" applyFill="1" applyBorder="1" applyAlignment="1">
      <alignment horizontal="center" vertical="center"/>
    </xf>
    <xf numFmtId="3" fontId="17" fillId="7" borderId="16" xfId="4" applyNumberFormat="1" applyFont="1" applyFill="1" applyBorder="1" applyAlignment="1">
      <alignment horizontal="center" vertical="center" wrapText="1"/>
    </xf>
    <xf numFmtId="0" fontId="17" fillId="7" borderId="31" xfId="0" applyFont="1" applyFill="1" applyBorder="1" applyAlignment="1">
      <alignment horizontal="center"/>
    </xf>
    <xf numFmtId="0" fontId="17" fillId="7" borderId="20" xfId="0" applyFont="1" applyFill="1" applyBorder="1" applyAlignment="1">
      <alignment horizontal="center" vertical="top"/>
    </xf>
    <xf numFmtId="0" fontId="17" fillId="7" borderId="0" xfId="0" applyFont="1" applyFill="1" applyBorder="1" applyAlignment="1">
      <alignment horizontal="center" vertical="top"/>
    </xf>
    <xf numFmtId="37" fontId="17" fillId="7" borderId="57" xfId="4" applyNumberFormat="1" applyFont="1" applyFill="1" applyBorder="1" applyAlignment="1">
      <alignment horizontal="center" vertical="center"/>
    </xf>
    <xf numFmtId="37" fontId="17" fillId="7" borderId="16" xfId="4" applyNumberFormat="1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/>
    </xf>
    <xf numFmtId="0" fontId="2" fillId="7" borderId="36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7" borderId="37" xfId="0" applyFont="1" applyFill="1" applyBorder="1" applyAlignment="1">
      <alignment horizontal="center"/>
    </xf>
    <xf numFmtId="0" fontId="17" fillId="7" borderId="37" xfId="0" applyFont="1" applyFill="1" applyBorder="1" applyAlignment="1">
      <alignment horizontal="center" vertical="top"/>
    </xf>
    <xf numFmtId="0" fontId="20" fillId="0" borderId="37" xfId="0" applyFont="1" applyBorder="1" applyAlignment="1">
      <alignment horizontal="center"/>
    </xf>
    <xf numFmtId="0" fontId="17" fillId="7" borderId="57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 wrapText="1"/>
    </xf>
    <xf numFmtId="0" fontId="17" fillId="7" borderId="58" xfId="0" applyFont="1" applyFill="1" applyBorder="1" applyAlignment="1">
      <alignment horizontal="center" vertical="center" wrapText="1"/>
    </xf>
    <xf numFmtId="0" fontId="17" fillId="4" borderId="0" xfId="0" applyNumberFormat="1" applyFont="1" applyFill="1" applyBorder="1" applyAlignment="1" applyProtection="1">
      <alignment horizontal="left"/>
      <protection locked="0"/>
    </xf>
    <xf numFmtId="0" fontId="38" fillId="4" borderId="53" xfId="0" applyFont="1" applyFill="1" applyBorder="1" applyAlignment="1">
      <alignment horizontal="left" vertical="center" wrapText="1"/>
    </xf>
    <xf numFmtId="0" fontId="38" fillId="4" borderId="7" xfId="0" applyFont="1" applyFill="1" applyBorder="1" applyAlignment="1">
      <alignment horizontal="left" vertical="center" wrapText="1"/>
    </xf>
    <xf numFmtId="0" fontId="38" fillId="4" borderId="20" xfId="0" applyFont="1" applyFill="1" applyBorder="1" applyAlignment="1">
      <alignment horizontal="left" vertical="center" wrapText="1"/>
    </xf>
    <xf numFmtId="0" fontId="38" fillId="4" borderId="0" xfId="0" applyFont="1" applyFill="1" applyBorder="1" applyAlignment="1">
      <alignment horizontal="left" vertical="center" wrapText="1"/>
    </xf>
    <xf numFmtId="0" fontId="17" fillId="7" borderId="36" xfId="0" applyFont="1" applyFill="1" applyBorder="1" applyAlignment="1">
      <alignment horizontal="center"/>
    </xf>
    <xf numFmtId="0" fontId="17" fillId="7" borderId="53" xfId="0" applyFont="1" applyFill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48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left" vertical="top" wrapText="1"/>
    </xf>
    <xf numFmtId="0" fontId="19" fillId="4" borderId="2" xfId="0" applyFont="1" applyFill="1" applyBorder="1" applyAlignment="1">
      <alignment horizontal="left" vertical="top" wrapText="1"/>
    </xf>
    <xf numFmtId="0" fontId="17" fillId="7" borderId="57" xfId="3" applyFont="1" applyFill="1" applyBorder="1" applyAlignment="1">
      <alignment horizontal="center"/>
    </xf>
    <xf numFmtId="0" fontId="17" fillId="7" borderId="16" xfId="3" applyFont="1" applyFill="1" applyBorder="1" applyAlignment="1">
      <alignment horizontal="center"/>
    </xf>
    <xf numFmtId="0" fontId="17" fillId="7" borderId="58" xfId="3" applyFont="1" applyFill="1" applyBorder="1" applyAlignment="1">
      <alignment horizontal="center"/>
    </xf>
    <xf numFmtId="0" fontId="20" fillId="4" borderId="57" xfId="0" applyFont="1" applyFill="1" applyBorder="1" applyAlignment="1">
      <alignment horizontal="center"/>
    </xf>
    <xf numFmtId="0" fontId="20" fillId="4" borderId="16" xfId="0" applyFont="1" applyFill="1" applyBorder="1" applyAlignment="1">
      <alignment horizontal="center"/>
    </xf>
    <xf numFmtId="0" fontId="20" fillId="4" borderId="16" xfId="0" applyFont="1" applyFill="1" applyBorder="1" applyAlignment="1">
      <alignment horizontal="right"/>
    </xf>
    <xf numFmtId="0" fontId="20" fillId="4" borderId="9" xfId="0" applyFont="1" applyFill="1" applyBorder="1" applyAlignment="1">
      <alignment horizontal="right"/>
    </xf>
    <xf numFmtId="0" fontId="20" fillId="4" borderId="47" xfId="0" applyFont="1" applyFill="1" applyBorder="1" applyAlignment="1">
      <alignment horizontal="right"/>
    </xf>
    <xf numFmtId="0" fontId="17" fillId="4" borderId="20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17" fillId="4" borderId="37" xfId="0" applyFont="1" applyFill="1" applyBorder="1" applyAlignment="1">
      <alignment horizontal="right"/>
    </xf>
    <xf numFmtId="0" fontId="20" fillId="4" borderId="58" xfId="0" applyFont="1" applyFill="1" applyBorder="1" applyAlignment="1">
      <alignment horizontal="center"/>
    </xf>
    <xf numFmtId="0" fontId="20" fillId="4" borderId="58" xfId="0" applyFont="1" applyFill="1" applyBorder="1" applyAlignment="1">
      <alignment horizontal="right"/>
    </xf>
    <xf numFmtId="0" fontId="19" fillId="0" borderId="5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4" borderId="46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right"/>
    </xf>
    <xf numFmtId="0" fontId="20" fillId="4" borderId="37" xfId="0" applyFont="1" applyFill="1" applyBorder="1" applyAlignment="1">
      <alignment horizontal="left" wrapText="1"/>
    </xf>
    <xf numFmtId="0" fontId="17" fillId="8" borderId="31" xfId="0" applyFont="1" applyFill="1" applyBorder="1" applyAlignment="1">
      <alignment horizontal="center"/>
    </xf>
    <xf numFmtId="0" fontId="17" fillId="8" borderId="35" xfId="0" applyFont="1" applyFill="1" applyBorder="1" applyAlignment="1">
      <alignment horizontal="center"/>
    </xf>
    <xf numFmtId="0" fontId="17" fillId="8" borderId="36" xfId="0" applyFont="1" applyFill="1" applyBorder="1" applyAlignment="1">
      <alignment horizontal="center"/>
    </xf>
    <xf numFmtId="0" fontId="17" fillId="8" borderId="20" xfId="0" applyFont="1" applyFill="1" applyBorder="1" applyAlignment="1">
      <alignment horizontal="center"/>
    </xf>
    <xf numFmtId="0" fontId="17" fillId="8" borderId="0" xfId="0" applyFont="1" applyFill="1" applyBorder="1" applyAlignment="1">
      <alignment horizontal="center"/>
    </xf>
    <xf numFmtId="0" fontId="17" fillId="8" borderId="37" xfId="0" applyFont="1" applyFill="1" applyBorder="1" applyAlignment="1">
      <alignment horizontal="center"/>
    </xf>
    <xf numFmtId="0" fontId="17" fillId="8" borderId="48" xfId="0" applyFont="1" applyFill="1" applyBorder="1" applyAlignment="1">
      <alignment horizontal="center" vertical="top"/>
    </xf>
    <xf numFmtId="0" fontId="17" fillId="8" borderId="4" xfId="0" applyFont="1" applyFill="1" applyBorder="1" applyAlignment="1">
      <alignment horizontal="center" vertical="top"/>
    </xf>
    <xf numFmtId="0" fontId="17" fillId="8" borderId="49" xfId="0" applyFont="1" applyFill="1" applyBorder="1" applyAlignment="1">
      <alignment horizontal="center" vertical="top"/>
    </xf>
    <xf numFmtId="0" fontId="17" fillId="8" borderId="46" xfId="0" applyFont="1" applyFill="1" applyBorder="1" applyAlignment="1">
      <alignment horizontal="center"/>
    </xf>
    <xf numFmtId="0" fontId="17" fillId="8" borderId="7" xfId="0" applyFont="1" applyFill="1" applyBorder="1" applyAlignment="1">
      <alignment horizontal="center"/>
    </xf>
    <xf numFmtId="0" fontId="17" fillId="8" borderId="6" xfId="0" applyFont="1" applyFill="1" applyBorder="1" applyAlignment="1">
      <alignment horizontal="center"/>
    </xf>
    <xf numFmtId="0" fontId="17" fillId="8" borderId="47" xfId="0" applyFont="1" applyFill="1" applyBorder="1" applyAlignment="1">
      <alignment horizontal="center"/>
    </xf>
    <xf numFmtId="0" fontId="17" fillId="4" borderId="20" xfId="0" applyFont="1" applyFill="1" applyBorder="1" applyAlignment="1">
      <alignment horizontal="right" vertical="center"/>
    </xf>
    <xf numFmtId="0" fontId="17" fillId="4" borderId="0" xfId="0" applyFont="1" applyFill="1" applyBorder="1" applyAlignment="1">
      <alignment horizontal="right" vertical="center"/>
    </xf>
    <xf numFmtId="0" fontId="17" fillId="4" borderId="37" xfId="0" applyFont="1" applyFill="1" applyBorder="1" applyAlignment="1">
      <alignment horizontal="right" vertical="center"/>
    </xf>
    <xf numFmtId="0" fontId="17" fillId="8" borderId="33" xfId="0" applyFont="1" applyFill="1" applyBorder="1" applyAlignment="1">
      <alignment horizontal="center" vertical="center"/>
    </xf>
    <xf numFmtId="0" fontId="17" fillId="8" borderId="30" xfId="0" applyFont="1" applyFill="1" applyBorder="1" applyAlignment="1">
      <alignment horizontal="center" vertical="center"/>
    </xf>
    <xf numFmtId="0" fontId="17" fillId="8" borderId="57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left" vertical="center" wrapText="1"/>
    </xf>
    <xf numFmtId="0" fontId="20" fillId="4" borderId="35" xfId="0" applyFont="1" applyFill="1" applyBorder="1" applyAlignment="1">
      <alignment horizontal="left" vertical="center" wrapText="1"/>
    </xf>
    <xf numFmtId="0" fontId="20" fillId="4" borderId="20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 vertical="center" wrapText="1"/>
    </xf>
    <xf numFmtId="0" fontId="20" fillId="4" borderId="31" xfId="0" applyFont="1" applyFill="1" applyBorder="1" applyAlignment="1">
      <alignment horizontal="left" vertical="top" wrapText="1" indent="1"/>
    </xf>
    <xf numFmtId="0" fontId="20" fillId="4" borderId="35" xfId="0" applyFont="1" applyFill="1" applyBorder="1" applyAlignment="1">
      <alignment horizontal="left" vertical="top" wrapText="1" indent="1"/>
    </xf>
    <xf numFmtId="0" fontId="20" fillId="4" borderId="38" xfId="0" applyFont="1" applyFill="1" applyBorder="1" applyAlignment="1">
      <alignment horizontal="left" vertical="center" wrapText="1"/>
    </xf>
    <xf numFmtId="0" fontId="20" fillId="4" borderId="43" xfId="0" applyFont="1" applyFill="1" applyBorder="1" applyAlignment="1">
      <alignment horizontal="left" vertical="center" wrapText="1"/>
    </xf>
    <xf numFmtId="0" fontId="17" fillId="8" borderId="45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4" borderId="38" xfId="0" applyFont="1" applyFill="1" applyBorder="1" applyAlignment="1">
      <alignment horizontal="left" vertical="center" wrapText="1"/>
    </xf>
    <xf numFmtId="0" fontId="19" fillId="4" borderId="43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/>
    </xf>
    <xf numFmtId="0" fontId="20" fillId="4" borderId="37" xfId="0" applyFont="1" applyFill="1" applyBorder="1" applyAlignment="1">
      <alignment horizontal="left"/>
    </xf>
    <xf numFmtId="0" fontId="20" fillId="4" borderId="2" xfId="0" applyFont="1" applyFill="1" applyBorder="1" applyAlignment="1">
      <alignment horizontal="left" vertical="center" wrapText="1"/>
    </xf>
    <xf numFmtId="0" fontId="19" fillId="4" borderId="6" xfId="0" applyFont="1" applyFill="1" applyBorder="1" applyAlignment="1">
      <alignment horizontal="left" vertical="center" wrapText="1" indent="3"/>
    </xf>
    <xf numFmtId="0" fontId="19" fillId="4" borderId="10" xfId="0" applyFont="1" applyFill="1" applyBorder="1" applyAlignment="1">
      <alignment horizontal="left" vertical="center" wrapText="1" indent="3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0" fontId="17" fillId="7" borderId="7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20" fillId="4" borderId="53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17" fillId="7" borderId="31" xfId="0" applyFont="1" applyFill="1" applyBorder="1" applyAlignment="1">
      <alignment horizontal="center" vertical="top"/>
    </xf>
    <xf numFmtId="0" fontId="17" fillId="7" borderId="35" xfId="0" applyFont="1" applyFill="1" applyBorder="1" applyAlignment="1">
      <alignment horizontal="center" vertical="top"/>
    </xf>
    <xf numFmtId="0" fontId="17" fillId="7" borderId="36" xfId="0" applyFont="1" applyFill="1" applyBorder="1" applyAlignment="1">
      <alignment horizontal="center" vertical="top"/>
    </xf>
    <xf numFmtId="0" fontId="17" fillId="7" borderId="53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7" fillId="7" borderId="20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7" borderId="48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8" xfId="0" applyFont="1" applyFill="1" applyBorder="1" applyAlignment="1">
      <alignment horizontal="center" vertical="center" wrapText="1"/>
    </xf>
    <xf numFmtId="0" fontId="17" fillId="7" borderId="19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/>
    </xf>
    <xf numFmtId="9" fontId="19" fillId="4" borderId="9" xfId="7" applyFont="1" applyFill="1" applyBorder="1" applyAlignment="1">
      <alignment horizontal="center"/>
    </xf>
    <xf numFmtId="9" fontId="19" fillId="4" borderId="47" xfId="7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19" fillId="4" borderId="7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20" fillId="4" borderId="43" xfId="0" applyFont="1" applyFill="1" applyBorder="1" applyAlignment="1">
      <alignment horizontal="center"/>
    </xf>
    <xf numFmtId="0" fontId="17" fillId="7" borderId="17" xfId="9" applyFont="1" applyFill="1" applyBorder="1" applyAlignment="1">
      <alignment horizontal="center" vertical="center" wrapText="1"/>
    </xf>
    <xf numFmtId="0" fontId="17" fillId="7" borderId="19" xfId="9" applyFont="1" applyFill="1" applyBorder="1" applyAlignment="1">
      <alignment horizontal="center" vertical="center" wrapText="1"/>
    </xf>
    <xf numFmtId="0" fontId="17" fillId="7" borderId="18" xfId="9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/>
    </xf>
    <xf numFmtId="0" fontId="19" fillId="7" borderId="46" xfId="0" applyFont="1" applyFill="1" applyBorder="1" applyAlignment="1">
      <alignment horizontal="left" vertical="center"/>
    </xf>
    <xf numFmtId="0" fontId="19" fillId="7" borderId="10" xfId="0" applyFont="1" applyFill="1" applyBorder="1" applyAlignment="1">
      <alignment horizontal="left" vertical="center"/>
    </xf>
    <xf numFmtId="0" fontId="17" fillId="7" borderId="9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7" borderId="16" xfId="9" applyFont="1" applyFill="1" applyBorder="1" applyAlignment="1">
      <alignment horizontal="center" vertical="center" wrapText="1"/>
    </xf>
    <xf numFmtId="0" fontId="17" fillId="7" borderId="58" xfId="9" applyFont="1" applyFill="1" applyBorder="1" applyAlignment="1">
      <alignment horizontal="center" vertical="center" wrapText="1"/>
    </xf>
    <xf numFmtId="0" fontId="17" fillId="7" borderId="9" xfId="9" applyFont="1" applyFill="1" applyBorder="1" applyAlignment="1">
      <alignment horizontal="center" vertical="center" wrapText="1"/>
    </xf>
    <xf numFmtId="0" fontId="17" fillId="7" borderId="47" xfId="9" applyFont="1" applyFill="1" applyBorder="1" applyAlignment="1">
      <alignment horizontal="center" vertical="center" wrapText="1"/>
    </xf>
    <xf numFmtId="0" fontId="19" fillId="7" borderId="59" xfId="0" applyFont="1" applyFill="1" applyBorder="1" applyAlignment="1">
      <alignment horizontal="center" vertical="center" wrapText="1"/>
    </xf>
    <xf numFmtId="0" fontId="19" fillId="7" borderId="60" xfId="0" applyFont="1" applyFill="1" applyBorder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17" fillId="7" borderId="10" xfId="9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20" fillId="4" borderId="38" xfId="0" applyFont="1" applyFill="1" applyBorder="1" applyAlignment="1">
      <alignment horizontal="center" vertical="center" wrapText="1"/>
    </xf>
    <xf numFmtId="0" fontId="20" fillId="4" borderId="70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19" fillId="3" borderId="69" xfId="0" applyFont="1" applyFill="1" applyBorder="1" applyAlignment="1">
      <alignment horizontal="center" vertical="center" wrapText="1"/>
    </xf>
    <xf numFmtId="0" fontId="19" fillId="3" borderId="71" xfId="0" applyFont="1" applyFill="1" applyBorder="1" applyAlignment="1">
      <alignment horizontal="center" vertical="center" wrapText="1"/>
    </xf>
    <xf numFmtId="0" fontId="19" fillId="3" borderId="70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66" xfId="0" applyFont="1" applyFill="1" applyBorder="1" applyAlignment="1">
      <alignment horizontal="center" vertical="center" wrapText="1"/>
    </xf>
    <xf numFmtId="0" fontId="19" fillId="3" borderId="59" xfId="0" applyFont="1" applyFill="1" applyBorder="1" applyAlignment="1">
      <alignment horizontal="center" vertical="center" wrapText="1"/>
    </xf>
    <xf numFmtId="0" fontId="19" fillId="3" borderId="67" xfId="0" applyFont="1" applyFill="1" applyBorder="1" applyAlignment="1">
      <alignment horizontal="center" vertical="center" wrapText="1"/>
    </xf>
    <xf numFmtId="0" fontId="19" fillId="3" borderId="68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wrapText="1"/>
    </xf>
    <xf numFmtId="0" fontId="48" fillId="9" borderId="6" xfId="6" applyFont="1" applyFill="1" applyBorder="1" applyAlignment="1" applyProtection="1">
      <alignment horizontal="center" vertical="center" wrapText="1"/>
      <protection locked="0"/>
    </xf>
    <xf numFmtId="0" fontId="48" fillId="9" borderId="10" xfId="6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/>
    </xf>
    <xf numFmtId="0" fontId="48" fillId="9" borderId="11" xfId="21" applyFont="1" applyFill="1" applyBorder="1" applyAlignment="1" applyProtection="1">
      <alignment horizontal="center" vertical="center" wrapText="1"/>
      <protection locked="0"/>
    </xf>
    <xf numFmtId="0" fontId="48" fillId="9" borderId="7" xfId="21" applyFont="1" applyFill="1" applyBorder="1" applyAlignment="1" applyProtection="1">
      <alignment horizontal="center" vertical="center" wrapText="1"/>
      <protection locked="0"/>
    </xf>
    <xf numFmtId="0" fontId="48" fillId="9" borderId="6" xfId="21" applyFont="1" applyFill="1" applyBorder="1" applyAlignment="1" applyProtection="1">
      <alignment horizontal="center" vertical="center" wrapText="1"/>
      <protection locked="0"/>
    </xf>
    <xf numFmtId="0" fontId="48" fillId="9" borderId="8" xfId="21" applyFont="1" applyFill="1" applyBorder="1" applyAlignment="1" applyProtection="1">
      <alignment horizontal="center" vertical="center" wrapText="1"/>
      <protection locked="0"/>
    </xf>
    <xf numFmtId="0" fontId="48" fillId="9" borderId="10" xfId="21" applyFont="1" applyFill="1" applyBorder="1" applyAlignment="1" applyProtection="1">
      <alignment horizontal="center" vertical="center" wrapText="1"/>
      <protection locked="0"/>
    </xf>
    <xf numFmtId="0" fontId="48" fillId="9" borderId="9" xfId="21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</cellXfs>
  <cellStyles count="51">
    <cellStyle name="=C:\WINNT\SYSTEM32\COMMAND.COM" xfId="1"/>
    <cellStyle name="Euro" xfId="22"/>
    <cellStyle name="Millares" xfId="2" builtinId="3"/>
    <cellStyle name="Millares 2" xfId="5"/>
    <cellStyle name="Millares 2 2" xfId="24"/>
    <cellStyle name="Millares 2 2 2" xfId="36"/>
    <cellStyle name="Millares 2 2 3" xfId="41"/>
    <cellStyle name="Millares 2 2 4" xfId="47"/>
    <cellStyle name="Millares 2 3" xfId="25"/>
    <cellStyle name="Millares 2 3 2" xfId="37"/>
    <cellStyle name="Millares 2 3 3" xfId="42"/>
    <cellStyle name="Millares 2 3 4" xfId="48"/>
    <cellStyle name="Millares 2 4" xfId="23"/>
    <cellStyle name="Millares 2 5" xfId="35"/>
    <cellStyle name="Millares 2 6" xfId="40"/>
    <cellStyle name="Millares 2 7" xfId="46"/>
    <cellStyle name="Millares 3" xfId="26"/>
    <cellStyle name="Millares 3 2" xfId="38"/>
    <cellStyle name="Millares 3 3" xfId="43"/>
    <cellStyle name="Millares 3 4" xfId="49"/>
    <cellStyle name="Moneda 2" xfId="10"/>
    <cellStyle name="Moneda 2 2" xfId="27"/>
    <cellStyle name="Moneda 2 3" xfId="39"/>
    <cellStyle name="Moneda 2 4" xfId="44"/>
    <cellStyle name="Moneda 2 5" xfId="50"/>
    <cellStyle name="Normal" xfId="0" builtinId="0"/>
    <cellStyle name="Normal 2" xfId="3"/>
    <cellStyle name="Normal 2 10" xfId="33"/>
    <cellStyle name="Normal 2 11" xfId="45"/>
    <cellStyle name="Normal 2 2" xfId="6"/>
    <cellStyle name="Normal 2 3" xfId="15"/>
    <cellStyle name="Normal 2 4" xfId="16"/>
    <cellStyle name="Normal 2 5" xfId="14"/>
    <cellStyle name="Normal 2 6" xfId="17"/>
    <cellStyle name="Normal 2 7" xfId="18"/>
    <cellStyle name="Normal 2 8" xfId="19"/>
    <cellStyle name="Normal 2 9" xfId="20"/>
    <cellStyle name="Normal 3" xfId="11"/>
    <cellStyle name="Normal 3 2" xfId="21"/>
    <cellStyle name="Normal 3 3" xfId="34"/>
    <cellStyle name="Normal 4" xfId="28"/>
    <cellStyle name="Normal 4 2" xfId="12"/>
    <cellStyle name="Normal 5" xfId="29"/>
    <cellStyle name="Normal 5 2" xfId="30"/>
    <cellStyle name="Normal 6" xfId="31"/>
    <cellStyle name="Normal 6 2" xfId="32"/>
    <cellStyle name="Normal 9" xfId="4"/>
    <cellStyle name="Normal_141008Reportes Cuadros Institucionales-sectorialesADV" xfId="9"/>
    <cellStyle name="Porcentaje" xfId="7" builtinId="5"/>
    <cellStyle name="Porcentaje 2" xfId="8"/>
    <cellStyle name="Porcentual 2" xfId="1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1695450</xdr:colOff>
      <xdr:row>15</xdr:row>
      <xdr:rowOff>85725</xdr:rowOff>
    </xdr:from>
    <xdr:ext cx="4362449" cy="468013"/>
    <xdr:sp macro="" textlink="">
      <xdr:nvSpPr>
        <xdr:cNvPr id="3" name="2 Rectángulo"/>
        <xdr:cNvSpPr/>
      </xdr:nvSpPr>
      <xdr:spPr>
        <a:xfrm>
          <a:off x="1695450" y="28956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1790700</xdr:colOff>
      <xdr:row>29</xdr:row>
      <xdr:rowOff>142875</xdr:rowOff>
    </xdr:from>
    <xdr:ext cx="4362449" cy="468013"/>
    <xdr:sp macro="" textlink="">
      <xdr:nvSpPr>
        <xdr:cNvPr id="5" name="4 Rectángulo"/>
        <xdr:cNvSpPr/>
      </xdr:nvSpPr>
      <xdr:spPr>
        <a:xfrm>
          <a:off x="1790700" y="61150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571500</xdr:colOff>
      <xdr:row>37</xdr:row>
      <xdr:rowOff>123825</xdr:rowOff>
    </xdr:from>
    <xdr:ext cx="4362449" cy="468013"/>
    <xdr:sp macro="" textlink="">
      <xdr:nvSpPr>
        <xdr:cNvPr id="6" name="5 Rectángulo"/>
        <xdr:cNvSpPr/>
      </xdr:nvSpPr>
      <xdr:spPr>
        <a:xfrm>
          <a:off x="571500" y="78486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2295525</xdr:colOff>
      <xdr:row>45</xdr:row>
      <xdr:rowOff>85725</xdr:rowOff>
    </xdr:from>
    <xdr:ext cx="4362449" cy="468013"/>
    <xdr:sp macro="" textlink="">
      <xdr:nvSpPr>
        <xdr:cNvPr id="7" name="6 Rectángulo"/>
        <xdr:cNvSpPr/>
      </xdr:nvSpPr>
      <xdr:spPr>
        <a:xfrm>
          <a:off x="2295525" y="961072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1714500</xdr:colOff>
      <xdr:row>50</xdr:row>
      <xdr:rowOff>304800</xdr:rowOff>
    </xdr:from>
    <xdr:ext cx="4362449" cy="468013"/>
    <xdr:sp macro="" textlink="">
      <xdr:nvSpPr>
        <xdr:cNvPr id="8" name="7 Rectángulo"/>
        <xdr:cNvSpPr/>
      </xdr:nvSpPr>
      <xdr:spPr>
        <a:xfrm>
          <a:off x="1714500" y="108394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4610100" cy="468013"/>
    <xdr:sp macro="" textlink="">
      <xdr:nvSpPr>
        <xdr:cNvPr id="10" name="9 Rectángulo"/>
        <xdr:cNvSpPr/>
      </xdr:nvSpPr>
      <xdr:spPr>
        <a:xfrm>
          <a:off x="0" y="16640175"/>
          <a:ext cx="4610100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895350</xdr:colOff>
      <xdr:row>96</xdr:row>
      <xdr:rowOff>85725</xdr:rowOff>
    </xdr:from>
    <xdr:ext cx="4362449" cy="468013"/>
    <xdr:sp macro="" textlink="">
      <xdr:nvSpPr>
        <xdr:cNvPr id="11" name="10 Rectángulo"/>
        <xdr:cNvSpPr/>
      </xdr:nvSpPr>
      <xdr:spPr>
        <a:xfrm>
          <a:off x="895350" y="1772602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895350</xdr:colOff>
      <xdr:row>131</xdr:row>
      <xdr:rowOff>9525</xdr:rowOff>
    </xdr:from>
    <xdr:ext cx="4362449" cy="468013"/>
    <xdr:sp macro="" textlink="">
      <xdr:nvSpPr>
        <xdr:cNvPr id="12" name="11 Rectángulo"/>
        <xdr:cNvSpPr/>
      </xdr:nvSpPr>
      <xdr:spPr>
        <a:xfrm>
          <a:off x="895350" y="225171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1038225</xdr:colOff>
      <xdr:row>136</xdr:row>
      <xdr:rowOff>9525</xdr:rowOff>
    </xdr:from>
    <xdr:ext cx="4362449" cy="468013"/>
    <xdr:sp macro="" textlink="">
      <xdr:nvSpPr>
        <xdr:cNvPr id="13" name="12 Rectángulo"/>
        <xdr:cNvSpPr/>
      </xdr:nvSpPr>
      <xdr:spPr>
        <a:xfrm>
          <a:off x="1038225" y="235839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800100</xdr:colOff>
      <xdr:row>141</xdr:row>
      <xdr:rowOff>0</xdr:rowOff>
    </xdr:from>
    <xdr:ext cx="4362449" cy="468013"/>
    <xdr:sp macro="" textlink="">
      <xdr:nvSpPr>
        <xdr:cNvPr id="14" name="13 Rectángulo"/>
        <xdr:cNvSpPr/>
      </xdr:nvSpPr>
      <xdr:spPr>
        <a:xfrm>
          <a:off x="800100" y="245935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1171575</xdr:colOff>
      <xdr:row>146</xdr:row>
      <xdr:rowOff>95250</xdr:rowOff>
    </xdr:from>
    <xdr:ext cx="4362449" cy="468013"/>
    <xdr:sp macro="" textlink="">
      <xdr:nvSpPr>
        <xdr:cNvPr id="15" name="14 Rectángulo"/>
        <xdr:cNvSpPr/>
      </xdr:nvSpPr>
      <xdr:spPr>
        <a:xfrm>
          <a:off x="1171575" y="258508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1504950</xdr:colOff>
      <xdr:row>318</xdr:row>
      <xdr:rowOff>152400</xdr:rowOff>
    </xdr:from>
    <xdr:ext cx="4362449" cy="468013"/>
    <xdr:sp macro="" textlink="">
      <xdr:nvSpPr>
        <xdr:cNvPr id="17" name="16 Rectángulo"/>
        <xdr:cNvSpPr/>
      </xdr:nvSpPr>
      <xdr:spPr>
        <a:xfrm>
          <a:off x="1504950" y="5428297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1657350</xdr:colOff>
      <xdr:row>168</xdr:row>
      <xdr:rowOff>0</xdr:rowOff>
    </xdr:from>
    <xdr:ext cx="4362449" cy="468013"/>
    <xdr:sp macro="" textlink="">
      <xdr:nvSpPr>
        <xdr:cNvPr id="18" name="17 Rectángulo"/>
        <xdr:cNvSpPr/>
      </xdr:nvSpPr>
      <xdr:spPr>
        <a:xfrm>
          <a:off x="1866900" y="2747962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1647825</xdr:colOff>
      <xdr:row>252</xdr:row>
      <xdr:rowOff>0</xdr:rowOff>
    </xdr:from>
    <xdr:ext cx="4362449" cy="468013"/>
    <xdr:sp macro="" textlink="">
      <xdr:nvSpPr>
        <xdr:cNvPr id="19" name="18 Rectángulo"/>
        <xdr:cNvSpPr/>
      </xdr:nvSpPr>
      <xdr:spPr>
        <a:xfrm>
          <a:off x="1857375" y="351282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15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3457575" y="25050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2981325</xdr:colOff>
      <xdr:row>15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2981325" y="22764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41</xdr:row>
      <xdr:rowOff>123825</xdr:rowOff>
    </xdr:from>
    <xdr:to>
      <xdr:col>2</xdr:col>
      <xdr:colOff>3095625</xdr:colOff>
      <xdr:row>42</xdr:row>
      <xdr:rowOff>0</xdr:rowOff>
    </xdr:to>
    <xdr:cxnSp macro="">
      <xdr:nvCxnSpPr>
        <xdr:cNvPr id="4" name="3 Conector recto"/>
        <xdr:cNvCxnSpPr/>
      </xdr:nvCxnSpPr>
      <xdr:spPr>
        <a:xfrm>
          <a:off x="247650" y="5991225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3409950</xdr:colOff>
      <xdr:row>41</xdr:row>
      <xdr:rowOff>104775</xdr:rowOff>
    </xdr:from>
    <xdr:to>
      <xdr:col>5</xdr:col>
      <xdr:colOff>790575</xdr:colOff>
      <xdr:row>41</xdr:row>
      <xdr:rowOff>123825</xdr:rowOff>
    </xdr:to>
    <xdr:cxnSp macro="">
      <xdr:nvCxnSpPr>
        <xdr:cNvPr id="11" name="10 Conector recto"/>
        <xdr:cNvCxnSpPr/>
      </xdr:nvCxnSpPr>
      <xdr:spPr>
        <a:xfrm>
          <a:off x="3676650" y="6657975"/>
          <a:ext cx="32861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</xdr:col>
      <xdr:colOff>3152775</xdr:colOff>
      <xdr:row>20</xdr:row>
      <xdr:rowOff>47625</xdr:rowOff>
    </xdr:from>
    <xdr:ext cx="1750287" cy="468013"/>
    <xdr:sp macro="" textlink="">
      <xdr:nvSpPr>
        <xdr:cNvPr id="13" name="12 Rectángulo"/>
        <xdr:cNvSpPr/>
      </xdr:nvSpPr>
      <xdr:spPr>
        <a:xfrm>
          <a:off x="3228975" y="28384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219075</xdr:colOff>
      <xdr:row>19</xdr:row>
      <xdr:rowOff>38100</xdr:rowOff>
    </xdr:from>
    <xdr:ext cx="1750287" cy="468013"/>
    <xdr:sp macro="" textlink="">
      <xdr:nvSpPr>
        <xdr:cNvPr id="2" name="1 Rectángulo"/>
        <xdr:cNvSpPr/>
      </xdr:nvSpPr>
      <xdr:spPr>
        <a:xfrm>
          <a:off x="5238750" y="3695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3409950</xdr:colOff>
      <xdr:row>13</xdr:row>
      <xdr:rowOff>95250</xdr:rowOff>
    </xdr:from>
    <xdr:ext cx="1750287" cy="468013"/>
    <xdr:sp macro="" textlink="">
      <xdr:nvSpPr>
        <xdr:cNvPr id="2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3409950" y="23241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gcg\CECILIA\PARAESTATAL\ESTADOS%20FINANCIEROS\FORMATOS%20ESTADOS%20FINANCIEROS\2014\2014\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76"/>
  <sheetViews>
    <sheetView showGridLines="0" tabSelected="1" zoomScale="80" zoomScaleNormal="80" zoomScalePageLayoutView="80" workbookViewId="0">
      <selection activeCell="E37" sqref="E37"/>
    </sheetView>
  </sheetViews>
  <sheetFormatPr baseColWidth="10" defaultRowHeight="12"/>
  <cols>
    <col min="1" max="1" width="1.28515625" style="56" customWidth="1"/>
    <col min="2" max="2" width="1.28515625" style="16" customWidth="1"/>
    <col min="3" max="3" width="27.5703125" style="20" customWidth="1"/>
    <col min="4" max="4" width="37.85546875" style="16" customWidth="1"/>
    <col min="5" max="6" width="21" style="16" customWidth="1"/>
    <col min="7" max="7" width="11" style="29" customWidth="1"/>
    <col min="8" max="9" width="27.5703125" style="16" customWidth="1"/>
    <col min="10" max="11" width="21" style="16" customWidth="1"/>
    <col min="12" max="12" width="0.5703125" style="17" customWidth="1"/>
    <col min="13" max="13" width="1.7109375" style="28" customWidth="1"/>
    <col min="14" max="16384" width="11.42578125" style="16"/>
  </cols>
  <sheetData>
    <row r="1" spans="2:13" ht="12.75" thickBot="1">
      <c r="B1" s="24"/>
      <c r="C1" s="25"/>
      <c r="D1" s="24"/>
      <c r="E1" s="26"/>
      <c r="F1" s="26"/>
      <c r="G1" s="27"/>
      <c r="H1" s="26"/>
      <c r="I1" s="26"/>
      <c r="J1" s="26"/>
      <c r="K1" s="24"/>
      <c r="L1" s="24"/>
    </row>
    <row r="2" spans="2:13" ht="12.75">
      <c r="B2" s="455"/>
      <c r="C2" s="507"/>
      <c r="D2" s="1008" t="s">
        <v>0</v>
      </c>
      <c r="E2" s="1008"/>
      <c r="F2" s="1008"/>
      <c r="G2" s="1008"/>
      <c r="H2" s="1008"/>
      <c r="I2" s="1008"/>
      <c r="J2" s="1008"/>
      <c r="K2" s="507"/>
      <c r="L2" s="633"/>
    </row>
    <row r="3" spans="2:13" ht="12.75">
      <c r="B3" s="1004" t="s">
        <v>1277</v>
      </c>
      <c r="C3" s="1005"/>
      <c r="D3" s="1005"/>
      <c r="E3" s="1005"/>
      <c r="F3" s="1005"/>
      <c r="G3" s="1005"/>
      <c r="H3" s="1005"/>
      <c r="I3" s="1005"/>
      <c r="J3" s="1005"/>
      <c r="K3" s="1005"/>
      <c r="L3" s="1006"/>
    </row>
    <row r="4" spans="2:13" ht="12.75">
      <c r="B4" s="458"/>
      <c r="C4" s="114"/>
      <c r="D4" s="1009" t="s">
        <v>1</v>
      </c>
      <c r="E4" s="1009"/>
      <c r="F4" s="1009"/>
      <c r="G4" s="1009"/>
      <c r="H4" s="1009"/>
      <c r="I4" s="1009"/>
      <c r="J4" s="1009"/>
      <c r="K4" s="114"/>
      <c r="L4" s="486"/>
    </row>
    <row r="5" spans="2:13" ht="12.75">
      <c r="B5" s="487"/>
      <c r="C5" s="452"/>
      <c r="D5" s="116"/>
      <c r="E5" s="452" t="s">
        <v>4</v>
      </c>
      <c r="F5" s="1003" t="s">
        <v>510</v>
      </c>
      <c r="G5" s="1003"/>
      <c r="H5" s="1003"/>
      <c r="I5" s="1003"/>
      <c r="J5" s="1003"/>
      <c r="K5" s="116"/>
      <c r="L5" s="463"/>
    </row>
    <row r="6" spans="2:13" ht="12.75">
      <c r="B6" s="488"/>
      <c r="C6" s="117"/>
      <c r="D6" s="117"/>
      <c r="E6" s="117"/>
      <c r="F6" s="117"/>
      <c r="G6" s="118"/>
      <c r="H6" s="117"/>
      <c r="I6" s="117"/>
      <c r="J6" s="117"/>
      <c r="K6" s="117"/>
      <c r="L6" s="463"/>
    </row>
    <row r="7" spans="2:13" s="31" customFormat="1" ht="12.75">
      <c r="B7" s="1020"/>
      <c r="C7" s="1022" t="s">
        <v>77</v>
      </c>
      <c r="D7" s="1022"/>
      <c r="E7" s="119" t="s">
        <v>5</v>
      </c>
      <c r="F7" s="119"/>
      <c r="G7" s="1024"/>
      <c r="H7" s="1022" t="s">
        <v>77</v>
      </c>
      <c r="I7" s="1022"/>
      <c r="J7" s="119" t="s">
        <v>5</v>
      </c>
      <c r="K7" s="120"/>
      <c r="L7" s="489"/>
      <c r="M7" s="30"/>
    </row>
    <row r="8" spans="2:13" s="31" customFormat="1" ht="12.75">
      <c r="B8" s="1021"/>
      <c r="C8" s="1023"/>
      <c r="D8" s="1023"/>
      <c r="E8" s="121">
        <v>2018</v>
      </c>
      <c r="F8" s="121">
        <v>2017</v>
      </c>
      <c r="G8" s="1025"/>
      <c r="H8" s="1023"/>
      <c r="I8" s="1023"/>
      <c r="J8" s="121">
        <v>2018</v>
      </c>
      <c r="K8" s="122">
        <v>2017</v>
      </c>
      <c r="L8" s="490"/>
      <c r="M8" s="30"/>
    </row>
    <row r="9" spans="2:13" ht="12.75">
      <c r="B9" s="491"/>
      <c r="C9" s="1012" t="s">
        <v>6</v>
      </c>
      <c r="D9" s="1012"/>
      <c r="E9" s="123"/>
      <c r="F9" s="88"/>
      <c r="G9" s="124"/>
      <c r="H9" s="1012" t="s">
        <v>7</v>
      </c>
      <c r="I9" s="1012"/>
      <c r="J9" s="108"/>
      <c r="K9" s="125"/>
      <c r="L9" s="463"/>
    </row>
    <row r="10" spans="2:13" ht="12.75">
      <c r="B10" s="491"/>
      <c r="C10" s="436"/>
      <c r="D10" s="108"/>
      <c r="E10" s="84"/>
      <c r="F10" s="84"/>
      <c r="G10" s="124"/>
      <c r="H10" s="436"/>
      <c r="I10" s="108"/>
      <c r="J10" s="86"/>
      <c r="K10" s="126"/>
      <c r="L10" s="463"/>
    </row>
    <row r="11" spans="2:13" ht="12.75">
      <c r="B11" s="491"/>
      <c r="C11" s="1011" t="s">
        <v>8</v>
      </c>
      <c r="D11" s="1011"/>
      <c r="E11" s="84"/>
      <c r="F11" s="84"/>
      <c r="G11" s="124"/>
      <c r="H11" s="1011" t="s">
        <v>9</v>
      </c>
      <c r="I11" s="1011"/>
      <c r="J11" s="84"/>
      <c r="K11" s="127"/>
      <c r="L11" s="463"/>
    </row>
    <row r="12" spans="2:13" ht="12.75">
      <c r="B12" s="491"/>
      <c r="C12" s="438"/>
      <c r="D12" s="91"/>
      <c r="E12" s="84"/>
      <c r="F12" s="84"/>
      <c r="G12" s="124"/>
      <c r="H12" s="438"/>
      <c r="I12" s="91"/>
      <c r="J12" s="84"/>
      <c r="K12" s="127"/>
      <c r="L12" s="463"/>
    </row>
    <row r="13" spans="2:13" ht="12.75">
      <c r="B13" s="491"/>
      <c r="C13" s="1007" t="s">
        <v>10</v>
      </c>
      <c r="D13" s="1007"/>
      <c r="E13" s="860">
        <v>19303988.16</v>
      </c>
      <c r="F13" s="90">
        <v>14344310.720000001</v>
      </c>
      <c r="G13" s="124"/>
      <c r="H13" s="1007" t="s">
        <v>11</v>
      </c>
      <c r="I13" s="1007"/>
      <c r="J13" s="90">
        <v>1791896.92</v>
      </c>
      <c r="K13" s="90">
        <v>13045153.460000001</v>
      </c>
      <c r="L13" s="463"/>
    </row>
    <row r="14" spans="2:13" ht="12.75">
      <c r="B14" s="491"/>
      <c r="C14" s="1007" t="s">
        <v>12</v>
      </c>
      <c r="D14" s="1007"/>
      <c r="E14" s="860">
        <v>1177004</v>
      </c>
      <c r="F14" s="90">
        <v>-1281648.3</v>
      </c>
      <c r="G14" s="124"/>
      <c r="H14" s="1007" t="s">
        <v>13</v>
      </c>
      <c r="I14" s="1007"/>
      <c r="K14" s="90">
        <v>0</v>
      </c>
      <c r="L14" s="463"/>
    </row>
    <row r="15" spans="2:13" ht="12.75">
      <c r="B15" s="491"/>
      <c r="C15" s="1007" t="s">
        <v>14</v>
      </c>
      <c r="D15" s="1007"/>
      <c r="F15" s="90">
        <v>0</v>
      </c>
      <c r="G15" s="124"/>
      <c r="H15" s="1007" t="s">
        <v>15</v>
      </c>
      <c r="I15" s="1007"/>
      <c r="K15" s="90">
        <v>0</v>
      </c>
      <c r="L15" s="463"/>
    </row>
    <row r="16" spans="2:13" ht="12.75">
      <c r="B16" s="491"/>
      <c r="C16" s="1007" t="s">
        <v>16</v>
      </c>
      <c r="D16" s="1007"/>
      <c r="F16" s="90">
        <v>0</v>
      </c>
      <c r="G16" s="124"/>
      <c r="H16" s="1007" t="s">
        <v>17</v>
      </c>
      <c r="I16" s="1007"/>
      <c r="K16" s="90">
        <v>0</v>
      </c>
      <c r="L16" s="463"/>
    </row>
    <row r="17" spans="2:12" ht="12.75">
      <c r="B17" s="491"/>
      <c r="C17" s="1007" t="s">
        <v>18</v>
      </c>
      <c r="D17" s="1007"/>
      <c r="F17" s="90">
        <v>0</v>
      </c>
      <c r="G17" s="124"/>
      <c r="H17" s="1007" t="s">
        <v>19</v>
      </c>
      <c r="I17" s="1007"/>
      <c r="K17" s="90">
        <v>0</v>
      </c>
      <c r="L17" s="463"/>
    </row>
    <row r="18" spans="2:12" ht="12.75">
      <c r="B18" s="491"/>
      <c r="C18" s="1007" t="s">
        <v>20</v>
      </c>
      <c r="D18" s="1007"/>
      <c r="F18" s="90">
        <v>0</v>
      </c>
      <c r="G18" s="124"/>
      <c r="H18" s="1010" t="s">
        <v>21</v>
      </c>
      <c r="I18" s="1010"/>
      <c r="K18" s="90">
        <v>0</v>
      </c>
      <c r="L18" s="463"/>
    </row>
    <row r="19" spans="2:12" ht="12.75">
      <c r="B19" s="491"/>
      <c r="C19" s="1007" t="s">
        <v>22</v>
      </c>
      <c r="D19" s="1007"/>
      <c r="F19" s="90">
        <v>0</v>
      </c>
      <c r="G19" s="124"/>
      <c r="H19" s="1007" t="s">
        <v>23</v>
      </c>
      <c r="I19" s="1007"/>
      <c r="K19" s="90">
        <v>0</v>
      </c>
      <c r="L19" s="463"/>
    </row>
    <row r="20" spans="2:12" ht="12.75">
      <c r="B20" s="491"/>
      <c r="C20" s="128"/>
      <c r="D20" s="435"/>
      <c r="F20" s="129"/>
      <c r="G20" s="124"/>
      <c r="H20" s="1007" t="s">
        <v>24</v>
      </c>
      <c r="I20" s="1007"/>
      <c r="K20" s="90"/>
      <c r="L20" s="463"/>
    </row>
    <row r="21" spans="2:12" ht="12.75">
      <c r="B21" s="492"/>
      <c r="C21" s="1011" t="s">
        <v>25</v>
      </c>
      <c r="D21" s="1011"/>
      <c r="E21" s="130">
        <f>SUM(E13:E19)</f>
        <v>20480992.16</v>
      </c>
      <c r="F21" s="130">
        <f>SUM(F13:F19)</f>
        <v>13062662.42</v>
      </c>
      <c r="G21" s="131"/>
      <c r="H21" s="436"/>
      <c r="I21" s="108"/>
      <c r="K21" s="94"/>
      <c r="L21" s="463"/>
    </row>
    <row r="22" spans="2:12" ht="12.75">
      <c r="B22" s="492"/>
      <c r="C22" s="436"/>
      <c r="D22" s="437"/>
      <c r="F22" s="94"/>
      <c r="G22" s="131"/>
      <c r="H22" s="1011" t="s">
        <v>26</v>
      </c>
      <c r="I22" s="1011"/>
      <c r="J22" s="861">
        <f>SUM(J13:J21)</f>
        <v>1791896.92</v>
      </c>
      <c r="K22" s="130">
        <f>SUM(K13:K20)</f>
        <v>13045153.460000001</v>
      </c>
      <c r="L22" s="463"/>
    </row>
    <row r="23" spans="2:12" ht="12.75">
      <c r="B23" s="491"/>
      <c r="C23" s="128"/>
      <c r="D23" s="128"/>
      <c r="F23" s="129"/>
      <c r="G23" s="124"/>
      <c r="H23" s="132"/>
      <c r="I23" s="435"/>
      <c r="K23" s="129"/>
      <c r="L23" s="463"/>
    </row>
    <row r="24" spans="2:12" ht="12.75">
      <c r="B24" s="491"/>
      <c r="C24" s="1011" t="s">
        <v>27</v>
      </c>
      <c r="D24" s="1011"/>
      <c r="F24" s="84"/>
      <c r="G24" s="124"/>
      <c r="H24" s="1011" t="s">
        <v>28</v>
      </c>
      <c r="I24" s="1011"/>
      <c r="K24" s="84"/>
      <c r="L24" s="463"/>
    </row>
    <row r="25" spans="2:12" ht="12.75">
      <c r="B25" s="491"/>
      <c r="C25" s="128"/>
      <c r="D25" s="128"/>
      <c r="F25" s="129"/>
      <c r="G25" s="124"/>
      <c r="H25" s="128"/>
      <c r="I25" s="435"/>
      <c r="K25" s="129"/>
      <c r="L25" s="463"/>
    </row>
    <row r="26" spans="2:12" ht="12.75">
      <c r="B26" s="491"/>
      <c r="C26" s="1007" t="s">
        <v>29</v>
      </c>
      <c r="D26" s="1007"/>
      <c r="F26" s="90">
        <v>0</v>
      </c>
      <c r="G26" s="124"/>
      <c r="H26" s="1007" t="s">
        <v>30</v>
      </c>
      <c r="I26" s="1007"/>
      <c r="K26" s="90">
        <v>0</v>
      </c>
      <c r="L26" s="463"/>
    </row>
    <row r="27" spans="2:12" ht="12.75">
      <c r="B27" s="491"/>
      <c r="C27" s="1007" t="s">
        <v>31</v>
      </c>
      <c r="D27" s="1007"/>
      <c r="F27" s="90">
        <v>0</v>
      </c>
      <c r="G27" s="124"/>
      <c r="H27" s="1007" t="s">
        <v>32</v>
      </c>
      <c r="I27" s="1007"/>
      <c r="K27" s="90">
        <v>0</v>
      </c>
      <c r="L27" s="463"/>
    </row>
    <row r="28" spans="2:12" ht="12.75">
      <c r="B28" s="491"/>
      <c r="C28" s="1007" t="s">
        <v>33</v>
      </c>
      <c r="D28" s="1007"/>
      <c r="E28" s="860">
        <v>10915400</v>
      </c>
      <c r="F28" s="90">
        <v>10915400</v>
      </c>
      <c r="G28" s="124"/>
      <c r="H28" s="1007" t="s">
        <v>34</v>
      </c>
      <c r="I28" s="1007"/>
      <c r="K28" s="90">
        <v>0</v>
      </c>
      <c r="L28" s="463"/>
    </row>
    <row r="29" spans="2:12" ht="12.75">
      <c r="B29" s="491"/>
      <c r="C29" s="1007" t="s">
        <v>35</v>
      </c>
      <c r="D29" s="1007"/>
      <c r="E29" s="860">
        <v>3240609</v>
      </c>
      <c r="F29" s="90">
        <v>3240608.8</v>
      </c>
      <c r="G29" s="124"/>
      <c r="H29" s="1007" t="s">
        <v>36</v>
      </c>
      <c r="I29" s="1007"/>
      <c r="K29" s="90">
        <v>0</v>
      </c>
      <c r="L29" s="463"/>
    </row>
    <row r="30" spans="2:12" ht="12.75">
      <c r="B30" s="491"/>
      <c r="C30" s="1007" t="s">
        <v>37</v>
      </c>
      <c r="D30" s="1007"/>
      <c r="E30" s="860"/>
      <c r="F30" s="90">
        <v>0</v>
      </c>
      <c r="G30" s="124"/>
      <c r="H30" s="1010" t="s">
        <v>38</v>
      </c>
      <c r="I30" s="1010"/>
      <c r="K30" s="90">
        <v>0</v>
      </c>
      <c r="L30" s="463"/>
    </row>
    <row r="31" spans="2:12" ht="12.75">
      <c r="B31" s="491"/>
      <c r="C31" s="1007" t="s">
        <v>39</v>
      </c>
      <c r="D31" s="1007"/>
      <c r="E31" s="860">
        <v>-2996718.36</v>
      </c>
      <c r="F31" s="90">
        <v>-2996718.36</v>
      </c>
      <c r="G31" s="124"/>
      <c r="H31" s="1007" t="s">
        <v>40</v>
      </c>
      <c r="I31" s="1007"/>
      <c r="K31" s="90">
        <v>0</v>
      </c>
      <c r="L31" s="463"/>
    </row>
    <row r="32" spans="2:12" ht="12.75">
      <c r="B32" s="491"/>
      <c r="C32" s="1007" t="s">
        <v>41</v>
      </c>
      <c r="D32" s="1007"/>
      <c r="E32" s="860">
        <v>2481</v>
      </c>
      <c r="F32" s="90">
        <v>44975.85</v>
      </c>
      <c r="G32" s="124"/>
      <c r="H32" s="128"/>
      <c r="I32" s="435"/>
      <c r="K32" s="129"/>
      <c r="L32" s="463"/>
    </row>
    <row r="33" spans="2:12" ht="12.75">
      <c r="B33" s="491"/>
      <c r="C33" s="1007" t="s">
        <v>42</v>
      </c>
      <c r="D33" s="1007"/>
      <c r="F33" s="90">
        <v>0</v>
      </c>
      <c r="G33" s="124"/>
      <c r="H33" s="1011" t="s">
        <v>43</v>
      </c>
      <c r="I33" s="1011"/>
      <c r="K33" s="130">
        <f>SUM(K26:K31)</f>
        <v>0</v>
      </c>
      <c r="L33" s="463"/>
    </row>
    <row r="34" spans="2:12" ht="12.75">
      <c r="B34" s="491"/>
      <c r="C34" s="1007" t="s">
        <v>44</v>
      </c>
      <c r="D34" s="1007"/>
      <c r="F34" s="90">
        <v>0</v>
      </c>
      <c r="G34" s="124"/>
      <c r="H34" s="436"/>
      <c r="I34" s="437"/>
      <c r="K34" s="94"/>
      <c r="L34" s="463"/>
    </row>
    <row r="35" spans="2:12" ht="12.75">
      <c r="B35" s="491"/>
      <c r="C35" s="128"/>
      <c r="D35" s="435"/>
      <c r="F35" s="129"/>
      <c r="G35" s="124"/>
      <c r="H35" s="1011" t="s">
        <v>192</v>
      </c>
      <c r="I35" s="1011"/>
      <c r="J35" s="861">
        <f>J22+J33</f>
        <v>1791896.92</v>
      </c>
      <c r="K35" s="130">
        <f>K22+K33</f>
        <v>13045153.460000001</v>
      </c>
      <c r="L35" s="463"/>
    </row>
    <row r="36" spans="2:12" ht="12.75">
      <c r="B36" s="492"/>
      <c r="C36" s="1011" t="s">
        <v>46</v>
      </c>
      <c r="D36" s="1011"/>
      <c r="E36" s="130">
        <f>SUM(E26:E34)</f>
        <v>11161771.640000001</v>
      </c>
      <c r="F36" s="130">
        <f>SUM(F26:F34)</f>
        <v>11204266.290000001</v>
      </c>
      <c r="G36" s="131"/>
      <c r="H36" s="436"/>
      <c r="I36" s="133"/>
      <c r="K36" s="94"/>
      <c r="L36" s="463"/>
    </row>
    <row r="37" spans="2:12" ht="12.75">
      <c r="B37" s="491"/>
      <c r="C37" s="128"/>
      <c r="D37" s="436"/>
      <c r="F37" s="129"/>
      <c r="G37" s="124"/>
      <c r="H37" s="1012" t="s">
        <v>47</v>
      </c>
      <c r="I37" s="1012"/>
      <c r="K37" s="129"/>
      <c r="L37" s="463"/>
    </row>
    <row r="38" spans="2:12" ht="12.75">
      <c r="B38" s="491"/>
      <c r="C38" s="1011" t="s">
        <v>193</v>
      </c>
      <c r="D38" s="1011"/>
      <c r="E38" s="130">
        <f>+E21+E36</f>
        <v>31642763.800000001</v>
      </c>
      <c r="F38" s="130">
        <f>F21+F36</f>
        <v>24266928.710000001</v>
      </c>
      <c r="G38" s="124"/>
      <c r="H38" s="436"/>
      <c r="I38" s="133"/>
      <c r="K38" s="129"/>
      <c r="L38" s="463"/>
    </row>
    <row r="39" spans="2:12" ht="12.75">
      <c r="B39" s="491"/>
      <c r="C39" s="128"/>
      <c r="D39" s="128"/>
      <c r="E39" s="129"/>
      <c r="F39" s="129"/>
      <c r="G39" s="124"/>
      <c r="H39" s="1011" t="s">
        <v>49</v>
      </c>
      <c r="I39" s="1011"/>
      <c r="J39" s="130">
        <f>SUM(J41:J43)</f>
        <v>15311109.640000001</v>
      </c>
      <c r="K39" s="130">
        <f>SUM(K41:K43)</f>
        <v>14161414.189999999</v>
      </c>
      <c r="L39" s="463"/>
    </row>
    <row r="40" spans="2:12" ht="12.75">
      <c r="B40" s="491"/>
      <c r="C40" s="128"/>
      <c r="D40" s="128"/>
      <c r="E40" s="129"/>
      <c r="F40" s="129"/>
      <c r="G40" s="124"/>
      <c r="H40" s="128"/>
      <c r="I40" s="88"/>
      <c r="K40" s="129"/>
      <c r="L40" s="463"/>
    </row>
    <row r="41" spans="2:12" ht="12.75">
      <c r="B41" s="491"/>
      <c r="C41" s="128"/>
      <c r="D41" s="128"/>
      <c r="E41" s="129"/>
      <c r="F41" s="129"/>
      <c r="G41" s="124"/>
      <c r="H41" s="1007" t="s">
        <v>50</v>
      </c>
      <c r="I41" s="1007"/>
      <c r="J41" s="90">
        <v>15311109.640000001</v>
      </c>
      <c r="K41" s="90">
        <v>14161414.189999999</v>
      </c>
      <c r="L41" s="463"/>
    </row>
    <row r="42" spans="2:12" ht="12.75">
      <c r="B42" s="491"/>
      <c r="C42" s="128"/>
      <c r="D42" s="1019"/>
      <c r="E42" s="1019"/>
      <c r="F42" s="129"/>
      <c r="G42" s="124"/>
      <c r="H42" s="1007" t="s">
        <v>51</v>
      </c>
      <c r="I42" s="1007"/>
      <c r="J42" s="90"/>
      <c r="K42" s="90">
        <v>0</v>
      </c>
      <c r="L42" s="463"/>
    </row>
    <row r="43" spans="2:12" ht="12.75">
      <c r="B43" s="491"/>
      <c r="C43" s="128"/>
      <c r="D43" s="1019"/>
      <c r="E43" s="1019"/>
      <c r="F43" s="129"/>
      <c r="G43" s="124"/>
      <c r="H43" s="1007" t="s">
        <v>52</v>
      </c>
      <c r="I43" s="1007"/>
      <c r="J43" s="90"/>
      <c r="K43" s="90">
        <v>0</v>
      </c>
      <c r="L43" s="463"/>
    </row>
    <row r="44" spans="2:12" ht="12.75">
      <c r="B44" s="491"/>
      <c r="C44" s="128"/>
      <c r="D44" s="1019"/>
      <c r="E44" s="1019"/>
      <c r="F44" s="129"/>
      <c r="G44" s="124"/>
      <c r="H44" s="128"/>
      <c r="I44" s="88"/>
      <c r="J44" s="90"/>
      <c r="K44" s="129"/>
      <c r="L44" s="463"/>
    </row>
    <row r="45" spans="2:12" ht="12.75">
      <c r="B45" s="491"/>
      <c r="C45" s="128"/>
      <c r="D45" s="1019"/>
      <c r="E45" s="1019"/>
      <c r="F45" s="129"/>
      <c r="G45" s="124"/>
      <c r="H45" s="1011" t="s">
        <v>53</v>
      </c>
      <c r="I45" s="1011"/>
      <c r="J45" s="862">
        <f>SUM(J47:J51)</f>
        <v>14539757.190000001</v>
      </c>
      <c r="K45" s="130">
        <f>SUM(K47:K51)</f>
        <v>-2939638.94</v>
      </c>
      <c r="L45" s="463"/>
    </row>
    <row r="46" spans="2:12" ht="12.75">
      <c r="B46" s="491"/>
      <c r="C46" s="128"/>
      <c r="D46" s="1019"/>
      <c r="E46" s="1019"/>
      <c r="F46" s="129"/>
      <c r="G46" s="124"/>
      <c r="H46" s="436"/>
      <c r="I46" s="88"/>
      <c r="J46" s="90"/>
      <c r="K46" s="134"/>
      <c r="L46" s="463"/>
    </row>
    <row r="47" spans="2:12" ht="12.75">
      <c r="B47" s="491"/>
      <c r="C47" s="128"/>
      <c r="D47" s="1019"/>
      <c r="E47" s="1019"/>
      <c r="F47" s="129"/>
      <c r="G47" s="124"/>
      <c r="H47" s="1007" t="s">
        <v>54</v>
      </c>
      <c r="I47" s="1007"/>
      <c r="J47" s="90">
        <v>17479396.350000001</v>
      </c>
      <c r="K47" s="90">
        <v>-1193037.8999999999</v>
      </c>
      <c r="L47" s="463"/>
    </row>
    <row r="48" spans="2:12" ht="12.75">
      <c r="B48" s="491"/>
      <c r="C48" s="128"/>
      <c r="D48" s="1019"/>
      <c r="E48" s="1019"/>
      <c r="F48" s="129"/>
      <c r="G48" s="124"/>
      <c r="H48" s="1007" t="s">
        <v>55</v>
      </c>
      <c r="I48" s="1007"/>
      <c r="J48" s="90">
        <v>-2941543.16</v>
      </c>
      <c r="K48" s="90">
        <v>-1748505.26</v>
      </c>
      <c r="L48" s="463"/>
    </row>
    <row r="49" spans="2:12" ht="12.75">
      <c r="B49" s="491"/>
      <c r="C49" s="128"/>
      <c r="D49" s="1019"/>
      <c r="E49" s="1019"/>
      <c r="F49" s="129"/>
      <c r="G49" s="124"/>
      <c r="H49" s="1007" t="s">
        <v>56</v>
      </c>
      <c r="I49" s="1007"/>
      <c r="J49" s="90">
        <v>0</v>
      </c>
      <c r="K49" s="90">
        <v>0</v>
      </c>
      <c r="L49" s="463"/>
    </row>
    <row r="50" spans="2:12" ht="12.75">
      <c r="B50" s="491"/>
      <c r="C50" s="128"/>
      <c r="D50" s="128"/>
      <c r="E50" s="129"/>
      <c r="F50" s="129"/>
      <c r="G50" s="124"/>
      <c r="H50" s="1007" t="s">
        <v>57</v>
      </c>
      <c r="I50" s="1007"/>
      <c r="J50" s="90">
        <v>0</v>
      </c>
      <c r="K50" s="90">
        <v>0</v>
      </c>
      <c r="L50" s="463"/>
    </row>
    <row r="51" spans="2:12" ht="12.75">
      <c r="B51" s="491"/>
      <c r="C51" s="128"/>
      <c r="D51" s="128"/>
      <c r="E51" s="129"/>
      <c r="F51" s="129"/>
      <c r="G51" s="124"/>
      <c r="H51" s="1007" t="s">
        <v>58</v>
      </c>
      <c r="I51" s="1007"/>
      <c r="J51" s="90">
        <v>1904</v>
      </c>
      <c r="K51" s="90">
        <v>1904.22</v>
      </c>
      <c r="L51" s="463"/>
    </row>
    <row r="52" spans="2:12" ht="12.75">
      <c r="B52" s="491"/>
      <c r="C52" s="128"/>
      <c r="D52" s="128"/>
      <c r="E52" s="129"/>
      <c r="F52" s="129"/>
      <c r="G52" s="124"/>
      <c r="H52" s="128"/>
      <c r="I52" s="88"/>
      <c r="K52" s="129"/>
      <c r="L52" s="463"/>
    </row>
    <row r="53" spans="2:12" ht="12.75">
      <c r="B53" s="491"/>
      <c r="C53" s="128"/>
      <c r="D53" s="128"/>
      <c r="E53" s="129"/>
      <c r="F53" s="129"/>
      <c r="G53" s="124"/>
      <c r="H53" s="1011" t="s">
        <v>59</v>
      </c>
      <c r="I53" s="1011"/>
      <c r="K53" s="130">
        <f>SUM(K55:K56)</f>
        <v>0</v>
      </c>
      <c r="L53" s="463"/>
    </row>
    <row r="54" spans="2:12" ht="12.75">
      <c r="B54" s="491"/>
      <c r="C54" s="128"/>
      <c r="D54" s="128"/>
      <c r="E54" s="129"/>
      <c r="F54" s="129"/>
      <c r="G54" s="124"/>
      <c r="H54" s="128"/>
      <c r="I54" s="88"/>
      <c r="K54" s="129"/>
      <c r="L54" s="463"/>
    </row>
    <row r="55" spans="2:12" ht="12.75">
      <c r="B55" s="491"/>
      <c r="C55" s="128"/>
      <c r="D55" s="128"/>
      <c r="E55" s="129"/>
      <c r="F55" s="129"/>
      <c r="G55" s="124"/>
      <c r="H55" s="1007" t="s">
        <v>60</v>
      </c>
      <c r="I55" s="1007"/>
      <c r="K55" s="90">
        <v>0</v>
      </c>
      <c r="L55" s="463"/>
    </row>
    <row r="56" spans="2:12" ht="12.75">
      <c r="B56" s="491"/>
      <c r="C56" s="128"/>
      <c r="D56" s="128"/>
      <c r="E56" s="129"/>
      <c r="F56" s="129"/>
      <c r="G56" s="124"/>
      <c r="H56" s="1007" t="s">
        <v>61</v>
      </c>
      <c r="I56" s="1007"/>
      <c r="K56" s="90">
        <v>0</v>
      </c>
      <c r="L56" s="463"/>
    </row>
    <row r="57" spans="2:12" ht="12.75">
      <c r="B57" s="491"/>
      <c r="C57" s="128"/>
      <c r="D57" s="128"/>
      <c r="E57" s="129"/>
      <c r="F57" s="129"/>
      <c r="G57" s="124"/>
      <c r="H57" s="128"/>
      <c r="I57" s="439"/>
      <c r="K57" s="129"/>
      <c r="L57" s="463"/>
    </row>
    <row r="58" spans="2:12" ht="12.75">
      <c r="B58" s="491"/>
      <c r="C58" s="128"/>
      <c r="D58" s="128"/>
      <c r="E58" s="129"/>
      <c r="F58" s="129"/>
      <c r="G58" s="124"/>
      <c r="H58" s="1011" t="s">
        <v>62</v>
      </c>
      <c r="I58" s="1011"/>
      <c r="J58" s="130">
        <f>+J39+J45</f>
        <v>29850866.830000002</v>
      </c>
      <c r="K58" s="130">
        <f>K39+K45+K53</f>
        <v>11221775.25</v>
      </c>
      <c r="L58" s="463"/>
    </row>
    <row r="59" spans="2:12" ht="12.75">
      <c r="B59" s="491"/>
      <c r="C59" s="128"/>
      <c r="D59" s="128"/>
      <c r="E59" s="129"/>
      <c r="F59" s="129"/>
      <c r="G59" s="124"/>
      <c r="H59" s="128"/>
      <c r="I59" s="88"/>
      <c r="K59" s="129"/>
      <c r="L59" s="463"/>
    </row>
    <row r="60" spans="2:12" ht="12.75">
      <c r="B60" s="491"/>
      <c r="C60" s="128"/>
      <c r="D60" s="128"/>
      <c r="E60" s="129"/>
      <c r="F60" s="129"/>
      <c r="G60" s="124"/>
      <c r="H60" s="1011" t="s">
        <v>194</v>
      </c>
      <c r="I60" s="1011"/>
      <c r="J60" s="130">
        <f>+J35+J58</f>
        <v>31642763.75</v>
      </c>
      <c r="K60" s="130">
        <f>+K35+K58</f>
        <v>24266928.710000001</v>
      </c>
      <c r="L60" s="463"/>
    </row>
    <row r="61" spans="2:12" ht="12.75">
      <c r="B61" s="493"/>
      <c r="C61" s="135"/>
      <c r="D61" s="135"/>
      <c r="E61" s="135"/>
      <c r="F61" s="135"/>
      <c r="G61" s="136"/>
      <c r="H61" s="135"/>
      <c r="I61" s="135"/>
      <c r="J61" s="135"/>
      <c r="K61" s="137"/>
      <c r="L61" s="477"/>
    </row>
    <row r="62" spans="2:12" ht="12.75">
      <c r="B62" s="494"/>
      <c r="C62" s="138"/>
      <c r="D62" s="139"/>
      <c r="E62" s="140"/>
      <c r="F62" s="140"/>
      <c r="G62" s="141"/>
      <c r="H62" s="142"/>
      <c r="I62" s="139"/>
      <c r="J62" s="140"/>
      <c r="K62" s="143"/>
      <c r="L62" s="463"/>
    </row>
    <row r="63" spans="2:12" ht="12.75">
      <c r="B63" s="474"/>
      <c r="C63" s="1018" t="s">
        <v>78</v>
      </c>
      <c r="D63" s="1018"/>
      <c r="E63" s="1018"/>
      <c r="F63" s="1018"/>
      <c r="G63" s="1018"/>
      <c r="H63" s="1018"/>
      <c r="I63" s="1018"/>
      <c r="J63" s="1018"/>
      <c r="K63" s="1018"/>
      <c r="L63" s="463"/>
    </row>
    <row r="64" spans="2:12" ht="12.75">
      <c r="B64" s="474"/>
      <c r="C64" s="88"/>
      <c r="D64" s="103"/>
      <c r="E64" s="104"/>
      <c r="F64" s="104"/>
      <c r="G64" s="124"/>
      <c r="H64" s="105"/>
      <c r="I64" s="103"/>
      <c r="J64" s="104"/>
      <c r="K64" s="104"/>
      <c r="L64" s="463"/>
    </row>
    <row r="65" spans="2:12" ht="12.75">
      <c r="B65" s="474"/>
      <c r="C65" s="88"/>
      <c r="D65" s="1017"/>
      <c r="E65" s="1017"/>
      <c r="F65" s="104"/>
      <c r="G65" s="124"/>
      <c r="H65" s="1016"/>
      <c r="I65" s="1016"/>
      <c r="J65" s="104"/>
      <c r="K65" s="104"/>
      <c r="L65" s="463"/>
    </row>
    <row r="66" spans="2:12" ht="12.75">
      <c r="B66" s="474"/>
      <c r="C66" s="107"/>
      <c r="D66" s="1014" t="s">
        <v>448</v>
      </c>
      <c r="E66" s="1015"/>
      <c r="F66" s="104"/>
      <c r="G66" s="104"/>
      <c r="H66" s="1014" t="s">
        <v>449</v>
      </c>
      <c r="I66" s="1015"/>
      <c r="J66" s="108"/>
      <c r="K66" s="104"/>
      <c r="L66" s="463"/>
    </row>
    <row r="67" spans="2:12" ht="12.75">
      <c r="B67" s="474"/>
      <c r="C67" s="109"/>
      <c r="D67" s="1013" t="s">
        <v>578</v>
      </c>
      <c r="E67" s="1013"/>
      <c r="F67" s="110"/>
      <c r="G67" s="110"/>
      <c r="H67" s="1013" t="s">
        <v>450</v>
      </c>
      <c r="I67" s="1013"/>
      <c r="J67" s="108"/>
      <c r="K67" s="104"/>
      <c r="L67" s="463"/>
    </row>
    <row r="68" spans="2:12" ht="13.5" thickBot="1">
      <c r="B68" s="479"/>
      <c r="C68" s="495"/>
      <c r="D68" s="480"/>
      <c r="E68" s="480"/>
      <c r="F68" s="480"/>
      <c r="G68" s="496"/>
      <c r="H68" s="480"/>
      <c r="I68" s="480"/>
      <c r="J68" s="480"/>
      <c r="K68" s="480"/>
      <c r="L68" s="483"/>
    </row>
    <row r="69" spans="2:12" ht="12.75">
      <c r="B69" s="77"/>
      <c r="C69" s="85"/>
      <c r="D69" s="77"/>
      <c r="E69" s="77"/>
      <c r="F69" s="77"/>
      <c r="G69" s="124"/>
      <c r="H69" s="77"/>
      <c r="I69" s="77"/>
      <c r="J69" s="77"/>
      <c r="K69" s="77"/>
      <c r="L69" s="73"/>
    </row>
    <row r="70" spans="2:12" ht="12.75">
      <c r="B70" s="77"/>
      <c r="C70" s="85"/>
      <c r="D70" s="77"/>
      <c r="E70" s="77"/>
      <c r="F70" s="77"/>
      <c r="G70" s="124"/>
      <c r="H70" s="77"/>
      <c r="I70" s="77"/>
      <c r="J70" s="77"/>
      <c r="K70" s="77"/>
      <c r="L70" s="73"/>
    </row>
    <row r="71" spans="2:12" ht="12.75">
      <c r="B71" s="77"/>
      <c r="C71" s="85"/>
      <c r="D71" s="77"/>
      <c r="E71" s="77"/>
      <c r="F71" s="77"/>
      <c r="G71" s="124"/>
      <c r="H71" s="77"/>
      <c r="I71" s="77"/>
      <c r="J71" s="77"/>
      <c r="K71" s="77"/>
      <c r="L71" s="73"/>
    </row>
    <row r="72" spans="2:12" ht="12.75">
      <c r="B72" s="77"/>
      <c r="C72" s="85"/>
      <c r="D72" s="77"/>
      <c r="E72" s="77"/>
      <c r="F72" s="77"/>
      <c r="G72" s="124"/>
      <c r="H72" s="77"/>
      <c r="I72" s="77"/>
      <c r="J72" s="77"/>
      <c r="K72" s="77"/>
      <c r="L72" s="73"/>
    </row>
    <row r="73" spans="2:12" ht="12.75">
      <c r="B73" s="77"/>
      <c r="C73" s="85"/>
      <c r="D73" s="77"/>
      <c r="E73" s="77"/>
      <c r="F73" s="77"/>
      <c r="G73" s="124"/>
      <c r="H73" s="77"/>
      <c r="I73" s="77"/>
      <c r="J73" s="77"/>
      <c r="K73" s="77"/>
      <c r="L73" s="73"/>
    </row>
    <row r="74" spans="2:12" ht="12.75">
      <c r="B74" s="77"/>
      <c r="C74" s="85"/>
      <c r="D74" s="77"/>
      <c r="E74" s="77"/>
      <c r="F74" s="77"/>
      <c r="G74" s="124"/>
      <c r="H74" s="77"/>
      <c r="I74" s="77"/>
      <c r="J74" s="77"/>
      <c r="K74" s="77"/>
      <c r="L74" s="73"/>
    </row>
    <row r="75" spans="2:12" ht="12.75">
      <c r="B75" s="77"/>
      <c r="C75" s="85"/>
      <c r="D75" s="77"/>
      <c r="E75" s="77"/>
      <c r="F75" s="77"/>
      <c r="G75" s="124"/>
      <c r="H75" s="77"/>
      <c r="I75" s="77"/>
      <c r="J75" s="77"/>
      <c r="K75" s="77"/>
      <c r="L75" s="73"/>
    </row>
    <row r="76" spans="2:12" ht="12.75">
      <c r="B76" s="77"/>
      <c r="C76" s="85"/>
      <c r="D76" s="77"/>
      <c r="E76" s="77"/>
      <c r="F76" s="77"/>
      <c r="G76" s="124"/>
      <c r="H76" s="77"/>
      <c r="I76" s="77"/>
      <c r="J76" s="77"/>
      <c r="K76" s="77"/>
      <c r="L76" s="73"/>
    </row>
  </sheetData>
  <sheetProtection formatCells="0" selectLockedCells="1"/>
  <mergeCells count="74">
    <mergeCell ref="B7:B8"/>
    <mergeCell ref="C7:D8"/>
    <mergeCell ref="G7:G8"/>
    <mergeCell ref="H7:I8"/>
    <mergeCell ref="H16:I16"/>
    <mergeCell ref="C9:D9"/>
    <mergeCell ref="C11:D11"/>
    <mergeCell ref="H11:I11"/>
    <mergeCell ref="C13:D13"/>
    <mergeCell ref="H13:I13"/>
    <mergeCell ref="H9:I9"/>
    <mergeCell ref="C28:D28"/>
    <mergeCell ref="H28:I28"/>
    <mergeCell ref="H51:I51"/>
    <mergeCell ref="H53:I53"/>
    <mergeCell ref="C32:D32"/>
    <mergeCell ref="C33:D33"/>
    <mergeCell ref="H33:I33"/>
    <mergeCell ref="H41:I41"/>
    <mergeCell ref="C34:D34"/>
    <mergeCell ref="H35:I35"/>
    <mergeCell ref="C36:D36"/>
    <mergeCell ref="H45:I45"/>
    <mergeCell ref="H47:I47"/>
    <mergeCell ref="H48:I48"/>
    <mergeCell ref="H30:I30"/>
    <mergeCell ref="D42:E49"/>
    <mergeCell ref="H55:I55"/>
    <mergeCell ref="H56:I56"/>
    <mergeCell ref="H42:I42"/>
    <mergeCell ref="H43:I43"/>
    <mergeCell ref="D67:E67"/>
    <mergeCell ref="H66:I66"/>
    <mergeCell ref="H67:I67"/>
    <mergeCell ref="H49:I49"/>
    <mergeCell ref="H50:I50"/>
    <mergeCell ref="D66:E66"/>
    <mergeCell ref="H65:I65"/>
    <mergeCell ref="D65:E65"/>
    <mergeCell ref="C63:K63"/>
    <mergeCell ref="H58:I58"/>
    <mergeCell ref="H60:I60"/>
    <mergeCell ref="C21:D21"/>
    <mergeCell ref="H37:I37"/>
    <mergeCell ref="C38:D38"/>
    <mergeCell ref="H39:I39"/>
    <mergeCell ref="C30:D30"/>
    <mergeCell ref="H22:I22"/>
    <mergeCell ref="C24:D24"/>
    <mergeCell ref="C29:D29"/>
    <mergeCell ref="H29:I29"/>
    <mergeCell ref="C27:D27"/>
    <mergeCell ref="H27:I27"/>
    <mergeCell ref="C26:D26"/>
    <mergeCell ref="H26:I26"/>
    <mergeCell ref="C31:D31"/>
    <mergeCell ref="H31:I31"/>
    <mergeCell ref="H24:I24"/>
    <mergeCell ref="F5:J5"/>
    <mergeCell ref="B3:L3"/>
    <mergeCell ref="H20:I20"/>
    <mergeCell ref="D2:J2"/>
    <mergeCell ref="D4:J4"/>
    <mergeCell ref="C17:D17"/>
    <mergeCell ref="H17:I17"/>
    <mergeCell ref="C18:D18"/>
    <mergeCell ref="H18:I18"/>
    <mergeCell ref="C19:D19"/>
    <mergeCell ref="H19:I19"/>
    <mergeCell ref="C14:D14"/>
    <mergeCell ref="H14:I14"/>
    <mergeCell ref="C15:D15"/>
    <mergeCell ref="H15:I15"/>
    <mergeCell ref="C16:D16"/>
  </mergeCells>
  <conditionalFormatting sqref="D42:E49">
    <cfRule type="expression" dxfId="1" priority="5">
      <formula>#REF!&lt;&gt;#REF!</formula>
    </cfRule>
    <cfRule type="expression" dxfId="0" priority="6">
      <formula>$F$38&lt;&gt;$K$60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I36"/>
  <sheetViews>
    <sheetView showGridLines="0" workbookViewId="0">
      <selection activeCell="B5" sqref="B5:E5"/>
    </sheetView>
  </sheetViews>
  <sheetFormatPr baseColWidth="10" defaultRowHeight="12"/>
  <cols>
    <col min="1" max="1" width="1.28515625" style="42" customWidth="1"/>
    <col min="2" max="2" width="19.28515625" style="17" customWidth="1"/>
    <col min="3" max="3" width="43" style="42" customWidth="1"/>
    <col min="4" max="4" width="1.85546875" style="42" customWidth="1"/>
    <col min="5" max="5" width="56.7109375" style="42" customWidth="1"/>
    <col min="6" max="6" width="6.42578125" style="42" customWidth="1"/>
    <col min="7" max="7" width="15.7109375" style="42" customWidth="1"/>
    <col min="8" max="16384" width="11.42578125" style="42"/>
  </cols>
  <sheetData>
    <row r="1" spans="2:9" ht="6.75" customHeight="1" thickBot="1"/>
    <row r="2" spans="2:9" ht="9.75" customHeight="1">
      <c r="B2" s="1119"/>
      <c r="C2" s="1027"/>
      <c r="D2" s="1027"/>
      <c r="E2" s="1120"/>
    </row>
    <row r="3" spans="2:9" ht="12.75">
      <c r="B3" s="1004" t="s">
        <v>329</v>
      </c>
      <c r="C3" s="1005"/>
      <c r="D3" s="1005"/>
      <c r="E3" s="1006"/>
    </row>
    <row r="4" spans="2:9" ht="12.75">
      <c r="B4" s="1004" t="s">
        <v>1628</v>
      </c>
      <c r="C4" s="1005"/>
      <c r="D4" s="1005"/>
      <c r="E4" s="1006"/>
    </row>
    <row r="5" spans="2:9" ht="26.25" customHeight="1">
      <c r="B5" s="1004" t="s">
        <v>1</v>
      </c>
      <c r="C5" s="1005"/>
      <c r="D5" s="1005"/>
      <c r="E5" s="1006"/>
    </row>
    <row r="6" spans="2:9" ht="8.25" customHeight="1">
      <c r="B6" s="728"/>
      <c r="C6" s="240"/>
      <c r="D6" s="240"/>
      <c r="E6" s="577"/>
    </row>
    <row r="7" spans="2:9" ht="30.75" customHeight="1">
      <c r="B7" s="728"/>
      <c r="C7" s="1123" t="s">
        <v>570</v>
      </c>
      <c r="D7" s="1123"/>
      <c r="E7" s="1124"/>
      <c r="F7" s="54"/>
      <c r="G7" s="54"/>
      <c r="H7" s="54"/>
      <c r="I7" s="54"/>
    </row>
    <row r="8" spans="2:9" ht="12.75">
      <c r="B8" s="728"/>
      <c r="C8" s="240"/>
      <c r="D8" s="240"/>
      <c r="E8" s="577"/>
    </row>
    <row r="9" spans="2:9" ht="24.75" customHeight="1">
      <c r="B9" s="578" t="s">
        <v>330</v>
      </c>
      <c r="C9" s="1121" t="s">
        <v>77</v>
      </c>
      <c r="D9" s="1121"/>
      <c r="E9" s="1122"/>
    </row>
    <row r="10" spans="2:9" ht="15" customHeight="1">
      <c r="B10" s="579" t="s">
        <v>331</v>
      </c>
      <c r="C10" s="239"/>
      <c r="D10" s="239"/>
      <c r="E10" s="580"/>
    </row>
    <row r="11" spans="2:9" ht="109.5" customHeight="1">
      <c r="B11" s="1117" t="s">
        <v>479</v>
      </c>
      <c r="C11" s="1118"/>
      <c r="D11" s="240"/>
      <c r="E11" s="1125" t="s">
        <v>705</v>
      </c>
    </row>
    <row r="12" spans="2:9" ht="12.75">
      <c r="B12" s="803"/>
      <c r="C12" s="240"/>
      <c r="D12" s="240"/>
      <c r="E12" s="1125"/>
    </row>
    <row r="13" spans="2:9" ht="12.75">
      <c r="B13" s="803"/>
      <c r="C13" s="240"/>
      <c r="D13" s="240"/>
      <c r="E13" s="1125"/>
    </row>
    <row r="14" spans="2:9" ht="12.75">
      <c r="B14" s="803"/>
      <c r="C14" s="240"/>
      <c r="D14" s="240"/>
      <c r="E14" s="1125"/>
    </row>
    <row r="15" spans="2:9" ht="12.75">
      <c r="B15" s="803" t="s">
        <v>332</v>
      </c>
      <c r="C15" s="240"/>
      <c r="D15" s="240"/>
      <c r="E15" s="1125"/>
    </row>
    <row r="16" spans="2:9" ht="12.75">
      <c r="B16" s="803"/>
      <c r="C16" s="240"/>
      <c r="D16" s="240"/>
      <c r="E16" s="1125"/>
    </row>
    <row r="17" spans="2:5" ht="12.75">
      <c r="B17" s="803"/>
      <c r="C17" s="240"/>
      <c r="D17" s="240"/>
      <c r="E17" s="1125"/>
    </row>
    <row r="18" spans="2:5" ht="12.75">
      <c r="B18" s="803"/>
      <c r="C18" s="240"/>
      <c r="D18" s="240"/>
      <c r="E18" s="1125"/>
    </row>
    <row r="19" spans="2:5" ht="12.75">
      <c r="B19" s="803"/>
      <c r="C19" s="240"/>
      <c r="D19" s="240"/>
      <c r="E19" s="1125"/>
    </row>
    <row r="20" spans="2:5" ht="27.75" customHeight="1">
      <c r="B20" s="803" t="s">
        <v>333</v>
      </c>
      <c r="C20" s="240"/>
      <c r="D20" s="240"/>
      <c r="E20" s="1125"/>
    </row>
    <row r="21" spans="2:5" ht="28.5" customHeight="1">
      <c r="B21" s="803"/>
      <c r="C21" s="240"/>
      <c r="D21" s="240"/>
      <c r="E21" s="1125"/>
    </row>
    <row r="22" spans="2:5" ht="33" customHeight="1">
      <c r="B22" s="803"/>
      <c r="C22" s="240"/>
      <c r="D22" s="240"/>
      <c r="E22" s="1125"/>
    </row>
    <row r="23" spans="2:5" ht="91.5" customHeight="1">
      <c r="B23" s="803"/>
      <c r="C23" s="240"/>
      <c r="D23" s="240"/>
      <c r="E23" s="1125"/>
    </row>
    <row r="24" spans="2:5" ht="12.75">
      <c r="B24" s="728"/>
      <c r="C24" s="240"/>
      <c r="D24" s="240"/>
      <c r="E24" s="581"/>
    </row>
    <row r="25" spans="2:5" ht="12.75">
      <c r="B25" s="728" t="s">
        <v>334</v>
      </c>
      <c r="C25" s="240"/>
      <c r="D25" s="240"/>
      <c r="E25" s="581"/>
    </row>
    <row r="26" spans="2:5" ht="12.75">
      <c r="B26" s="476"/>
      <c r="C26" s="242"/>
      <c r="D26" s="242"/>
      <c r="E26" s="582"/>
    </row>
    <row r="27" spans="2:5" ht="12.75">
      <c r="B27" s="728"/>
      <c r="C27" s="240"/>
      <c r="D27" s="240"/>
      <c r="E27" s="577"/>
    </row>
    <row r="28" spans="2:5" ht="12.75" customHeight="1">
      <c r="B28" s="1114" t="s">
        <v>78</v>
      </c>
      <c r="C28" s="1115"/>
      <c r="D28" s="1115"/>
      <c r="E28" s="1116"/>
    </row>
    <row r="29" spans="2:5" ht="12.75" customHeight="1">
      <c r="B29" s="1114"/>
      <c r="C29" s="1115"/>
      <c r="D29" s="1115"/>
      <c r="E29" s="1116"/>
    </row>
    <row r="30" spans="2:5" ht="12.75">
      <c r="B30" s="728"/>
      <c r="C30" s="240"/>
      <c r="D30" s="240"/>
      <c r="E30" s="577"/>
    </row>
    <row r="31" spans="2:5" ht="12.75">
      <c r="B31" s="728"/>
      <c r="C31" s="240"/>
      <c r="D31" s="240"/>
      <c r="E31" s="577"/>
    </row>
    <row r="32" spans="2:5" ht="12.75">
      <c r="B32" s="583"/>
      <c r="C32" s="243"/>
      <c r="D32" s="240"/>
      <c r="E32" s="584"/>
    </row>
    <row r="33" spans="2:5" ht="12.75">
      <c r="B33" s="583"/>
      <c r="C33" s="730" t="s">
        <v>448</v>
      </c>
      <c r="D33" s="240"/>
      <c r="E33" s="731" t="s">
        <v>449</v>
      </c>
    </row>
    <row r="34" spans="2:5" ht="12.75">
      <c r="B34" s="728"/>
      <c r="C34" s="727" t="s">
        <v>578</v>
      </c>
      <c r="D34" s="240"/>
      <c r="E34" s="729" t="s">
        <v>450</v>
      </c>
    </row>
    <row r="35" spans="2:5" ht="13.5" thickBot="1">
      <c r="B35" s="479"/>
      <c r="C35" s="585"/>
      <c r="D35" s="585"/>
      <c r="E35" s="586"/>
    </row>
    <row r="36" spans="2:5" ht="12.75">
      <c r="B36" s="73"/>
      <c r="C36" s="238"/>
      <c r="D36" s="238"/>
      <c r="E36" s="238"/>
    </row>
  </sheetData>
  <mergeCells count="9">
    <mergeCell ref="B28:E29"/>
    <mergeCell ref="B11:C11"/>
    <mergeCell ref="B2:E2"/>
    <mergeCell ref="B3:E3"/>
    <mergeCell ref="B4:E4"/>
    <mergeCell ref="B5:E5"/>
    <mergeCell ref="C9:E9"/>
    <mergeCell ref="C7:E7"/>
    <mergeCell ref="E11:E23"/>
  </mergeCells>
  <printOptions horizontalCentered="1" verticalCentered="1"/>
  <pageMargins left="0.49" right="0.43" top="0.56000000000000005" bottom="0.35" header="0.3" footer="0.2"/>
  <pageSetup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H336"/>
  <sheetViews>
    <sheetView showGridLines="0" topLeftCell="A262" workbookViewId="0">
      <selection activeCell="B283" sqref="B283:E283"/>
    </sheetView>
  </sheetViews>
  <sheetFormatPr baseColWidth="10" defaultRowHeight="11.25"/>
  <cols>
    <col min="1" max="1" width="3.140625" style="50" customWidth="1"/>
    <col min="2" max="2" width="55.140625" style="50" bestFit="1" customWidth="1"/>
    <col min="3" max="3" width="16.42578125" style="50" bestFit="1" customWidth="1"/>
    <col min="4" max="4" width="18.42578125" style="64" customWidth="1"/>
    <col min="5" max="5" width="19.140625" style="50" customWidth="1"/>
    <col min="6" max="6" width="17.140625" style="50" customWidth="1"/>
    <col min="7" max="7" width="14.85546875" style="50" bestFit="1" customWidth="1"/>
    <col min="8" max="16384" width="11.42578125" style="50"/>
  </cols>
  <sheetData>
    <row r="1" spans="2:7" ht="12" thickBot="1"/>
    <row r="2" spans="2:7">
      <c r="B2" s="1126"/>
      <c r="C2" s="1127"/>
      <c r="D2" s="1127"/>
      <c r="E2" s="1127"/>
      <c r="F2" s="1127"/>
      <c r="G2" s="651"/>
    </row>
    <row r="3" spans="2:7" ht="12.75">
      <c r="B3" s="1130" t="s">
        <v>413</v>
      </c>
      <c r="C3" s="1131"/>
      <c r="D3" s="1131"/>
      <c r="E3" s="1131"/>
      <c r="F3" s="1131"/>
      <c r="G3" s="1132"/>
    </row>
    <row r="4" spans="2:7" ht="12.75">
      <c r="B4" s="1130" t="s">
        <v>1296</v>
      </c>
      <c r="C4" s="1131"/>
      <c r="D4" s="1131"/>
      <c r="E4" s="1131"/>
      <c r="F4" s="1131"/>
      <c r="G4" s="1132"/>
    </row>
    <row r="5" spans="2:7" ht="12.75">
      <c r="B5" s="634"/>
      <c r="C5" s="635"/>
      <c r="D5" s="245"/>
      <c r="E5" s="246"/>
      <c r="F5" s="246"/>
      <c r="G5" s="463"/>
    </row>
    <row r="6" spans="2:7" ht="12.75">
      <c r="B6" s="754" t="s">
        <v>4</v>
      </c>
      <c r="C6" s="1160" t="s">
        <v>511</v>
      </c>
      <c r="D6" s="1160"/>
      <c r="E6" s="1160"/>
      <c r="F6" s="1160"/>
      <c r="G6" s="1161"/>
    </row>
    <row r="7" spans="2:7" ht="12.75">
      <c r="B7" s="1128" t="s">
        <v>414</v>
      </c>
      <c r="C7" s="1129"/>
      <c r="D7" s="1129"/>
      <c r="E7" s="1129"/>
      <c r="F7" s="1129"/>
      <c r="G7" s="463"/>
    </row>
    <row r="8" spans="2:7" ht="6.75" customHeight="1">
      <c r="B8" s="636"/>
      <c r="C8" s="163"/>
      <c r="D8" s="247"/>
      <c r="E8" s="751"/>
      <c r="F8" s="103"/>
      <c r="G8" s="463"/>
    </row>
    <row r="9" spans="2:7" ht="12.75">
      <c r="B9" s="637" t="s">
        <v>408</v>
      </c>
      <c r="C9" s="638"/>
      <c r="D9" s="245"/>
      <c r="E9" s="246"/>
      <c r="F9" s="246"/>
      <c r="G9" s="463"/>
    </row>
    <row r="10" spans="2:7" ht="6" customHeight="1">
      <c r="B10" s="639"/>
      <c r="C10" s="635"/>
      <c r="D10" s="245"/>
      <c r="E10" s="246"/>
      <c r="F10" s="246"/>
      <c r="G10" s="463"/>
    </row>
    <row r="11" spans="2:7" ht="12.75">
      <c r="B11" s="637" t="s">
        <v>378</v>
      </c>
      <c r="C11" s="635"/>
      <c r="D11" s="245"/>
      <c r="E11" s="246"/>
      <c r="F11" s="246"/>
      <c r="G11" s="463"/>
    </row>
    <row r="12" spans="2:7" ht="6.75" customHeight="1">
      <c r="B12" s="750"/>
      <c r="C12" s="635"/>
      <c r="D12" s="249"/>
      <c r="E12" s="751"/>
      <c r="F12" s="751"/>
      <c r="G12" s="463"/>
    </row>
    <row r="13" spans="2:7" ht="12.75">
      <c r="B13" s="640" t="s">
        <v>379</v>
      </c>
      <c r="C13" s="751"/>
      <c r="D13" s="249"/>
      <c r="E13" s="751"/>
      <c r="F13" s="751"/>
      <c r="G13" s="463"/>
    </row>
    <row r="14" spans="2:7" ht="8.25" customHeight="1">
      <c r="B14" s="641"/>
      <c r="C14" s="751"/>
      <c r="D14" s="249"/>
      <c r="E14" s="751"/>
      <c r="F14" s="751"/>
      <c r="G14" s="463"/>
    </row>
    <row r="15" spans="2:7" ht="12.75">
      <c r="B15" s="642" t="s">
        <v>381</v>
      </c>
      <c r="C15" s="251" t="s">
        <v>314</v>
      </c>
      <c r="D15" s="252" t="s">
        <v>382</v>
      </c>
      <c r="E15" s="251" t="s">
        <v>383</v>
      </c>
      <c r="F15" s="751"/>
      <c r="G15" s="463"/>
    </row>
    <row r="16" spans="2:7" ht="12.75">
      <c r="B16" s="643"/>
      <c r="C16" s="253"/>
      <c r="D16" s="254"/>
      <c r="E16" s="253">
        <v>0</v>
      </c>
      <c r="F16" s="751"/>
      <c r="G16" s="463"/>
    </row>
    <row r="17" spans="2:7" ht="12.75">
      <c r="B17" s="644"/>
      <c r="C17" s="255"/>
      <c r="D17" s="256"/>
      <c r="E17" s="255">
        <v>0</v>
      </c>
      <c r="F17" s="751"/>
      <c r="G17" s="463"/>
    </row>
    <row r="18" spans="2:7" ht="12.75">
      <c r="B18" s="644"/>
      <c r="C18" s="255"/>
      <c r="D18" s="256"/>
      <c r="E18" s="255">
        <v>0</v>
      </c>
      <c r="F18" s="751"/>
      <c r="G18" s="463"/>
    </row>
    <row r="19" spans="2:7" ht="12.75">
      <c r="B19" s="644"/>
      <c r="C19" s="255"/>
      <c r="D19" s="256"/>
      <c r="E19" s="255">
        <v>0</v>
      </c>
      <c r="F19" s="751"/>
      <c r="G19" s="463"/>
    </row>
    <row r="20" spans="2:7" ht="12.75">
      <c r="B20" s="645"/>
      <c r="C20" s="257"/>
      <c r="D20" s="258"/>
      <c r="E20" s="257">
        <v>0</v>
      </c>
      <c r="F20" s="751"/>
      <c r="G20" s="463"/>
    </row>
    <row r="21" spans="2:7" ht="12.75">
      <c r="B21" s="641"/>
      <c r="C21" s="751"/>
      <c r="D21" s="249"/>
      <c r="E21" s="751"/>
      <c r="F21" s="751"/>
      <c r="G21" s="463"/>
    </row>
    <row r="22" spans="2:7" ht="12.75">
      <c r="B22" s="640" t="s">
        <v>384</v>
      </c>
      <c r="C22" s="259"/>
      <c r="D22" s="249"/>
      <c r="E22" s="751"/>
      <c r="F22" s="751"/>
      <c r="G22" s="463"/>
    </row>
    <row r="23" spans="2:7" ht="12.75">
      <c r="B23" s="750"/>
      <c r="C23" s="751"/>
      <c r="D23" s="249"/>
      <c r="E23" s="751"/>
      <c r="F23" s="751"/>
      <c r="G23" s="463"/>
    </row>
    <row r="24" spans="2:7" ht="12.75">
      <c r="B24" s="642" t="s">
        <v>385</v>
      </c>
      <c r="C24" s="251" t="s">
        <v>314</v>
      </c>
      <c r="D24" s="251">
        <v>2013</v>
      </c>
      <c r="E24" s="251" t="s">
        <v>638</v>
      </c>
      <c r="F24" s="751"/>
      <c r="G24" s="463"/>
    </row>
    <row r="25" spans="2:7" ht="12.75">
      <c r="B25" s="646" t="s">
        <v>594</v>
      </c>
      <c r="C25" s="287">
        <v>-1405206.94</v>
      </c>
      <c r="D25" s="287">
        <v>-1405206.94</v>
      </c>
      <c r="E25" s="286"/>
      <c r="F25" s="751"/>
      <c r="G25" s="463"/>
    </row>
    <row r="26" spans="2:7" ht="12.75">
      <c r="B26" s="647" t="s">
        <v>595</v>
      </c>
      <c r="C26" s="798">
        <v>-1405206.94</v>
      </c>
      <c r="D26" s="798">
        <v>-1405206.94</v>
      </c>
      <c r="E26" s="260"/>
      <c r="F26" s="751"/>
      <c r="G26" s="463"/>
    </row>
    <row r="27" spans="2:7" ht="12.75">
      <c r="B27" s="647" t="s">
        <v>596</v>
      </c>
      <c r="C27" s="61">
        <v>1405206.94</v>
      </c>
      <c r="D27" s="61">
        <v>1405206.94</v>
      </c>
      <c r="E27" s="262"/>
      <c r="F27" s="751"/>
      <c r="G27" s="463"/>
    </row>
    <row r="28" spans="2:7" ht="12.75">
      <c r="B28" s="750"/>
      <c r="C28" s="751"/>
      <c r="D28" s="249"/>
      <c r="E28" s="751"/>
      <c r="F28" s="751"/>
      <c r="G28" s="463"/>
    </row>
    <row r="29" spans="2:7" ht="12.75">
      <c r="B29" s="642" t="s">
        <v>419</v>
      </c>
      <c r="C29" s="251" t="s">
        <v>314</v>
      </c>
      <c r="D29" s="252" t="s">
        <v>399</v>
      </c>
      <c r="E29" s="251" t="s">
        <v>400</v>
      </c>
      <c r="F29" s="251" t="s">
        <v>401</v>
      </c>
      <c r="G29" s="463"/>
    </row>
    <row r="30" spans="2:7" ht="12.75">
      <c r="B30" s="644"/>
      <c r="C30" s="260"/>
      <c r="D30" s="261"/>
      <c r="E30" s="260"/>
      <c r="F30" s="260"/>
      <c r="G30" s="463"/>
    </row>
    <row r="31" spans="2:7" ht="12.75">
      <c r="B31" s="644"/>
      <c r="C31" s="260"/>
      <c r="D31" s="261"/>
      <c r="E31" s="260"/>
      <c r="F31" s="260"/>
      <c r="G31" s="463"/>
    </row>
    <row r="32" spans="2:7" ht="12.75">
      <c r="B32" s="644"/>
      <c r="C32" s="260"/>
      <c r="D32" s="261"/>
      <c r="E32" s="260"/>
      <c r="F32" s="260"/>
      <c r="G32" s="463"/>
    </row>
    <row r="33" spans="2:7" ht="12.75">
      <c r="B33" s="645"/>
      <c r="C33" s="262"/>
      <c r="D33" s="263"/>
      <c r="E33" s="262"/>
      <c r="F33" s="262"/>
      <c r="G33" s="463"/>
    </row>
    <row r="34" spans="2:7" ht="12.75">
      <c r="B34" s="750"/>
      <c r="C34" s="751"/>
      <c r="D34" s="249"/>
      <c r="E34" s="751"/>
      <c r="F34" s="751"/>
      <c r="G34" s="463"/>
    </row>
    <row r="35" spans="2:7" ht="12.75">
      <c r="B35" s="640" t="s">
        <v>388</v>
      </c>
      <c r="C35" s="751"/>
      <c r="D35" s="249"/>
      <c r="E35" s="751"/>
      <c r="F35" s="751"/>
      <c r="G35" s="463"/>
    </row>
    <row r="36" spans="2:7" ht="12.75">
      <c r="B36" s="641"/>
      <c r="C36" s="751"/>
      <c r="D36" s="249"/>
      <c r="E36" s="751"/>
      <c r="F36" s="751"/>
      <c r="G36" s="463"/>
    </row>
    <row r="37" spans="2:7" ht="12.75">
      <c r="B37" s="642" t="s">
        <v>386</v>
      </c>
      <c r="C37" s="251" t="s">
        <v>314</v>
      </c>
      <c r="D37" s="252" t="s">
        <v>387</v>
      </c>
      <c r="E37" s="751"/>
      <c r="F37" s="751"/>
      <c r="G37" s="463"/>
    </row>
    <row r="38" spans="2:7" ht="12.75">
      <c r="B38" s="643"/>
      <c r="C38" s="253"/>
      <c r="D38" s="254"/>
      <c r="E38" s="751"/>
      <c r="F38" s="751"/>
      <c r="G38" s="463"/>
    </row>
    <row r="39" spans="2:7" ht="12.75">
      <c r="B39" s="644"/>
      <c r="C39" s="255"/>
      <c r="D39" s="256"/>
      <c r="E39" s="751"/>
      <c r="F39" s="751"/>
      <c r="G39" s="463"/>
    </row>
    <row r="40" spans="2:7" ht="12.75">
      <c r="B40" s="644"/>
      <c r="C40" s="255"/>
      <c r="D40" s="256"/>
      <c r="E40" s="751"/>
      <c r="F40" s="751"/>
      <c r="G40" s="463"/>
    </row>
    <row r="41" spans="2:7" ht="12.75">
      <c r="B41" s="645"/>
      <c r="C41" s="257"/>
      <c r="D41" s="258"/>
      <c r="E41" s="751"/>
      <c r="F41" s="751"/>
      <c r="G41" s="463"/>
    </row>
    <row r="42" spans="2:7" ht="12.75">
      <c r="B42" s="750"/>
      <c r="C42" s="751"/>
      <c r="D42" s="249"/>
      <c r="E42" s="751"/>
      <c r="F42" s="751"/>
      <c r="G42" s="463"/>
    </row>
    <row r="43" spans="2:7" ht="12.75">
      <c r="B43" s="640" t="s">
        <v>389</v>
      </c>
      <c r="C43" s="751"/>
      <c r="D43" s="249"/>
      <c r="E43" s="751"/>
      <c r="F43" s="751"/>
      <c r="G43" s="463"/>
    </row>
    <row r="44" spans="2:7" ht="12.75">
      <c r="B44" s="641"/>
      <c r="C44" s="751"/>
      <c r="D44" s="249"/>
      <c r="E44" s="751"/>
      <c r="F44" s="751"/>
      <c r="G44" s="463"/>
    </row>
    <row r="45" spans="2:7" ht="25.5">
      <c r="B45" s="642" t="s">
        <v>392</v>
      </c>
      <c r="C45" s="251" t="s">
        <v>314</v>
      </c>
      <c r="D45" s="252" t="s">
        <v>382</v>
      </c>
      <c r="E45" s="251" t="s">
        <v>323</v>
      </c>
      <c r="F45" s="268" t="s">
        <v>390</v>
      </c>
      <c r="G45" s="648" t="s">
        <v>391</v>
      </c>
    </row>
    <row r="46" spans="2:7" ht="12.75">
      <c r="B46" s="649"/>
      <c r="C46" s="266"/>
      <c r="D46" s="267"/>
      <c r="E46" s="266">
        <v>0</v>
      </c>
      <c r="F46" s="266">
        <v>0</v>
      </c>
      <c r="G46" s="650">
        <v>0</v>
      </c>
    </row>
    <row r="47" spans="2:7" ht="12.75">
      <c r="B47" s="649"/>
      <c r="C47" s="266"/>
      <c r="D47" s="267"/>
      <c r="E47" s="266">
        <v>0</v>
      </c>
      <c r="F47" s="266">
        <v>0</v>
      </c>
      <c r="G47" s="650">
        <v>0</v>
      </c>
    </row>
    <row r="48" spans="2:7" ht="12.75">
      <c r="B48" s="649"/>
      <c r="C48" s="266"/>
      <c r="D48" s="267"/>
      <c r="E48" s="266">
        <v>0</v>
      </c>
      <c r="F48" s="266">
        <v>0</v>
      </c>
      <c r="G48" s="650">
        <v>0</v>
      </c>
    </row>
    <row r="49" spans="2:7" ht="12.75">
      <c r="B49" s="652"/>
      <c r="C49" s="270"/>
      <c r="D49" s="271"/>
      <c r="E49" s="270">
        <v>0</v>
      </c>
      <c r="F49" s="270">
        <v>0</v>
      </c>
      <c r="G49" s="653">
        <v>0</v>
      </c>
    </row>
    <row r="50" spans="2:7" ht="12.75">
      <c r="B50" s="649"/>
      <c r="C50" s="272"/>
      <c r="D50" s="273"/>
      <c r="E50" s="272"/>
      <c r="F50" s="272"/>
      <c r="G50" s="654"/>
    </row>
    <row r="51" spans="2:7" ht="12.75">
      <c r="B51" s="642" t="s">
        <v>393</v>
      </c>
      <c r="C51" s="251" t="s">
        <v>314</v>
      </c>
      <c r="D51" s="252" t="s">
        <v>382</v>
      </c>
      <c r="E51" s="251" t="s">
        <v>394</v>
      </c>
      <c r="F51" s="272"/>
      <c r="G51" s="654"/>
    </row>
    <row r="52" spans="2:7" ht="12.75">
      <c r="B52" s="644"/>
      <c r="C52" s="255"/>
      <c r="D52" s="256"/>
      <c r="E52" s="255">
        <v>0</v>
      </c>
      <c r="F52" s="272"/>
      <c r="G52" s="654"/>
    </row>
    <row r="53" spans="2:7" ht="12.75">
      <c r="B53" s="644"/>
      <c r="C53" s="255"/>
      <c r="D53" s="256"/>
      <c r="E53" s="255">
        <v>0</v>
      </c>
      <c r="F53" s="272"/>
      <c r="G53" s="654"/>
    </row>
    <row r="54" spans="2:7" ht="13.5" thickBot="1">
      <c r="B54" s="655"/>
      <c r="C54" s="656"/>
      <c r="D54" s="657"/>
      <c r="E54" s="656">
        <v>0</v>
      </c>
      <c r="F54" s="658"/>
      <c r="G54" s="659"/>
    </row>
    <row r="55" spans="2:7" ht="12.75">
      <c r="B55" s="265"/>
      <c r="C55" s="272"/>
      <c r="D55" s="273"/>
      <c r="E55" s="272"/>
      <c r="F55" s="272"/>
      <c r="G55" s="272"/>
    </row>
    <row r="56" spans="2:7" ht="13.5" thickBot="1">
      <c r="B56" s="264"/>
      <c r="C56" s="73"/>
      <c r="D56" s="248"/>
      <c r="E56" s="73"/>
      <c r="F56" s="73"/>
      <c r="G56" s="73"/>
    </row>
    <row r="57" spans="2:7" ht="12.75">
      <c r="B57" s="660" t="s">
        <v>380</v>
      </c>
      <c r="C57" s="661"/>
      <c r="D57" s="662"/>
      <c r="E57" s="661"/>
      <c r="F57" s="661"/>
      <c r="G57" s="663"/>
    </row>
    <row r="58" spans="2:7" ht="12.75">
      <c r="B58" s="641"/>
      <c r="C58" s="793"/>
      <c r="D58" s="249"/>
      <c r="E58" s="793"/>
      <c r="F58" s="793"/>
      <c r="G58" s="463"/>
    </row>
    <row r="59" spans="2:7" ht="12.75">
      <c r="B59" s="642" t="s">
        <v>315</v>
      </c>
      <c r="C59" s="251" t="s">
        <v>316</v>
      </c>
      <c r="D59" s="252" t="s">
        <v>317</v>
      </c>
      <c r="E59" s="251" t="s">
        <v>318</v>
      </c>
      <c r="F59" s="251" t="s">
        <v>319</v>
      </c>
      <c r="G59" s="463"/>
    </row>
    <row r="60" spans="2:7" ht="12.75">
      <c r="B60" s="431" t="s">
        <v>597</v>
      </c>
      <c r="C60" s="287">
        <v>10915400</v>
      </c>
      <c r="D60" s="287">
        <v>10915400</v>
      </c>
      <c r="E60" s="287"/>
      <c r="F60" s="431"/>
      <c r="G60" s="463"/>
    </row>
    <row r="61" spans="2:7" ht="12.75">
      <c r="B61" s="431" t="s">
        <v>598</v>
      </c>
      <c r="C61" s="287">
        <v>10915400</v>
      </c>
      <c r="D61" s="287">
        <v>10915400</v>
      </c>
      <c r="E61" s="287"/>
      <c r="F61" s="431"/>
      <c r="G61" s="463"/>
    </row>
    <row r="62" spans="2:7" ht="12.75">
      <c r="B62" s="431" t="s">
        <v>579</v>
      </c>
      <c r="C62" s="287">
        <v>460249.31</v>
      </c>
      <c r="D62" s="287">
        <v>460249.31</v>
      </c>
      <c r="E62" s="287"/>
      <c r="F62" s="431"/>
      <c r="G62" s="463"/>
    </row>
    <row r="63" spans="2:7" ht="12.75">
      <c r="B63" s="431" t="s">
        <v>621</v>
      </c>
      <c r="C63" s="287">
        <v>65962.070000000007</v>
      </c>
      <c r="D63" s="287">
        <v>65962.070000000007</v>
      </c>
      <c r="E63" s="287"/>
      <c r="F63" s="431"/>
      <c r="G63" s="463"/>
    </row>
    <row r="64" spans="2:7" ht="12.75">
      <c r="B64" s="431" t="s">
        <v>580</v>
      </c>
      <c r="C64" s="287">
        <v>853644.53</v>
      </c>
      <c r="D64" s="287">
        <v>853644.53</v>
      </c>
      <c r="E64" s="287"/>
      <c r="F64" s="276">
        <v>0</v>
      </c>
      <c r="G64" s="463"/>
    </row>
    <row r="65" spans="2:7" ht="12.75">
      <c r="B65" s="431" t="s">
        <v>581</v>
      </c>
      <c r="C65" s="287">
        <v>90827.63</v>
      </c>
      <c r="D65" s="287">
        <v>90827.63</v>
      </c>
      <c r="E65" s="287"/>
      <c r="F65" s="276">
        <v>0</v>
      </c>
      <c r="G65" s="463"/>
    </row>
    <row r="66" spans="2:7" ht="12.75">
      <c r="B66" s="431" t="s">
        <v>622</v>
      </c>
      <c r="C66" s="287">
        <v>17425.599999999999</v>
      </c>
      <c r="D66" s="287">
        <v>17425.599999999999</v>
      </c>
      <c r="E66" s="287"/>
      <c r="F66" s="276">
        <v>0</v>
      </c>
      <c r="G66" s="463"/>
    </row>
    <row r="67" spans="2:7" ht="12.75">
      <c r="B67" s="431" t="s">
        <v>582</v>
      </c>
      <c r="C67" s="287">
        <v>30849.84</v>
      </c>
      <c r="D67" s="287">
        <v>30849.84</v>
      </c>
      <c r="E67" s="287"/>
      <c r="F67" s="276">
        <v>0</v>
      </c>
      <c r="G67" s="463"/>
    </row>
    <row r="68" spans="2:7" ht="12.75">
      <c r="B68" s="431" t="s">
        <v>583</v>
      </c>
      <c r="C68" s="287">
        <v>1561556.72</v>
      </c>
      <c r="D68" s="287">
        <v>1561556.72</v>
      </c>
      <c r="E68" s="287"/>
      <c r="F68" s="276"/>
      <c r="G68" s="463"/>
    </row>
    <row r="69" spans="2:7" ht="12.75">
      <c r="B69" s="431" t="s">
        <v>584</v>
      </c>
      <c r="C69" s="287">
        <v>153075.70000000001</v>
      </c>
      <c r="D69" s="287">
        <v>153075.70000000001</v>
      </c>
      <c r="E69" s="287"/>
      <c r="F69" s="276"/>
      <c r="G69" s="463"/>
    </row>
    <row r="70" spans="2:7" ht="12.75">
      <c r="B70" s="431" t="s">
        <v>623</v>
      </c>
      <c r="C70" s="287">
        <v>7017.4</v>
      </c>
      <c r="D70" s="287">
        <v>7017.4</v>
      </c>
      <c r="E70" s="287"/>
      <c r="F70" s="276"/>
      <c r="G70" s="463"/>
    </row>
    <row r="71" spans="2:7" ht="12.75">
      <c r="B71" s="431" t="s">
        <v>585</v>
      </c>
      <c r="C71" s="287">
        <v>3240608.8</v>
      </c>
      <c r="D71" s="287">
        <v>3240608.8</v>
      </c>
      <c r="E71" s="287"/>
      <c r="F71" s="276"/>
      <c r="G71" s="463"/>
    </row>
    <row r="72" spans="2:7" ht="12.75">
      <c r="B72" s="431" t="s">
        <v>624</v>
      </c>
      <c r="C72" s="287">
        <v>-1091540</v>
      </c>
      <c r="D72" s="287">
        <v>-1091540</v>
      </c>
      <c r="E72" s="287"/>
      <c r="F72" s="276"/>
      <c r="G72" s="463"/>
    </row>
    <row r="73" spans="2:7" ht="12.75">
      <c r="B73" s="431" t="s">
        <v>599</v>
      </c>
      <c r="C73" s="287">
        <v>-69703.600000000006</v>
      </c>
      <c r="D73" s="287">
        <v>-69703.600000000006</v>
      </c>
      <c r="E73" s="287"/>
      <c r="F73" s="276"/>
      <c r="G73" s="463"/>
    </row>
    <row r="74" spans="2:7" ht="12.75">
      <c r="B74" s="431" t="s">
        <v>662</v>
      </c>
      <c r="C74" s="287">
        <v>-6596.2</v>
      </c>
      <c r="D74" s="287">
        <v>-6596.2</v>
      </c>
      <c r="E74" s="287"/>
      <c r="F74" s="276">
        <v>0</v>
      </c>
      <c r="G74" s="463"/>
    </row>
    <row r="75" spans="2:7" ht="12.75">
      <c r="B75" s="431" t="s">
        <v>586</v>
      </c>
      <c r="C75" s="287">
        <v>-503471.24</v>
      </c>
      <c r="D75" s="287">
        <v>-503471.24</v>
      </c>
      <c r="E75" s="287"/>
      <c r="F75" s="276"/>
      <c r="G75" s="463"/>
    </row>
    <row r="76" spans="2:7" ht="12.75">
      <c r="B76" s="431" t="s">
        <v>587</v>
      </c>
      <c r="C76" s="287">
        <v>-13015.05</v>
      </c>
      <c r="D76" s="287">
        <v>-13015.05</v>
      </c>
      <c r="E76" s="287"/>
      <c r="F76" s="276"/>
      <c r="G76" s="463"/>
    </row>
    <row r="77" spans="2:7" ht="12.75">
      <c r="B77" s="431" t="s">
        <v>663</v>
      </c>
      <c r="C77" s="287">
        <v>-1742.56</v>
      </c>
      <c r="D77" s="287">
        <v>-1742.56</v>
      </c>
      <c r="E77" s="287"/>
      <c r="F77" s="276"/>
      <c r="G77" s="463"/>
    </row>
    <row r="78" spans="2:7" ht="12.75">
      <c r="B78" s="431" t="s">
        <v>600</v>
      </c>
      <c r="C78" s="287">
        <v>-9254.9500000000007</v>
      </c>
      <c r="D78" s="287">
        <v>-9254.9500000000007</v>
      </c>
      <c r="E78" s="287"/>
      <c r="F78" s="276"/>
      <c r="G78" s="463"/>
    </row>
    <row r="79" spans="2:7" ht="12.75">
      <c r="B79" s="431" t="s">
        <v>588</v>
      </c>
      <c r="C79" s="287">
        <v>-1224253.57</v>
      </c>
      <c r="D79" s="287">
        <v>-1224253.57</v>
      </c>
      <c r="E79" s="287"/>
      <c r="F79" s="276"/>
      <c r="G79" s="463"/>
    </row>
    <row r="80" spans="2:7" ht="12.75">
      <c r="B80" s="431" t="s">
        <v>589</v>
      </c>
      <c r="C80" s="287">
        <v>-76906.97</v>
      </c>
      <c r="D80" s="287">
        <v>-76906.97</v>
      </c>
      <c r="E80" s="287"/>
      <c r="F80" s="276"/>
      <c r="G80" s="463"/>
    </row>
    <row r="81" spans="2:7" ht="12.75">
      <c r="B81" s="431" t="s">
        <v>664</v>
      </c>
      <c r="C81" s="287">
        <v>-234.22</v>
      </c>
      <c r="D81" s="287">
        <v>-234.22</v>
      </c>
      <c r="E81" s="287"/>
      <c r="F81" s="276"/>
      <c r="G81" s="463"/>
    </row>
    <row r="82" spans="2:7" ht="12.75">
      <c r="B82" s="431" t="s">
        <v>590</v>
      </c>
      <c r="C82" s="287">
        <v>-2996718.36</v>
      </c>
      <c r="D82" s="287">
        <v>-2996718.36</v>
      </c>
      <c r="E82" s="287"/>
      <c r="F82" s="276"/>
      <c r="G82" s="463"/>
    </row>
    <row r="83" spans="2:7" ht="12.75">
      <c r="B83" s="806" t="s">
        <v>458</v>
      </c>
      <c r="C83" s="61">
        <v>11159290.439999999</v>
      </c>
      <c r="D83" s="61">
        <v>11159290.439999999</v>
      </c>
      <c r="E83" s="61"/>
      <c r="F83" s="276"/>
      <c r="G83" s="463"/>
    </row>
    <row r="84" spans="2:7" ht="12.75">
      <c r="B84" s="792"/>
      <c r="C84" s="793"/>
      <c r="D84" s="249"/>
      <c r="E84" s="793"/>
      <c r="F84" s="793"/>
      <c r="G84" s="463"/>
    </row>
    <row r="85" spans="2:7" ht="12.75">
      <c r="B85" s="642" t="s">
        <v>395</v>
      </c>
      <c r="C85" s="251" t="s">
        <v>316</v>
      </c>
      <c r="D85" s="252" t="s">
        <v>317</v>
      </c>
      <c r="E85" s="251" t="s">
        <v>318</v>
      </c>
      <c r="F85" s="251" t="s">
        <v>319</v>
      </c>
      <c r="G85" s="463"/>
    </row>
    <row r="86" spans="2:7" ht="12.75">
      <c r="B86" s="431" t="s">
        <v>591</v>
      </c>
      <c r="C86" s="287">
        <v>204617.43</v>
      </c>
      <c r="D86" s="287">
        <v>204617.43</v>
      </c>
      <c r="E86" s="287">
        <v>0</v>
      </c>
      <c r="F86" s="253"/>
      <c r="G86" s="463"/>
    </row>
    <row r="87" spans="2:7" ht="12.75">
      <c r="B87" s="431" t="s">
        <v>592</v>
      </c>
      <c r="C87" s="287">
        <v>-159641.57999999999</v>
      </c>
      <c r="D87" s="287">
        <v>-202136.06</v>
      </c>
      <c r="E87" s="287">
        <v>-42494.48</v>
      </c>
      <c r="F87" s="255"/>
      <c r="G87" s="463"/>
    </row>
    <row r="88" spans="2:7" ht="12.75">
      <c r="B88" s="431" t="s">
        <v>593</v>
      </c>
      <c r="C88" s="287">
        <v>44975.85</v>
      </c>
      <c r="D88" s="287">
        <v>2481.37</v>
      </c>
      <c r="E88" s="287">
        <v>-42494.48</v>
      </c>
      <c r="F88" s="255"/>
      <c r="G88" s="463"/>
    </row>
    <row r="89" spans="2:7" ht="12.75">
      <c r="B89" s="806" t="s">
        <v>665</v>
      </c>
      <c r="C89" s="61">
        <v>44975.85</v>
      </c>
      <c r="D89" s="61">
        <v>2481.37</v>
      </c>
      <c r="E89" s="61">
        <v>-42494.48</v>
      </c>
      <c r="F89" s="277"/>
      <c r="G89" s="463"/>
    </row>
    <row r="90" spans="2:7" ht="12.75">
      <c r="B90" s="792"/>
      <c r="C90" s="793"/>
      <c r="D90" s="249"/>
      <c r="E90" s="793"/>
      <c r="F90" s="793"/>
      <c r="G90" s="463"/>
    </row>
    <row r="91" spans="2:7" ht="12.75">
      <c r="B91" s="642" t="s">
        <v>396</v>
      </c>
      <c r="C91" s="251" t="s">
        <v>314</v>
      </c>
      <c r="D91" s="249"/>
      <c r="E91" s="793"/>
      <c r="F91" s="793"/>
      <c r="G91" s="463"/>
    </row>
    <row r="92" spans="2:7" ht="12.75">
      <c r="B92" s="643"/>
      <c r="C92" s="253"/>
      <c r="D92" s="249"/>
      <c r="E92" s="793"/>
      <c r="F92" s="793"/>
      <c r="G92" s="463"/>
    </row>
    <row r="93" spans="2:7" ht="12.75">
      <c r="B93" s="644"/>
      <c r="C93" s="255"/>
      <c r="D93" s="249"/>
      <c r="E93" s="793"/>
      <c r="F93" s="793"/>
      <c r="G93" s="463"/>
    </row>
    <row r="94" spans="2:7" ht="12.75">
      <c r="B94" s="645"/>
      <c r="C94" s="257"/>
      <c r="D94" s="249"/>
      <c r="E94" s="793"/>
      <c r="F94" s="793"/>
      <c r="G94" s="463"/>
    </row>
    <row r="95" spans="2:7" ht="12.75">
      <c r="B95" s="792"/>
      <c r="C95" s="793"/>
      <c r="D95" s="249"/>
      <c r="E95" s="793"/>
      <c r="F95" s="793"/>
      <c r="G95" s="463"/>
    </row>
    <row r="96" spans="2:7" ht="25.5">
      <c r="B96" s="664" t="s">
        <v>398</v>
      </c>
      <c r="C96" s="278" t="s">
        <v>314</v>
      </c>
      <c r="D96" s="279" t="s">
        <v>397</v>
      </c>
      <c r="E96" s="793"/>
      <c r="F96" s="793"/>
      <c r="G96" s="463"/>
    </row>
    <row r="97" spans="2:7" ht="12.75">
      <c r="B97" s="665"/>
      <c r="C97" s="280"/>
      <c r="D97" s="281"/>
      <c r="E97" s="793"/>
      <c r="F97" s="793"/>
      <c r="G97" s="463"/>
    </row>
    <row r="98" spans="2:7" ht="12.75">
      <c r="B98" s="666"/>
      <c r="C98" s="282"/>
      <c r="D98" s="283"/>
      <c r="E98" s="793"/>
      <c r="F98" s="793"/>
      <c r="G98" s="463"/>
    </row>
    <row r="99" spans="2:7" ht="12.75">
      <c r="B99" s="792"/>
      <c r="C99" s="284"/>
      <c r="D99" s="261"/>
      <c r="E99" s="793"/>
      <c r="F99" s="793"/>
      <c r="G99" s="463"/>
    </row>
    <row r="100" spans="2:7" ht="12.75">
      <c r="B100" s="792"/>
      <c r="C100" s="284"/>
      <c r="D100" s="261"/>
      <c r="E100" s="793"/>
      <c r="F100" s="793"/>
      <c r="G100" s="463"/>
    </row>
    <row r="101" spans="2:7" ht="13.5" thickBot="1">
      <c r="B101" s="479"/>
      <c r="C101" s="667"/>
      <c r="D101" s="668"/>
      <c r="E101" s="480"/>
      <c r="F101" s="480"/>
      <c r="G101" s="483"/>
    </row>
    <row r="102" spans="2:7" ht="13.5" thickBot="1">
      <c r="B102" s="73"/>
      <c r="C102" s="73"/>
      <c r="D102" s="248"/>
      <c r="E102" s="73"/>
      <c r="F102" s="73"/>
      <c r="G102" s="73"/>
    </row>
    <row r="103" spans="2:7" ht="12.75">
      <c r="B103" s="669" t="s">
        <v>7</v>
      </c>
      <c r="C103" s="661"/>
      <c r="D103" s="662"/>
      <c r="E103" s="661"/>
      <c r="F103" s="663"/>
      <c r="G103" s="663"/>
    </row>
    <row r="104" spans="2:7" ht="12.75">
      <c r="B104" s="913"/>
      <c r="C104" s="914"/>
      <c r="D104" s="249"/>
      <c r="E104" s="914"/>
      <c r="F104" s="463"/>
      <c r="G104" s="463"/>
    </row>
    <row r="105" spans="2:7" ht="12.75">
      <c r="B105" s="670" t="s">
        <v>320</v>
      </c>
      <c r="C105" s="285" t="s">
        <v>314</v>
      </c>
      <c r="D105" s="252" t="s">
        <v>399</v>
      </c>
      <c r="E105" s="251" t="s">
        <v>400</v>
      </c>
      <c r="F105" s="648" t="s">
        <v>401</v>
      </c>
      <c r="G105" s="463"/>
    </row>
    <row r="106" spans="2:7" ht="15">
      <c r="B106" s="975" t="s">
        <v>503</v>
      </c>
      <c r="C106" s="432">
        <v>-981945.43</v>
      </c>
      <c r="D106" s="795"/>
      <c r="E106" s="286"/>
      <c r="F106" s="940"/>
      <c r="G106" s="463"/>
    </row>
    <row r="107" spans="2:7" ht="15">
      <c r="B107" s="975" t="s">
        <v>459</v>
      </c>
      <c r="C107" s="432">
        <v>-906906.23</v>
      </c>
      <c r="D107" s="432"/>
      <c r="E107" s="260"/>
      <c r="F107" s="941"/>
      <c r="G107" s="463"/>
    </row>
    <row r="108" spans="2:7" ht="15">
      <c r="B108" s="975" t="s">
        <v>460</v>
      </c>
      <c r="C108" s="432">
        <v>-158545.29</v>
      </c>
      <c r="D108" s="432"/>
      <c r="E108" s="260"/>
      <c r="F108" s="941"/>
      <c r="G108" s="463"/>
    </row>
    <row r="109" spans="2:7" ht="15">
      <c r="B109" s="975" t="s">
        <v>515</v>
      </c>
      <c r="C109" s="432">
        <v>-20785.75</v>
      </c>
      <c r="D109" s="432"/>
      <c r="E109" s="260"/>
      <c r="F109" s="941"/>
      <c r="G109" s="463"/>
    </row>
    <row r="110" spans="2:7" ht="15">
      <c r="B110" s="975" t="s">
        <v>1283</v>
      </c>
      <c r="C110" s="432">
        <v>-29922</v>
      </c>
      <c r="D110" s="432"/>
      <c r="E110" s="260"/>
      <c r="F110" s="941"/>
      <c r="G110" s="463"/>
    </row>
    <row r="111" spans="2:7" ht="15">
      <c r="B111" s="975" t="s">
        <v>1284</v>
      </c>
      <c r="C111" s="432">
        <v>-346061.17</v>
      </c>
      <c r="D111" s="432"/>
      <c r="E111" s="260"/>
      <c r="F111" s="941"/>
      <c r="G111" s="463"/>
    </row>
    <row r="112" spans="2:7" ht="15">
      <c r="B112" s="975" t="s">
        <v>461</v>
      </c>
      <c r="C112" s="432">
        <v>673847.66</v>
      </c>
      <c r="D112" s="432"/>
      <c r="E112" s="260"/>
      <c r="F112" s="941"/>
      <c r="G112" s="463"/>
    </row>
    <row r="113" spans="2:7" ht="15">
      <c r="B113" s="975" t="s">
        <v>462</v>
      </c>
      <c r="C113" s="432">
        <v>473124.98</v>
      </c>
      <c r="D113" s="432"/>
      <c r="E113" s="260"/>
      <c r="F113" s="941"/>
      <c r="G113" s="463"/>
    </row>
    <row r="114" spans="2:7" ht="15">
      <c r="B114" s="975" t="s">
        <v>463</v>
      </c>
      <c r="C114" s="432">
        <v>-218442.93</v>
      </c>
      <c r="D114" s="432"/>
      <c r="E114" s="260"/>
      <c r="F114" s="941"/>
      <c r="G114" s="463"/>
    </row>
    <row r="115" spans="2:7" ht="15">
      <c r="B115" s="975" t="s">
        <v>625</v>
      </c>
      <c r="C115" s="432">
        <v>0.2</v>
      </c>
      <c r="D115" s="432"/>
      <c r="E115" s="260"/>
      <c r="F115" s="941"/>
      <c r="G115" s="463"/>
    </row>
    <row r="116" spans="2:7" ht="15">
      <c r="B116" s="975" t="s">
        <v>512</v>
      </c>
      <c r="C116" s="432">
        <v>2990.5</v>
      </c>
      <c r="D116" s="432"/>
      <c r="E116" s="260"/>
      <c r="F116" s="941"/>
      <c r="G116" s="463"/>
    </row>
    <row r="117" spans="2:7" ht="15">
      <c r="B117" s="975" t="s">
        <v>464</v>
      </c>
      <c r="C117" s="432">
        <v>2495.31</v>
      </c>
      <c r="D117" s="432"/>
      <c r="E117" s="260"/>
      <c r="F117" s="941"/>
      <c r="G117" s="463"/>
    </row>
    <row r="118" spans="2:7" ht="15">
      <c r="B118" s="975" t="s">
        <v>513</v>
      </c>
      <c r="C118" s="432">
        <v>163624.76</v>
      </c>
      <c r="D118" s="432"/>
      <c r="E118" s="287"/>
      <c r="F118" s="941"/>
      <c r="G118" s="463"/>
    </row>
    <row r="119" spans="2:7" ht="15">
      <c r="B119" s="975" t="s">
        <v>601</v>
      </c>
      <c r="C119" s="432">
        <v>15550.55</v>
      </c>
      <c r="D119" s="432"/>
      <c r="E119" s="260"/>
      <c r="F119" s="941"/>
      <c r="G119" s="463"/>
    </row>
    <row r="120" spans="2:7" ht="15">
      <c r="B120" s="975" t="s">
        <v>626</v>
      </c>
      <c r="C120" s="432">
        <v>-7.0000000000000007E-2</v>
      </c>
      <c r="D120" s="432"/>
      <c r="E120" s="260"/>
      <c r="F120" s="941"/>
      <c r="G120" s="463"/>
    </row>
    <row r="121" spans="2:7" ht="15">
      <c r="B121" s="975" t="s">
        <v>465</v>
      </c>
      <c r="C121" s="432">
        <v>-25249.31</v>
      </c>
      <c r="D121" s="432"/>
      <c r="E121" s="260"/>
      <c r="F121" s="941"/>
      <c r="G121" s="463"/>
    </row>
    <row r="122" spans="2:7" ht="15">
      <c r="B122" s="975" t="s">
        <v>466</v>
      </c>
      <c r="C122" s="432">
        <v>-5448.98</v>
      </c>
      <c r="D122" s="432"/>
      <c r="E122" s="260"/>
      <c r="F122" s="941"/>
      <c r="G122" s="463"/>
    </row>
    <row r="123" spans="2:7" ht="15">
      <c r="B123" s="975" t="s">
        <v>467</v>
      </c>
      <c r="C123" s="432">
        <v>-62761.96</v>
      </c>
      <c r="D123" s="432"/>
      <c r="E123" s="260"/>
      <c r="F123" s="941"/>
      <c r="G123" s="463"/>
    </row>
    <row r="124" spans="2:7" ht="15">
      <c r="B124" s="975" t="s">
        <v>658</v>
      </c>
      <c r="C124" s="432">
        <v>-39025</v>
      </c>
      <c r="D124" s="432"/>
      <c r="E124" s="260"/>
      <c r="F124" s="941"/>
      <c r="G124" s="463"/>
    </row>
    <row r="125" spans="2:7" ht="15">
      <c r="B125" s="975" t="s">
        <v>612</v>
      </c>
      <c r="C125" s="432">
        <v>-10674.79</v>
      </c>
      <c r="D125" s="432"/>
      <c r="E125" s="260"/>
      <c r="F125" s="941"/>
      <c r="G125" s="463"/>
    </row>
    <row r="126" spans="2:7" ht="15">
      <c r="B126" s="975" t="s">
        <v>468</v>
      </c>
      <c r="C126" s="432">
        <v>-403558.39</v>
      </c>
      <c r="D126" s="432"/>
      <c r="E126" s="260"/>
      <c r="F126" s="941"/>
      <c r="G126" s="463"/>
    </row>
    <row r="127" spans="2:7" ht="15">
      <c r="B127" s="975" t="s">
        <v>469</v>
      </c>
      <c r="C127" s="432">
        <v>85796.43</v>
      </c>
      <c r="D127" s="432"/>
      <c r="E127" s="260"/>
      <c r="F127" s="941"/>
      <c r="G127" s="463"/>
    </row>
    <row r="128" spans="2:7" ht="15">
      <c r="B128" s="975" t="s">
        <v>470</v>
      </c>
      <c r="C128" s="432">
        <v>-0.01</v>
      </c>
      <c r="D128" s="432"/>
      <c r="E128" s="260"/>
      <c r="F128" s="941"/>
      <c r="G128" s="463"/>
    </row>
    <row r="129" spans="2:7" ht="15.75" thickBot="1">
      <c r="B129" s="942" t="s">
        <v>471</v>
      </c>
      <c r="C129" s="943">
        <f>SUM(C106:C128)</f>
        <v>-1791896.92</v>
      </c>
      <c r="D129" s="944"/>
      <c r="E129" s="945"/>
      <c r="F129" s="946"/>
      <c r="G129" s="463"/>
    </row>
    <row r="130" spans="2:7" ht="12.75">
      <c r="B130" s="868"/>
      <c r="C130" s="869"/>
      <c r="D130" s="263"/>
      <c r="E130" s="821"/>
      <c r="F130" s="817"/>
      <c r="G130" s="463"/>
    </row>
    <row r="131" spans="2:7" ht="12.75">
      <c r="B131" s="664" t="s">
        <v>403</v>
      </c>
      <c r="C131" s="278" t="s">
        <v>314</v>
      </c>
      <c r="D131" s="252" t="s">
        <v>402</v>
      </c>
      <c r="E131" s="251" t="s">
        <v>397</v>
      </c>
      <c r="F131" s="771"/>
      <c r="G131" s="463"/>
    </row>
    <row r="132" spans="2:7" ht="12.75">
      <c r="B132" s="671"/>
      <c r="C132" s="288"/>
      <c r="D132" s="289"/>
      <c r="E132" s="290"/>
      <c r="F132" s="771"/>
      <c r="G132" s="463"/>
    </row>
    <row r="133" spans="2:7" ht="12.75">
      <c r="B133" s="672"/>
      <c r="C133" s="291"/>
      <c r="D133" s="292"/>
      <c r="E133" s="293"/>
      <c r="F133" s="771"/>
      <c r="G133" s="463"/>
    </row>
    <row r="134" spans="2:7" ht="12.75">
      <c r="B134" s="673"/>
      <c r="C134" s="294"/>
      <c r="D134" s="295"/>
      <c r="E134" s="296"/>
      <c r="F134" s="771"/>
      <c r="G134" s="463"/>
    </row>
    <row r="135" spans="2:7" ht="12.75">
      <c r="B135" s="770"/>
      <c r="C135" s="771"/>
      <c r="D135" s="249"/>
      <c r="E135" s="771"/>
      <c r="F135" s="771"/>
      <c r="G135" s="463"/>
    </row>
    <row r="136" spans="2:7" ht="25.5">
      <c r="B136" s="664" t="s">
        <v>404</v>
      </c>
      <c r="C136" s="278" t="s">
        <v>314</v>
      </c>
      <c r="D136" s="252" t="s">
        <v>402</v>
      </c>
      <c r="E136" s="251" t="s">
        <v>397</v>
      </c>
      <c r="F136" s="771"/>
      <c r="G136" s="463"/>
    </row>
    <row r="137" spans="2:7" ht="12.75">
      <c r="B137" s="671"/>
      <c r="C137" s="288"/>
      <c r="D137" s="289"/>
      <c r="E137" s="290"/>
      <c r="F137" s="771"/>
      <c r="G137" s="463"/>
    </row>
    <row r="138" spans="2:7" ht="12.75">
      <c r="B138" s="672"/>
      <c r="C138" s="291"/>
      <c r="D138" s="292"/>
      <c r="E138" s="293"/>
      <c r="F138" s="771"/>
      <c r="G138" s="463"/>
    </row>
    <row r="139" spans="2:7" ht="12.75">
      <c r="B139" s="673"/>
      <c r="C139" s="294"/>
      <c r="D139" s="295"/>
      <c r="E139" s="296"/>
      <c r="F139" s="771"/>
      <c r="G139" s="463"/>
    </row>
    <row r="140" spans="2:7" ht="12.75">
      <c r="B140" s="770"/>
      <c r="C140" s="771"/>
      <c r="D140" s="249"/>
      <c r="E140" s="771"/>
      <c r="F140" s="771"/>
      <c r="G140" s="463"/>
    </row>
    <row r="141" spans="2:7" ht="12.75">
      <c r="B141" s="664" t="s">
        <v>405</v>
      </c>
      <c r="C141" s="278" t="s">
        <v>314</v>
      </c>
      <c r="D141" s="252" t="s">
        <v>402</v>
      </c>
      <c r="E141" s="251" t="s">
        <v>397</v>
      </c>
      <c r="F141" s="771"/>
      <c r="G141" s="463"/>
    </row>
    <row r="142" spans="2:7" ht="12.75">
      <c r="B142" s="671"/>
      <c r="C142" s="288"/>
      <c r="D142" s="289"/>
      <c r="E142" s="290"/>
      <c r="F142" s="771"/>
      <c r="G142" s="463"/>
    </row>
    <row r="143" spans="2:7" ht="12.75">
      <c r="B143" s="672"/>
      <c r="C143" s="291"/>
      <c r="D143" s="292"/>
      <c r="E143" s="293"/>
      <c r="F143" s="771"/>
      <c r="G143" s="463"/>
    </row>
    <row r="144" spans="2:7" ht="12.75">
      <c r="B144" s="673"/>
      <c r="C144" s="294"/>
      <c r="D144" s="295"/>
      <c r="E144" s="296"/>
      <c r="F144" s="771"/>
      <c r="G144" s="463"/>
    </row>
    <row r="145" spans="2:7" ht="12.75">
      <c r="B145" s="770"/>
      <c r="C145" s="771"/>
      <c r="D145" s="249"/>
      <c r="E145" s="771"/>
      <c r="F145" s="771"/>
      <c r="G145" s="463"/>
    </row>
    <row r="146" spans="2:7" ht="12.75">
      <c r="B146" s="664" t="s">
        <v>406</v>
      </c>
      <c r="C146" s="278" t="s">
        <v>314</v>
      </c>
      <c r="D146" s="275" t="s">
        <v>402</v>
      </c>
      <c r="E146" s="274" t="s">
        <v>323</v>
      </c>
      <c r="F146" s="771"/>
      <c r="G146" s="463"/>
    </row>
    <row r="147" spans="2:7" ht="12.75">
      <c r="B147" s="671"/>
      <c r="C147" s="253"/>
      <c r="D147" s="254"/>
      <c r="E147" s="253">
        <v>0</v>
      </c>
      <c r="F147" s="771"/>
      <c r="G147" s="463"/>
    </row>
    <row r="148" spans="2:7" ht="12.75">
      <c r="B148" s="644"/>
      <c r="C148" s="255"/>
      <c r="D148" s="256"/>
      <c r="E148" s="255">
        <v>0</v>
      </c>
      <c r="F148" s="771"/>
      <c r="G148" s="463"/>
    </row>
    <row r="149" spans="2:7" ht="13.5" thickBot="1">
      <c r="B149" s="674"/>
      <c r="C149" s="675"/>
      <c r="D149" s="676"/>
      <c r="E149" s="675">
        <v>0</v>
      </c>
      <c r="F149" s="480"/>
      <c r="G149" s="483"/>
    </row>
    <row r="150" spans="2:7" ht="13.5" thickBot="1">
      <c r="B150" s="73"/>
      <c r="C150" s="73"/>
      <c r="D150" s="248"/>
      <c r="E150" s="73"/>
      <c r="F150" s="73"/>
      <c r="G150" s="73"/>
    </row>
    <row r="151" spans="2:7" ht="12.75">
      <c r="B151" s="669" t="s">
        <v>409</v>
      </c>
      <c r="C151" s="661"/>
      <c r="D151" s="662"/>
      <c r="E151" s="661"/>
      <c r="F151" s="661"/>
      <c r="G151" s="663"/>
    </row>
    <row r="152" spans="2:7" ht="3.75" customHeight="1">
      <c r="B152" s="637"/>
      <c r="C152" s="793"/>
      <c r="D152" s="249"/>
      <c r="E152" s="793"/>
      <c r="F152" s="793"/>
      <c r="G152" s="463"/>
    </row>
    <row r="153" spans="2:7" ht="12.75">
      <c r="B153" s="637" t="s">
        <v>407</v>
      </c>
      <c r="C153" s="793"/>
      <c r="D153" s="249"/>
      <c r="E153" s="793"/>
      <c r="F153" s="793"/>
      <c r="G153" s="463"/>
    </row>
    <row r="154" spans="2:7" ht="3.75" customHeight="1">
      <c r="B154" s="792"/>
      <c r="C154" s="793"/>
      <c r="D154" s="249"/>
      <c r="E154" s="793"/>
      <c r="F154" s="793"/>
      <c r="G154" s="463"/>
    </row>
    <row r="155" spans="2:7" ht="12.75">
      <c r="B155" s="670" t="s">
        <v>321</v>
      </c>
      <c r="C155" s="285" t="s">
        <v>314</v>
      </c>
      <c r="D155" s="252" t="s">
        <v>322</v>
      </c>
      <c r="E155" s="251" t="s">
        <v>323</v>
      </c>
      <c r="F155" s="793"/>
      <c r="G155" s="463"/>
    </row>
    <row r="156" spans="2:7" ht="12.75">
      <c r="B156" s="431" t="s">
        <v>1285</v>
      </c>
      <c r="C156" s="287">
        <v>-15918814.25</v>
      </c>
      <c r="D156" s="65"/>
      <c r="E156" s="60"/>
      <c r="F156" s="793"/>
      <c r="G156" s="463"/>
    </row>
    <row r="157" spans="2:7" ht="12.75">
      <c r="B157" s="431" t="s">
        <v>1286</v>
      </c>
      <c r="C157" s="287">
        <v>-15918814.25</v>
      </c>
      <c r="D157" s="65"/>
      <c r="E157" s="60"/>
      <c r="F157" s="793"/>
      <c r="G157" s="463"/>
    </row>
    <row r="158" spans="2:7" ht="12.75">
      <c r="B158" s="431" t="s">
        <v>1287</v>
      </c>
      <c r="C158" s="287">
        <v>-15918814.25</v>
      </c>
      <c r="D158" s="65"/>
      <c r="E158" s="60"/>
      <c r="F158" s="793"/>
      <c r="G158" s="463"/>
    </row>
    <row r="159" spans="2:7" ht="12.75">
      <c r="B159" s="431" t="s">
        <v>627</v>
      </c>
      <c r="C159" s="287">
        <v>-11320311.4</v>
      </c>
      <c r="D159" s="65"/>
      <c r="E159" s="60"/>
      <c r="F159" s="793"/>
      <c r="G159" s="463"/>
    </row>
    <row r="160" spans="2:7" ht="12.75">
      <c r="B160" s="431" t="s">
        <v>628</v>
      </c>
      <c r="C160" s="287">
        <v>-863000</v>
      </c>
      <c r="D160" s="65"/>
      <c r="E160" s="60">
        <v>0</v>
      </c>
      <c r="F160" s="793"/>
      <c r="G160" s="463"/>
    </row>
    <row r="161" spans="2:7" ht="12.75">
      <c r="B161" s="431" t="s">
        <v>629</v>
      </c>
      <c r="C161" s="287">
        <v>-12083659.02</v>
      </c>
      <c r="D161" s="65"/>
      <c r="E161" s="60">
        <v>0</v>
      </c>
      <c r="F161" s="793"/>
      <c r="G161" s="463"/>
    </row>
    <row r="162" spans="2:7" ht="12.75">
      <c r="B162" s="431" t="s">
        <v>630</v>
      </c>
      <c r="C162" s="287">
        <v>-69069921.390000001</v>
      </c>
      <c r="D162" s="65"/>
      <c r="E162" s="60">
        <v>0</v>
      </c>
      <c r="F162" s="793"/>
      <c r="G162" s="463"/>
    </row>
    <row r="163" spans="2:7" ht="12.75">
      <c r="B163" s="431" t="s">
        <v>631</v>
      </c>
      <c r="C163" s="287">
        <v>-93336891.810000002</v>
      </c>
      <c r="D163" s="65"/>
      <c r="E163" s="60"/>
      <c r="F163" s="967"/>
      <c r="G163" s="463"/>
    </row>
    <row r="164" spans="2:7" ht="12.75">
      <c r="B164" s="431" t="s">
        <v>632</v>
      </c>
      <c r="C164" s="287">
        <v>-93336891.810000002</v>
      </c>
      <c r="D164" s="65"/>
      <c r="E164" s="60"/>
      <c r="F164" s="967"/>
      <c r="G164" s="463"/>
    </row>
    <row r="165" spans="2:7" ht="12.75">
      <c r="B165" s="431" t="s">
        <v>633</v>
      </c>
      <c r="C165" s="287">
        <v>-109255706.06</v>
      </c>
      <c r="D165" s="65"/>
      <c r="E165" s="60"/>
      <c r="F165" s="967"/>
      <c r="G165" s="463"/>
    </row>
    <row r="166" spans="2:7" ht="12.75">
      <c r="B166" s="806" t="s">
        <v>472</v>
      </c>
      <c r="C166" s="61">
        <f>+C165</f>
        <v>-109255706.06</v>
      </c>
      <c r="D166" s="65"/>
      <c r="E166" s="60"/>
      <c r="F166" s="804"/>
      <c r="G166" s="463"/>
    </row>
    <row r="167" spans="2:7" ht="6.75" customHeight="1">
      <c r="B167" s="792"/>
      <c r="C167" s="793"/>
      <c r="D167" s="249"/>
      <c r="E167" s="793"/>
      <c r="F167" s="793"/>
      <c r="G167" s="463"/>
    </row>
    <row r="168" spans="2:7" ht="12.75">
      <c r="B168" s="670" t="s">
        <v>420</v>
      </c>
      <c r="C168" s="285" t="s">
        <v>314</v>
      </c>
      <c r="D168" s="252" t="s">
        <v>322</v>
      </c>
      <c r="E168" s="251" t="s">
        <v>323</v>
      </c>
      <c r="F168" s="793"/>
      <c r="G168" s="463"/>
    </row>
    <row r="169" spans="2:7" ht="31.5">
      <c r="B169" s="769" t="s">
        <v>504</v>
      </c>
      <c r="C169" s="286"/>
      <c r="D169" s="297"/>
      <c r="E169" s="286"/>
      <c r="F169" s="793"/>
      <c r="G169" s="463"/>
    </row>
    <row r="170" spans="2:7" ht="12.75">
      <c r="B170" s="645"/>
      <c r="C170" s="262"/>
      <c r="D170" s="263"/>
      <c r="E170" s="262"/>
      <c r="F170" s="793"/>
      <c r="G170" s="463"/>
    </row>
    <row r="171" spans="2:7" ht="5.25" customHeight="1">
      <c r="B171" s="792"/>
      <c r="C171" s="793"/>
      <c r="D171" s="249"/>
      <c r="E171" s="793"/>
      <c r="F171" s="793"/>
      <c r="G171" s="463"/>
    </row>
    <row r="172" spans="2:7" ht="12.75">
      <c r="B172" s="637" t="s">
        <v>82</v>
      </c>
      <c r="C172" s="793"/>
      <c r="D172" s="249"/>
      <c r="E172" s="793"/>
      <c r="F172" s="793"/>
      <c r="G172" s="463"/>
    </row>
    <row r="173" spans="2:7" ht="4.5" customHeight="1">
      <c r="B173" s="792"/>
      <c r="C173" s="793"/>
      <c r="D173" s="249"/>
      <c r="E173" s="793"/>
      <c r="F173" s="793"/>
      <c r="G173" s="463"/>
    </row>
    <row r="174" spans="2:7" ht="12.75">
      <c r="B174" s="670" t="s">
        <v>324</v>
      </c>
      <c r="C174" s="252" t="s">
        <v>314</v>
      </c>
      <c r="D174" s="252" t="s">
        <v>325</v>
      </c>
      <c r="E174" s="251" t="s">
        <v>326</v>
      </c>
      <c r="F174" s="793"/>
      <c r="G174" s="463"/>
    </row>
    <row r="175" spans="2:7" ht="12.75">
      <c r="B175" s="431" t="s">
        <v>556</v>
      </c>
      <c r="C175" s="287">
        <v>2129427.7799999998</v>
      </c>
      <c r="D175" s="287">
        <v>2.3201999999999998</v>
      </c>
      <c r="E175" s="947">
        <v>0</v>
      </c>
      <c r="F175" s="793"/>
      <c r="G175" s="463"/>
    </row>
    <row r="176" spans="2:7" ht="12.75">
      <c r="B176" s="431" t="s">
        <v>634</v>
      </c>
      <c r="C176" s="287">
        <v>2577252.16</v>
      </c>
      <c r="D176" s="287">
        <v>2.8081999999999998</v>
      </c>
      <c r="E176" s="60">
        <v>0</v>
      </c>
      <c r="F176" s="793"/>
      <c r="G176" s="463"/>
    </row>
    <row r="177" spans="2:7" ht="12.75">
      <c r="B177" s="431" t="s">
        <v>1251</v>
      </c>
      <c r="C177" s="287">
        <v>325862.55</v>
      </c>
      <c r="D177" s="287">
        <v>0.35510000000000003</v>
      </c>
      <c r="E177" s="60">
        <v>0</v>
      </c>
      <c r="F177" s="793"/>
      <c r="G177" s="463"/>
    </row>
    <row r="178" spans="2:7" ht="12.75">
      <c r="B178" s="431" t="s">
        <v>557</v>
      </c>
      <c r="C178" s="287">
        <v>6754.5</v>
      </c>
      <c r="D178" s="287">
        <v>7.4000000000000003E-3</v>
      </c>
      <c r="E178" s="60">
        <v>0</v>
      </c>
      <c r="F178" s="793"/>
      <c r="G178" s="463"/>
    </row>
    <row r="179" spans="2:7" ht="12.75">
      <c r="B179" s="431" t="s">
        <v>1252</v>
      </c>
      <c r="C179" s="287">
        <v>117187.66</v>
      </c>
      <c r="D179" s="287">
        <v>0.12770000000000001</v>
      </c>
      <c r="E179" s="60">
        <v>0</v>
      </c>
      <c r="F179" s="793"/>
      <c r="G179" s="463"/>
    </row>
    <row r="180" spans="2:7" ht="12.75">
      <c r="B180" s="431" t="s">
        <v>558</v>
      </c>
      <c r="C180" s="287">
        <v>2095748</v>
      </c>
      <c r="D180" s="287">
        <v>2.2835000000000001</v>
      </c>
      <c r="E180" s="60">
        <v>0</v>
      </c>
      <c r="F180" s="793"/>
      <c r="G180" s="463"/>
    </row>
    <row r="181" spans="2:7" ht="12.75">
      <c r="B181" s="431" t="s">
        <v>559</v>
      </c>
      <c r="C181" s="287">
        <v>686106.54</v>
      </c>
      <c r="D181" s="287">
        <v>0.74760000000000004</v>
      </c>
      <c r="E181" s="60">
        <v>0</v>
      </c>
      <c r="F181" s="793"/>
      <c r="G181" s="463"/>
    </row>
    <row r="182" spans="2:7" ht="12.75">
      <c r="B182" s="431" t="s">
        <v>1253</v>
      </c>
      <c r="C182" s="287">
        <v>64589.53</v>
      </c>
      <c r="D182" s="287">
        <v>7.0400000000000004E-2</v>
      </c>
      <c r="E182" s="60">
        <v>0</v>
      </c>
      <c r="F182" s="793"/>
      <c r="G182" s="463"/>
    </row>
    <row r="183" spans="2:7" ht="12.75">
      <c r="B183" s="431" t="s">
        <v>1254</v>
      </c>
      <c r="C183" s="287">
        <v>776.5</v>
      </c>
      <c r="D183" s="287">
        <v>8.0000000000000004E-4</v>
      </c>
      <c r="E183" s="60"/>
      <c r="F183" s="793"/>
      <c r="G183" s="463"/>
    </row>
    <row r="184" spans="2:7" ht="12.75">
      <c r="B184" s="431" t="s">
        <v>560</v>
      </c>
      <c r="C184" s="287">
        <v>1537381.47</v>
      </c>
      <c r="D184" s="287">
        <v>1.6751</v>
      </c>
      <c r="E184" s="60"/>
      <c r="F184" s="793"/>
      <c r="G184" s="463"/>
    </row>
    <row r="185" spans="2:7" ht="12.75">
      <c r="B185" s="431" t="s">
        <v>666</v>
      </c>
      <c r="C185" s="287">
        <v>20000</v>
      </c>
      <c r="D185" s="287">
        <v>2.18E-2</v>
      </c>
      <c r="E185" s="60"/>
      <c r="F185" s="793"/>
      <c r="G185" s="463"/>
    </row>
    <row r="186" spans="2:7" ht="12.75">
      <c r="B186" s="431" t="s">
        <v>561</v>
      </c>
      <c r="C186" s="287">
        <v>843687.11</v>
      </c>
      <c r="D186" s="287">
        <v>0.91930000000000001</v>
      </c>
      <c r="E186" s="60"/>
      <c r="F186" s="793"/>
      <c r="G186" s="463"/>
    </row>
    <row r="187" spans="2:7" ht="12.75">
      <c r="B187" s="431" t="s">
        <v>1255</v>
      </c>
      <c r="C187" s="287">
        <v>984.96</v>
      </c>
      <c r="D187" s="287">
        <v>1.1000000000000001E-3</v>
      </c>
      <c r="E187" s="60"/>
      <c r="F187" s="793"/>
      <c r="G187" s="463"/>
    </row>
    <row r="188" spans="2:7" ht="12.75">
      <c r="B188" s="431" t="s">
        <v>639</v>
      </c>
      <c r="C188" s="287">
        <v>39744.79</v>
      </c>
      <c r="D188" s="287">
        <v>4.3299999999999998E-2</v>
      </c>
      <c r="E188" s="60"/>
      <c r="F188" s="793"/>
      <c r="G188" s="463"/>
    </row>
    <row r="189" spans="2:7" ht="12.75">
      <c r="B189" s="431" t="s">
        <v>1288</v>
      </c>
      <c r="C189" s="287">
        <v>5892.8</v>
      </c>
      <c r="D189" s="287">
        <v>6.4000000000000003E-3</v>
      </c>
      <c r="E189" s="60"/>
      <c r="F189" s="793"/>
      <c r="G189" s="463"/>
    </row>
    <row r="190" spans="2:7" ht="12.75">
      <c r="B190" s="431" t="s">
        <v>1289</v>
      </c>
      <c r="C190" s="287">
        <v>1398.72</v>
      </c>
      <c r="D190" s="287">
        <v>1.5E-3</v>
      </c>
      <c r="E190" s="60"/>
      <c r="F190" s="793"/>
      <c r="G190" s="463"/>
    </row>
    <row r="191" spans="2:7" ht="12.75">
      <c r="B191" s="431" t="s">
        <v>1290</v>
      </c>
      <c r="C191" s="287">
        <v>8654.2999999999993</v>
      </c>
      <c r="D191" s="287">
        <v>9.4000000000000004E-3</v>
      </c>
      <c r="E191" s="60"/>
      <c r="F191" s="793"/>
      <c r="G191" s="463"/>
    </row>
    <row r="192" spans="2:7" ht="12.75">
      <c r="B192" s="431" t="s">
        <v>1256</v>
      </c>
      <c r="C192" s="287">
        <v>1867.2</v>
      </c>
      <c r="D192" s="287">
        <v>2E-3</v>
      </c>
      <c r="E192" s="60"/>
      <c r="F192" s="793"/>
      <c r="G192" s="463"/>
    </row>
    <row r="193" spans="2:7" ht="12.75">
      <c r="B193" s="431" t="s">
        <v>1291</v>
      </c>
      <c r="C193" s="287">
        <v>5157.12</v>
      </c>
      <c r="D193" s="287">
        <v>5.5999999999999999E-3</v>
      </c>
      <c r="E193" s="60"/>
      <c r="F193" s="793"/>
      <c r="G193" s="463"/>
    </row>
    <row r="194" spans="2:7" ht="12.75">
      <c r="B194" s="431" t="s">
        <v>640</v>
      </c>
      <c r="C194" s="287">
        <v>298726.71999999997</v>
      </c>
      <c r="D194" s="287">
        <v>0.32550000000000001</v>
      </c>
      <c r="E194" s="60"/>
      <c r="F194" s="793"/>
      <c r="G194" s="463"/>
    </row>
    <row r="195" spans="2:7" ht="12.75">
      <c r="B195" s="431" t="s">
        <v>1257</v>
      </c>
      <c r="C195" s="287">
        <v>839.84</v>
      </c>
      <c r="D195" s="287">
        <v>8.9999999999999998E-4</v>
      </c>
      <c r="E195" s="60"/>
      <c r="F195" s="793"/>
      <c r="G195" s="463"/>
    </row>
    <row r="196" spans="2:7" ht="12.75">
      <c r="B196" s="431" t="s">
        <v>1292</v>
      </c>
      <c r="C196" s="287">
        <v>8302.64</v>
      </c>
      <c r="D196" s="287">
        <v>8.9999999999999993E-3</v>
      </c>
      <c r="E196" s="60"/>
      <c r="F196" s="793"/>
      <c r="G196" s="463"/>
    </row>
    <row r="197" spans="2:7" ht="12.75">
      <c r="B197" s="431" t="s">
        <v>641</v>
      </c>
      <c r="C197" s="287">
        <v>71020</v>
      </c>
      <c r="D197" s="287">
        <v>7.7399999999999997E-2</v>
      </c>
      <c r="E197" s="60"/>
      <c r="F197" s="793"/>
      <c r="G197" s="463"/>
    </row>
    <row r="198" spans="2:7" ht="12.75">
      <c r="B198" s="431" t="s">
        <v>1258</v>
      </c>
      <c r="C198" s="287">
        <v>507.4</v>
      </c>
      <c r="D198" s="287">
        <v>5.9999999999999995E-4</v>
      </c>
      <c r="E198" s="60"/>
      <c r="F198" s="793"/>
      <c r="G198" s="463"/>
    </row>
    <row r="199" spans="2:7" ht="12.75">
      <c r="B199" s="431" t="s">
        <v>635</v>
      </c>
      <c r="C199" s="287">
        <v>140079.96</v>
      </c>
      <c r="D199" s="287">
        <v>0.15260000000000001</v>
      </c>
      <c r="E199" s="60"/>
      <c r="F199" s="793"/>
      <c r="G199" s="463"/>
    </row>
    <row r="200" spans="2:7" ht="12.75">
      <c r="B200" s="431" t="s">
        <v>636</v>
      </c>
      <c r="C200" s="287">
        <v>24794.93</v>
      </c>
      <c r="D200" s="287">
        <v>2.7E-2</v>
      </c>
      <c r="E200" s="60"/>
      <c r="F200" s="793"/>
      <c r="G200" s="463"/>
    </row>
    <row r="201" spans="2:7" ht="12.75">
      <c r="B201" s="431" t="s">
        <v>642</v>
      </c>
      <c r="C201" s="287">
        <v>153276.79999999999</v>
      </c>
      <c r="D201" s="287">
        <v>0.16700000000000001</v>
      </c>
      <c r="E201" s="60"/>
      <c r="F201" s="793"/>
      <c r="G201" s="463"/>
    </row>
    <row r="202" spans="2:7" ht="12.75">
      <c r="B202" s="431" t="s">
        <v>637</v>
      </c>
      <c r="C202" s="287">
        <v>89761.919999999998</v>
      </c>
      <c r="D202" s="287">
        <v>9.7799999999999998E-2</v>
      </c>
      <c r="E202" s="60"/>
      <c r="F202" s="793"/>
      <c r="G202" s="463"/>
    </row>
    <row r="203" spans="2:7" ht="12.75">
      <c r="B203" s="431" t="s">
        <v>651</v>
      </c>
      <c r="C203" s="287">
        <v>12992</v>
      </c>
      <c r="D203" s="287">
        <v>1.4200000000000001E-2</v>
      </c>
      <c r="E203" s="60"/>
      <c r="F203" s="914"/>
      <c r="G203" s="463"/>
    </row>
    <row r="204" spans="2:7" ht="12.75">
      <c r="B204" s="431" t="s">
        <v>659</v>
      </c>
      <c r="C204" s="287">
        <v>142200.01</v>
      </c>
      <c r="D204" s="287">
        <v>0.15490000000000001</v>
      </c>
      <c r="E204" s="60"/>
      <c r="F204" s="914"/>
      <c r="G204" s="463"/>
    </row>
    <row r="205" spans="2:7" ht="12.75">
      <c r="B205" s="431" t="s">
        <v>643</v>
      </c>
      <c r="C205" s="287">
        <v>166808</v>
      </c>
      <c r="D205" s="287">
        <v>0.18179999999999999</v>
      </c>
      <c r="E205" s="60"/>
      <c r="F205" s="914"/>
      <c r="G205" s="463"/>
    </row>
    <row r="206" spans="2:7" ht="12.75">
      <c r="B206" s="431" t="s">
        <v>644</v>
      </c>
      <c r="C206" s="287">
        <v>3103608.7</v>
      </c>
      <c r="D206" s="287">
        <v>3.3816999999999999</v>
      </c>
      <c r="E206" s="60"/>
      <c r="F206" s="914"/>
      <c r="G206" s="463"/>
    </row>
    <row r="207" spans="2:7" ht="12.75">
      <c r="B207" s="431" t="s">
        <v>645</v>
      </c>
      <c r="C207" s="287">
        <v>42494.48</v>
      </c>
      <c r="D207" s="287">
        <v>4.6300000000000001E-2</v>
      </c>
      <c r="E207" s="60"/>
      <c r="F207" s="914"/>
      <c r="G207" s="463"/>
    </row>
    <row r="208" spans="2:7" ht="12.75">
      <c r="B208" s="431" t="s">
        <v>1259</v>
      </c>
      <c r="C208" s="287">
        <v>50750</v>
      </c>
      <c r="D208" s="287">
        <v>5.5300000000000002E-2</v>
      </c>
      <c r="E208" s="60"/>
      <c r="F208" s="914"/>
      <c r="G208" s="463"/>
    </row>
    <row r="209" spans="2:7" ht="12.75">
      <c r="B209" s="431" t="s">
        <v>646</v>
      </c>
      <c r="C209" s="287">
        <v>1541209.94</v>
      </c>
      <c r="D209" s="287">
        <v>1.6793</v>
      </c>
      <c r="E209" s="60"/>
      <c r="F209" s="914"/>
      <c r="G209" s="463"/>
    </row>
    <row r="210" spans="2:7" ht="12.75">
      <c r="B210" s="431" t="s">
        <v>562</v>
      </c>
      <c r="C210" s="287">
        <v>140031.9</v>
      </c>
      <c r="D210" s="287">
        <v>0.15260000000000001</v>
      </c>
      <c r="E210" s="60"/>
      <c r="F210" s="914"/>
      <c r="G210" s="463"/>
    </row>
    <row r="211" spans="2:7" ht="12.75">
      <c r="B211" s="431" t="s">
        <v>1260</v>
      </c>
      <c r="C211" s="287">
        <v>321119.51</v>
      </c>
      <c r="D211" s="287">
        <v>0.34989999999999999</v>
      </c>
      <c r="E211" s="60"/>
      <c r="F211" s="914"/>
      <c r="G211" s="463"/>
    </row>
    <row r="212" spans="2:7" ht="12.75">
      <c r="B212" s="431" t="s">
        <v>647</v>
      </c>
      <c r="C212" s="287">
        <v>10756.59</v>
      </c>
      <c r="D212" s="287">
        <v>1.17E-2</v>
      </c>
      <c r="E212" s="60"/>
      <c r="F212" s="914"/>
      <c r="G212" s="463"/>
    </row>
    <row r="213" spans="2:7" ht="12.75">
      <c r="B213" s="431" t="s">
        <v>652</v>
      </c>
      <c r="C213" s="287">
        <v>202322.92</v>
      </c>
      <c r="D213" s="287">
        <v>0.2205</v>
      </c>
      <c r="E213" s="60"/>
      <c r="F213" s="914"/>
      <c r="G213" s="463"/>
    </row>
    <row r="214" spans="2:7" ht="12.75">
      <c r="B214" s="431" t="s">
        <v>1293</v>
      </c>
      <c r="C214" s="287">
        <v>43372.4</v>
      </c>
      <c r="D214" s="287">
        <v>4.7300000000000002E-2</v>
      </c>
      <c r="E214" s="60"/>
      <c r="F214" s="914"/>
      <c r="G214" s="463"/>
    </row>
    <row r="215" spans="2:7" ht="12.75">
      <c r="B215" s="431" t="s">
        <v>648</v>
      </c>
      <c r="C215" s="287">
        <v>798295.59</v>
      </c>
      <c r="D215" s="287">
        <v>0.86980000000000002</v>
      </c>
      <c r="E215" s="60"/>
      <c r="F215" s="914"/>
      <c r="G215" s="463"/>
    </row>
    <row r="216" spans="2:7" ht="12.75">
      <c r="B216" s="431" t="s">
        <v>1261</v>
      </c>
      <c r="C216" s="287">
        <v>9896.2900000000009</v>
      </c>
      <c r="D216" s="287">
        <v>1.0800000000000001E-2</v>
      </c>
      <c r="E216" s="60"/>
      <c r="F216" s="914"/>
      <c r="G216" s="463"/>
    </row>
    <row r="217" spans="2:7" ht="12.75">
      <c r="B217" s="431" t="s">
        <v>1262</v>
      </c>
      <c r="C217" s="287">
        <v>8427.01</v>
      </c>
      <c r="D217" s="287">
        <v>9.1999999999999998E-3</v>
      </c>
      <c r="E217" s="60"/>
      <c r="F217" s="914"/>
      <c r="G217" s="463"/>
    </row>
    <row r="218" spans="2:7" ht="12.75">
      <c r="B218" s="431" t="s">
        <v>1263</v>
      </c>
      <c r="C218" s="287">
        <v>51989.31</v>
      </c>
      <c r="D218" s="287">
        <v>5.6599999999999998E-2</v>
      </c>
      <c r="E218" s="60"/>
      <c r="F218" s="914"/>
      <c r="G218" s="463"/>
    </row>
    <row r="219" spans="2:7" ht="12.75">
      <c r="B219" s="431" t="s">
        <v>649</v>
      </c>
      <c r="C219" s="287">
        <v>624496.5</v>
      </c>
      <c r="D219" s="287">
        <v>0.68049999999999999</v>
      </c>
      <c r="E219" s="60"/>
      <c r="F219" s="914"/>
      <c r="G219" s="463"/>
    </row>
    <row r="220" spans="2:7" ht="12.75">
      <c r="B220" s="431" t="s">
        <v>1264</v>
      </c>
      <c r="C220" s="287">
        <v>3500</v>
      </c>
      <c r="D220" s="287">
        <v>3.8E-3</v>
      </c>
      <c r="E220" s="60"/>
      <c r="F220" s="967"/>
      <c r="G220" s="463"/>
    </row>
    <row r="221" spans="2:7" ht="12.75">
      <c r="B221" s="431" t="s">
        <v>1265</v>
      </c>
      <c r="C221" s="287">
        <v>7552.24</v>
      </c>
      <c r="D221" s="287">
        <v>8.2000000000000007E-3</v>
      </c>
      <c r="E221" s="60"/>
      <c r="F221" s="967"/>
      <c r="G221" s="463"/>
    </row>
    <row r="222" spans="2:7" ht="12.75">
      <c r="B222" s="431" t="s">
        <v>563</v>
      </c>
      <c r="C222" s="287">
        <v>183101.95</v>
      </c>
      <c r="D222" s="287">
        <v>0.19950000000000001</v>
      </c>
      <c r="E222" s="60"/>
      <c r="F222" s="967"/>
      <c r="G222" s="463"/>
    </row>
    <row r="223" spans="2:7" ht="12.75">
      <c r="B223" s="431" t="s">
        <v>1294</v>
      </c>
      <c r="C223" s="287">
        <v>13576568.17</v>
      </c>
      <c r="D223" s="287">
        <v>14.793100000000001</v>
      </c>
      <c r="E223" s="60"/>
      <c r="F223" s="967"/>
      <c r="G223" s="463"/>
    </row>
    <row r="224" spans="2:7" ht="12.75">
      <c r="B224" s="431" t="s">
        <v>1266</v>
      </c>
      <c r="C224" s="287">
        <v>9633672.7100000009</v>
      </c>
      <c r="D224" s="287">
        <v>10.4969</v>
      </c>
      <c r="E224" s="60"/>
      <c r="F224" s="967"/>
      <c r="G224" s="463"/>
    </row>
    <row r="225" spans="2:7" ht="12.75">
      <c r="B225" s="431" t="s">
        <v>653</v>
      </c>
      <c r="C225" s="287">
        <v>47809699.590000004</v>
      </c>
      <c r="D225" s="287">
        <v>52.093699999999998</v>
      </c>
      <c r="E225" s="60"/>
      <c r="F225" s="967"/>
      <c r="G225" s="463"/>
    </row>
    <row r="226" spans="2:7" ht="12.75">
      <c r="B226" s="431" t="s">
        <v>1267</v>
      </c>
      <c r="C226" s="287">
        <v>2035660</v>
      </c>
      <c r="D226" s="287">
        <v>2.2181000000000002</v>
      </c>
      <c r="E226" s="60"/>
      <c r="F226" s="967"/>
      <c r="G226" s="463"/>
    </row>
    <row r="227" spans="2:7" ht="12.75">
      <c r="B227" s="806" t="s">
        <v>473</v>
      </c>
      <c r="C227" s="949">
        <f>SUM(C175:C226)</f>
        <v>91776309.710000008</v>
      </c>
      <c r="D227" s="61">
        <v>100</v>
      </c>
      <c r="E227" s="948"/>
      <c r="F227" s="914"/>
      <c r="G227" s="463"/>
    </row>
    <row r="228" spans="2:7" ht="12.75">
      <c r="B228" s="62"/>
      <c r="C228" s="63"/>
      <c r="D228" s="66"/>
      <c r="E228" s="63"/>
      <c r="F228" s="73"/>
      <c r="G228" s="73"/>
    </row>
    <row r="229" spans="2:7" ht="15">
      <c r="B229" s="950" t="s">
        <v>1268</v>
      </c>
      <c r="C229" s="951" t="s">
        <v>316</v>
      </c>
      <c r="D229" s="951" t="s">
        <v>317</v>
      </c>
      <c r="E229" s="951" t="s">
        <v>327</v>
      </c>
      <c r="F229" s="951" t="s">
        <v>382</v>
      </c>
      <c r="G229" s="951" t="s">
        <v>402</v>
      </c>
    </row>
    <row r="230" spans="2:7" ht="13.5" customHeight="1">
      <c r="B230" s="646" t="s">
        <v>474</v>
      </c>
      <c r="C230" s="287">
        <v>-13876414.189999999</v>
      </c>
      <c r="D230" s="287">
        <v>-1099695.45</v>
      </c>
      <c r="E230" s="287">
        <v>12776718.74</v>
      </c>
      <c r="F230" s="432">
        <v>0</v>
      </c>
      <c r="G230" s="432">
        <v>0</v>
      </c>
    </row>
    <row r="231" spans="2:7" ht="16.5" customHeight="1">
      <c r="B231" s="646" t="s">
        <v>475</v>
      </c>
      <c r="C231" s="287">
        <v>-285000</v>
      </c>
      <c r="D231" s="287">
        <v>-14211414.189999999</v>
      </c>
      <c r="E231" s="287">
        <v>-13926414.189999999</v>
      </c>
      <c r="F231" s="432">
        <v>0</v>
      </c>
      <c r="G231" s="432">
        <v>0</v>
      </c>
    </row>
    <row r="232" spans="2:7" ht="12.75">
      <c r="B232" s="806" t="s">
        <v>476</v>
      </c>
      <c r="C232" s="61">
        <v>-14161414.189999999</v>
      </c>
      <c r="D232" s="61">
        <v>-15311109.640000001</v>
      </c>
      <c r="E232" s="61">
        <v>-1149695.45</v>
      </c>
      <c r="F232" s="61">
        <v>0</v>
      </c>
      <c r="G232" s="61">
        <v>0</v>
      </c>
    </row>
    <row r="233" spans="2:7" ht="12.75">
      <c r="B233" s="770"/>
      <c r="C233" s="771"/>
      <c r="D233" s="249"/>
      <c r="E233" s="771"/>
      <c r="F233" s="771"/>
      <c r="G233" s="463"/>
    </row>
    <row r="234" spans="2:7" ht="15">
      <c r="B234" s="950" t="s">
        <v>410</v>
      </c>
      <c r="C234" s="951" t="s">
        <v>316</v>
      </c>
      <c r="D234" s="951" t="s">
        <v>317</v>
      </c>
      <c r="E234" s="951" t="s">
        <v>327</v>
      </c>
      <c r="F234" s="951" t="s">
        <v>402</v>
      </c>
      <c r="G234" s="463"/>
    </row>
    <row r="235" spans="2:7" s="433" customFormat="1" ht="15">
      <c r="B235" s="431" t="s">
        <v>477</v>
      </c>
      <c r="C235" s="287">
        <v>1193037.8999999999</v>
      </c>
      <c r="D235" s="287">
        <v>-17479396.350000001</v>
      </c>
      <c r="E235" s="287">
        <v>-18672434.25</v>
      </c>
      <c r="F235" s="432">
        <v>0</v>
      </c>
      <c r="G235" s="679"/>
    </row>
    <row r="236" spans="2:7" s="433" customFormat="1" ht="15">
      <c r="B236" s="431" t="s">
        <v>602</v>
      </c>
      <c r="C236" s="287">
        <v>308750</v>
      </c>
      <c r="D236" s="287">
        <v>308750</v>
      </c>
      <c r="E236" s="287">
        <v>0</v>
      </c>
      <c r="F236" s="432">
        <v>0</v>
      </c>
      <c r="G236" s="679"/>
    </row>
    <row r="237" spans="2:7" s="433" customFormat="1" ht="15">
      <c r="B237" s="431" t="s">
        <v>603</v>
      </c>
      <c r="C237" s="287">
        <v>114185.79</v>
      </c>
      <c r="D237" s="287">
        <v>114185.79</v>
      </c>
      <c r="E237" s="287">
        <v>0</v>
      </c>
      <c r="F237" s="432">
        <v>0</v>
      </c>
      <c r="G237" s="679"/>
    </row>
    <row r="238" spans="2:7" s="433" customFormat="1" ht="15">
      <c r="B238" s="431" t="s">
        <v>613</v>
      </c>
      <c r="C238" s="287">
        <v>498534.42</v>
      </c>
      <c r="D238" s="287">
        <v>498534.42</v>
      </c>
      <c r="E238" s="287">
        <v>0</v>
      </c>
      <c r="F238" s="432">
        <v>0</v>
      </c>
      <c r="G238" s="679"/>
    </row>
    <row r="239" spans="2:7" s="433" customFormat="1" ht="15">
      <c r="B239" s="431" t="s">
        <v>660</v>
      </c>
      <c r="C239" s="287">
        <v>1112035.05</v>
      </c>
      <c r="D239" s="287">
        <v>1112035.05</v>
      </c>
      <c r="E239" s="287">
        <v>0</v>
      </c>
      <c r="F239" s="432">
        <v>0</v>
      </c>
      <c r="G239" s="679"/>
    </row>
    <row r="240" spans="2:7" s="433" customFormat="1" ht="15">
      <c r="B240" s="431" t="s">
        <v>706</v>
      </c>
      <c r="C240" s="287">
        <v>0</v>
      </c>
      <c r="D240" s="287">
        <v>1193037.8999999999</v>
      </c>
      <c r="E240" s="287">
        <v>1193037.8999999999</v>
      </c>
      <c r="F240" s="432">
        <v>0</v>
      </c>
      <c r="G240" s="679"/>
    </row>
    <row r="241" spans="2:7" s="433" customFormat="1" ht="15">
      <c r="B241" s="431" t="s">
        <v>604</v>
      </c>
      <c r="C241" s="287">
        <v>-285000</v>
      </c>
      <c r="D241" s="287">
        <v>-285000</v>
      </c>
      <c r="E241" s="287">
        <v>0</v>
      </c>
      <c r="F241" s="432">
        <v>0</v>
      </c>
      <c r="G241" s="679"/>
    </row>
    <row r="242" spans="2:7" s="433" customFormat="1" ht="15">
      <c r="B242" s="431" t="s">
        <v>614</v>
      </c>
      <c r="C242" s="287">
        <v>-1904.22</v>
      </c>
      <c r="D242" s="287">
        <v>-1904.22</v>
      </c>
      <c r="E242" s="287">
        <v>0</v>
      </c>
      <c r="F242" s="432">
        <v>0</v>
      </c>
      <c r="G242" s="679"/>
    </row>
    <row r="243" spans="2:7" s="433" customFormat="1" ht="15">
      <c r="B243" s="431" t="s">
        <v>1295</v>
      </c>
      <c r="C243" s="287">
        <v>1746601.04</v>
      </c>
      <c r="D243" s="287">
        <v>2939638.94</v>
      </c>
      <c r="E243" s="287">
        <v>1193037.8999999999</v>
      </c>
      <c r="F243" s="432"/>
      <c r="G243" s="679"/>
    </row>
    <row r="244" spans="2:7" ht="12.75">
      <c r="B244" s="806" t="s">
        <v>478</v>
      </c>
      <c r="C244" s="61">
        <f>SUM(C235:C242)</f>
        <v>2939638.94</v>
      </c>
      <c r="D244" s="61">
        <f>SUM(D235:D242)</f>
        <v>-14539757.410000002</v>
      </c>
      <c r="E244" s="61">
        <f>SUM(E235:E242)</f>
        <v>-17479396.350000001</v>
      </c>
      <c r="F244" s="61">
        <v>0</v>
      </c>
      <c r="G244" s="463"/>
    </row>
    <row r="245" spans="2:7" ht="15">
      <c r="B245" s="7"/>
      <c r="C245" s="7"/>
      <c r="D245" s="7"/>
      <c r="E245" s="7"/>
      <c r="F245" s="7"/>
      <c r="G245" s="463"/>
    </row>
    <row r="246" spans="2:7" ht="12.75">
      <c r="B246" s="670" t="s">
        <v>411</v>
      </c>
      <c r="C246" s="285" t="s">
        <v>316</v>
      </c>
      <c r="D246" s="252" t="s">
        <v>317</v>
      </c>
      <c r="E246" s="251" t="s">
        <v>318</v>
      </c>
      <c r="F246" s="771"/>
      <c r="G246" s="463"/>
    </row>
    <row r="247" spans="2:7" ht="12.75">
      <c r="B247" s="646" t="s">
        <v>568</v>
      </c>
      <c r="C247" s="287">
        <v>14344310.720000001</v>
      </c>
      <c r="D247" s="287">
        <v>19303988.16</v>
      </c>
      <c r="E247" s="287">
        <v>4959677.4400000004</v>
      </c>
      <c r="F247" s="771"/>
      <c r="G247" s="463"/>
    </row>
    <row r="248" spans="2:7" ht="12.75">
      <c r="B248" s="646" t="s">
        <v>569</v>
      </c>
      <c r="C248" s="287">
        <v>14344310.720000001</v>
      </c>
      <c r="D248" s="287">
        <v>19303988.16</v>
      </c>
      <c r="E248" s="287">
        <v>4959677.4400000004</v>
      </c>
      <c r="F248" s="771"/>
      <c r="G248" s="463"/>
    </row>
    <row r="249" spans="2:7" ht="12.75">
      <c r="B249" s="806" t="s">
        <v>661</v>
      </c>
      <c r="C249" s="61">
        <v>14344310.720000001</v>
      </c>
      <c r="D249" s="61">
        <v>44026843.229999997</v>
      </c>
      <c r="E249" s="61">
        <v>29682532.510000002</v>
      </c>
      <c r="F249" s="771"/>
      <c r="G249" s="463"/>
    </row>
    <row r="250" spans="2:7" ht="12.75">
      <c r="B250" s="871"/>
      <c r="C250" s="61"/>
      <c r="D250" s="61"/>
      <c r="E250" s="61"/>
      <c r="F250" s="866"/>
      <c r="G250" s="463"/>
    </row>
    <row r="251" spans="2:7" ht="12.75">
      <c r="B251" s="670" t="s">
        <v>412</v>
      </c>
      <c r="C251" s="870" t="s">
        <v>318</v>
      </c>
      <c r="D251" s="252" t="s">
        <v>328</v>
      </c>
      <c r="E251" s="285" t="s">
        <v>318</v>
      </c>
      <c r="F251" s="771"/>
      <c r="G251" s="463"/>
    </row>
    <row r="252" spans="2:7" ht="12.75">
      <c r="B252" s="646"/>
      <c r="C252" s="287"/>
      <c r="D252" s="298"/>
      <c r="E252" s="60">
        <v>0</v>
      </c>
      <c r="F252" s="771"/>
      <c r="G252" s="463"/>
    </row>
    <row r="253" spans="2:7" ht="12.75">
      <c r="B253" s="646"/>
      <c r="C253" s="287"/>
      <c r="D253" s="298"/>
      <c r="E253" s="60"/>
      <c r="F253" s="771"/>
      <c r="G253" s="463"/>
    </row>
    <row r="254" spans="2:7" ht="12.75">
      <c r="B254" s="646"/>
      <c r="C254" s="287"/>
      <c r="D254" s="298"/>
      <c r="E254" s="60"/>
      <c r="F254" s="771"/>
      <c r="G254" s="463"/>
    </row>
    <row r="255" spans="2:7" ht="12.75">
      <c r="B255" s="646"/>
      <c r="C255" s="287"/>
      <c r="D255" s="298"/>
      <c r="E255" s="60">
        <v>0</v>
      </c>
      <c r="F255" s="771"/>
      <c r="G255" s="463"/>
    </row>
    <row r="256" spans="2:7" ht="12.75">
      <c r="B256" s="646"/>
      <c r="C256" s="287"/>
      <c r="D256" s="298"/>
      <c r="E256" s="60"/>
      <c r="F256" s="771"/>
      <c r="G256" s="463"/>
    </row>
    <row r="257" spans="2:8" ht="13.5" thickBot="1">
      <c r="B257" s="677"/>
      <c r="C257" s="678"/>
      <c r="D257" s="680"/>
      <c r="E257" s="678"/>
      <c r="F257" s="480"/>
      <c r="G257" s="483"/>
    </row>
    <row r="258" spans="2:8" ht="13.5" thickBot="1">
      <c r="B258" s="73"/>
      <c r="C258" s="73"/>
      <c r="D258" s="248"/>
      <c r="E258" s="73"/>
      <c r="F258" s="77"/>
      <c r="G258" s="77"/>
    </row>
    <row r="259" spans="2:8" ht="12.75">
      <c r="B259" s="669" t="s">
        <v>605</v>
      </c>
      <c r="C259" s="661"/>
      <c r="D259" s="662"/>
      <c r="E259" s="661"/>
      <c r="F259" s="661"/>
      <c r="G259" s="663"/>
      <c r="H259" s="694"/>
    </row>
    <row r="260" spans="2:8" ht="12.75">
      <c r="B260" s="583"/>
      <c r="C260" s="240"/>
      <c r="D260" s="681"/>
      <c r="E260" s="240"/>
      <c r="F260" s="448"/>
      <c r="G260" s="463"/>
      <c r="H260" s="694"/>
    </row>
    <row r="261" spans="2:8" ht="12.75">
      <c r="B261" s="1162" t="s">
        <v>335</v>
      </c>
      <c r="C261" s="1163"/>
      <c r="D261" s="1163"/>
      <c r="E261" s="1164"/>
      <c r="F261" s="448"/>
      <c r="G261" s="463"/>
      <c r="H261" s="694"/>
    </row>
    <row r="262" spans="2:8" ht="12.75">
      <c r="B262" s="1153" t="s">
        <v>1629</v>
      </c>
      <c r="C262" s="1154"/>
      <c r="D262" s="1154"/>
      <c r="E262" s="1155"/>
      <c r="F262" s="448"/>
      <c r="G262" s="463"/>
      <c r="H262" s="694"/>
    </row>
    <row r="263" spans="2:8" ht="12.75">
      <c r="B263" s="1139" t="s">
        <v>336</v>
      </c>
      <c r="C263" s="1140"/>
      <c r="D263" s="1140"/>
      <c r="E263" s="1141"/>
      <c r="F263" s="448"/>
      <c r="G263" s="463"/>
      <c r="H263" s="694"/>
    </row>
    <row r="264" spans="2:8" ht="12.75">
      <c r="B264" s="1156" t="s">
        <v>337</v>
      </c>
      <c r="C264" s="1157"/>
      <c r="D264" s="300"/>
      <c r="E264" s="976">
        <v>110355401.51000001</v>
      </c>
      <c r="F264" s="448"/>
      <c r="G264" s="463"/>
      <c r="H264" s="694"/>
    </row>
    <row r="265" spans="2:8" ht="12.75">
      <c r="B265" s="1133"/>
      <c r="C265" s="1134"/>
      <c r="D265" s="249"/>
      <c r="E265" s="448"/>
      <c r="F265" s="448"/>
      <c r="G265" s="463"/>
      <c r="H265" s="694"/>
    </row>
    <row r="266" spans="2:8" ht="12.75">
      <c r="B266" s="1165" t="s">
        <v>338</v>
      </c>
      <c r="C266" s="1166"/>
      <c r="D266" s="302"/>
      <c r="E266" s="303">
        <f>SUM(D266:D271)</f>
        <v>0</v>
      </c>
      <c r="F266" s="448"/>
      <c r="G266" s="463"/>
      <c r="H266" s="694"/>
    </row>
    <row r="267" spans="2:8" ht="12.75">
      <c r="B267" s="1142" t="s">
        <v>339</v>
      </c>
      <c r="C267" s="1143"/>
      <c r="D267" s="304"/>
      <c r="E267" s="682"/>
      <c r="F267" s="448"/>
      <c r="G267" s="463"/>
      <c r="H267" s="694"/>
    </row>
    <row r="268" spans="2:8" ht="12.75">
      <c r="B268" s="1142" t="s">
        <v>340</v>
      </c>
      <c r="C268" s="1143"/>
      <c r="D268" s="304"/>
      <c r="E268" s="682"/>
      <c r="F268" s="448"/>
      <c r="G268" s="463"/>
      <c r="H268" s="694"/>
    </row>
    <row r="269" spans="2:8" ht="12.75">
      <c r="B269" s="1142" t="s">
        <v>341</v>
      </c>
      <c r="C269" s="1143"/>
      <c r="D269" s="304"/>
      <c r="E269" s="682"/>
      <c r="F269" s="448"/>
      <c r="G269" s="463"/>
      <c r="H269" s="694"/>
    </row>
    <row r="270" spans="2:8" ht="12.75">
      <c r="B270" s="1142" t="s">
        <v>342</v>
      </c>
      <c r="C270" s="1143"/>
      <c r="D270" s="304"/>
      <c r="E270" s="682"/>
      <c r="F270" s="448"/>
      <c r="G270" s="463"/>
      <c r="H270" s="694"/>
    </row>
    <row r="271" spans="2:8" ht="12.75">
      <c r="B271" s="1135" t="s">
        <v>343</v>
      </c>
      <c r="C271" s="1136"/>
      <c r="D271" s="304"/>
      <c r="E271" s="682"/>
      <c r="F271" s="448"/>
      <c r="G271" s="463"/>
      <c r="H271" s="694"/>
    </row>
    <row r="272" spans="2:8" ht="12.75">
      <c r="B272" s="1133"/>
      <c r="C272" s="1134"/>
      <c r="D272" s="249"/>
      <c r="E272" s="448"/>
      <c r="F272" s="448"/>
      <c r="G272" s="463"/>
      <c r="H272" s="694"/>
    </row>
    <row r="273" spans="2:8" ht="12.75">
      <c r="B273" s="1165" t="s">
        <v>344</v>
      </c>
      <c r="C273" s="1166"/>
      <c r="D273" s="302"/>
      <c r="E273" s="977">
        <f>SUM(D273:D277)</f>
        <v>1099695.45</v>
      </c>
      <c r="F273" s="448"/>
      <c r="G273" s="463"/>
      <c r="H273" s="694"/>
    </row>
    <row r="274" spans="2:8" ht="12.75">
      <c r="B274" s="1142" t="s">
        <v>345</v>
      </c>
      <c r="C274" s="1143"/>
      <c r="D274" s="304"/>
      <c r="E274" s="682"/>
      <c r="F274" s="448"/>
      <c r="G274" s="463"/>
      <c r="H274" s="694"/>
    </row>
    <row r="275" spans="2:8" ht="12.75">
      <c r="B275" s="1142" t="s">
        <v>346</v>
      </c>
      <c r="C275" s="1143"/>
      <c r="D275" s="304"/>
      <c r="E275" s="682"/>
      <c r="F275" s="448"/>
      <c r="G275" s="463"/>
      <c r="H275" s="694"/>
    </row>
    <row r="276" spans="2:8" ht="12.75">
      <c r="B276" s="1142" t="s">
        <v>347</v>
      </c>
      <c r="C276" s="1143"/>
      <c r="D276" s="304"/>
      <c r="E276" s="682"/>
      <c r="F276" s="448"/>
      <c r="G276" s="463"/>
      <c r="H276" s="694"/>
    </row>
    <row r="277" spans="2:8" ht="12.75">
      <c r="B277" s="1148" t="s">
        <v>348</v>
      </c>
      <c r="C277" s="1149"/>
      <c r="D277" s="305">
        <v>1099695.45</v>
      </c>
      <c r="E277" s="683"/>
      <c r="F277" s="448"/>
      <c r="G277" s="463"/>
      <c r="H277" s="694"/>
    </row>
    <row r="278" spans="2:8" ht="12.75">
      <c r="B278" s="1133"/>
      <c r="C278" s="1134"/>
      <c r="D278" s="249"/>
      <c r="E278" s="448"/>
      <c r="F278" s="448"/>
      <c r="G278" s="463"/>
      <c r="H278" s="694"/>
    </row>
    <row r="279" spans="2:8" ht="13.5" thickBot="1">
      <c r="B279" s="1144" t="s">
        <v>349</v>
      </c>
      <c r="C279" s="1145"/>
      <c r="D279" s="684"/>
      <c r="E279" s="978">
        <f>+E264+E266-E273</f>
        <v>109255706.06</v>
      </c>
      <c r="F279" s="686"/>
      <c r="G279" s="735"/>
      <c r="H279" s="694"/>
    </row>
    <row r="280" spans="2:8" ht="13.5" thickBot="1">
      <c r="B280" s="238"/>
      <c r="C280" s="238"/>
      <c r="D280" s="299"/>
      <c r="E280" s="238"/>
      <c r="F280" s="77"/>
      <c r="G280" s="77"/>
    </row>
    <row r="281" spans="2:8" ht="12.75">
      <c r="B281" s="1150" t="s">
        <v>350</v>
      </c>
      <c r="C281" s="1151"/>
      <c r="D281" s="1151"/>
      <c r="E281" s="1152"/>
      <c r="F281" s="661"/>
      <c r="G281" s="663"/>
    </row>
    <row r="282" spans="2:8" ht="12.75">
      <c r="B282" s="1153" t="s">
        <v>1630</v>
      </c>
      <c r="C282" s="1154"/>
      <c r="D282" s="1154"/>
      <c r="E282" s="1155"/>
      <c r="F282" s="448"/>
      <c r="G282" s="463"/>
    </row>
    <row r="283" spans="2:8" ht="12.75">
      <c r="B283" s="1139" t="s">
        <v>336</v>
      </c>
      <c r="C283" s="1140"/>
      <c r="D283" s="1140"/>
      <c r="E283" s="1141"/>
      <c r="F283" s="448"/>
      <c r="G283" s="463"/>
    </row>
    <row r="284" spans="2:8" ht="12.75">
      <c r="B284" s="1156" t="s">
        <v>351</v>
      </c>
      <c r="C284" s="1157"/>
      <c r="D284" s="300"/>
      <c r="E284" s="301">
        <v>0</v>
      </c>
      <c r="F284" s="448"/>
      <c r="G284" s="463"/>
    </row>
    <row r="285" spans="2:8" ht="12.75">
      <c r="B285" s="1133"/>
      <c r="C285" s="1134"/>
      <c r="D285" s="249"/>
      <c r="E285" s="448"/>
      <c r="F285" s="448"/>
      <c r="G285" s="463"/>
    </row>
    <row r="286" spans="2:8" ht="12.75">
      <c r="B286" s="1158" t="s">
        <v>352</v>
      </c>
      <c r="C286" s="1159"/>
      <c r="D286" s="302"/>
      <c r="E286" s="308">
        <f>SUM(D286:D303)</f>
        <v>0</v>
      </c>
      <c r="F286" s="448"/>
      <c r="G286" s="463"/>
    </row>
    <row r="287" spans="2:8" ht="12.75">
      <c r="B287" s="1142" t="s">
        <v>353</v>
      </c>
      <c r="C287" s="1143"/>
      <c r="D287" s="306"/>
      <c r="E287" s="409"/>
      <c r="F287" s="448"/>
      <c r="G287" s="463"/>
    </row>
    <row r="288" spans="2:8" ht="12.75">
      <c r="B288" s="1142" t="s">
        <v>354</v>
      </c>
      <c r="C288" s="1143"/>
      <c r="D288" s="304"/>
      <c r="E288" s="409"/>
      <c r="F288" s="448"/>
      <c r="G288" s="463"/>
    </row>
    <row r="289" spans="2:7" ht="12.75">
      <c r="B289" s="1142" t="s">
        <v>355</v>
      </c>
      <c r="C289" s="1143"/>
      <c r="D289" s="304"/>
      <c r="E289" s="409"/>
      <c r="F289" s="448"/>
      <c r="G289" s="463"/>
    </row>
    <row r="290" spans="2:7" ht="12.75">
      <c r="B290" s="1142" t="s">
        <v>356</v>
      </c>
      <c r="C290" s="1143"/>
      <c r="D290" s="306"/>
      <c r="E290" s="409"/>
      <c r="F290" s="448"/>
      <c r="G290" s="463"/>
    </row>
    <row r="291" spans="2:7" ht="12.75">
      <c r="B291" s="1142" t="s">
        <v>357</v>
      </c>
      <c r="C291" s="1143"/>
      <c r="D291" s="304"/>
      <c r="E291" s="409"/>
      <c r="F291" s="448"/>
      <c r="G291" s="463"/>
    </row>
    <row r="292" spans="2:7" ht="12.75">
      <c r="B292" s="1142" t="s">
        <v>358</v>
      </c>
      <c r="C292" s="1143"/>
      <c r="D292" s="306"/>
      <c r="E292" s="409"/>
      <c r="F292" s="448"/>
      <c r="G292" s="463"/>
    </row>
    <row r="293" spans="2:7" ht="12.75">
      <c r="B293" s="1142" t="s">
        <v>359</v>
      </c>
      <c r="C293" s="1143"/>
      <c r="D293" s="304"/>
      <c r="E293" s="409"/>
      <c r="F293" s="448"/>
      <c r="G293" s="463"/>
    </row>
    <row r="294" spans="2:7" ht="12.75">
      <c r="B294" s="1142" t="s">
        <v>360</v>
      </c>
      <c r="C294" s="1143"/>
      <c r="D294" s="306"/>
      <c r="E294" s="409"/>
      <c r="F294" s="448"/>
      <c r="G294" s="463"/>
    </row>
    <row r="295" spans="2:7" ht="12.75">
      <c r="B295" s="1142" t="s">
        <v>361</v>
      </c>
      <c r="C295" s="1143"/>
      <c r="D295" s="304"/>
      <c r="E295" s="409"/>
      <c r="F295" s="448"/>
      <c r="G295" s="463"/>
    </row>
    <row r="296" spans="2:7" ht="12.75">
      <c r="B296" s="1142" t="s">
        <v>362</v>
      </c>
      <c r="C296" s="1143"/>
      <c r="D296" s="304"/>
      <c r="E296" s="409"/>
      <c r="F296" s="448"/>
      <c r="G296" s="463"/>
    </row>
    <row r="297" spans="2:7" ht="12.75">
      <c r="B297" s="1142" t="s">
        <v>363</v>
      </c>
      <c r="C297" s="1143"/>
      <c r="D297" s="304"/>
      <c r="E297" s="409"/>
      <c r="F297" s="448"/>
      <c r="G297" s="463"/>
    </row>
    <row r="298" spans="2:7" ht="12.75">
      <c r="B298" s="1142" t="s">
        <v>364</v>
      </c>
      <c r="C298" s="1143"/>
      <c r="D298" s="304"/>
      <c r="E298" s="409"/>
      <c r="F298" s="448"/>
      <c r="G298" s="463"/>
    </row>
    <row r="299" spans="2:7" ht="12.75">
      <c r="B299" s="1142" t="s">
        <v>365</v>
      </c>
      <c r="C299" s="1143"/>
      <c r="D299" s="304"/>
      <c r="E299" s="409"/>
      <c r="F299" s="448"/>
      <c r="G299" s="463"/>
    </row>
    <row r="300" spans="2:7" ht="12.75">
      <c r="B300" s="1142" t="s">
        <v>366</v>
      </c>
      <c r="C300" s="1143"/>
      <c r="D300" s="304"/>
      <c r="E300" s="409"/>
      <c r="F300" s="448"/>
      <c r="G300" s="463"/>
    </row>
    <row r="301" spans="2:7" ht="12.75">
      <c r="B301" s="1142" t="s">
        <v>367</v>
      </c>
      <c r="C301" s="1143"/>
      <c r="D301" s="304"/>
      <c r="E301" s="409"/>
      <c r="F301" s="448"/>
      <c r="G301" s="463"/>
    </row>
    <row r="302" spans="2:7" ht="12.75">
      <c r="B302" s="1142" t="s">
        <v>368</v>
      </c>
      <c r="C302" s="1143"/>
      <c r="D302" s="304"/>
      <c r="E302" s="409"/>
      <c r="F302" s="448"/>
      <c r="G302" s="463"/>
    </row>
    <row r="303" spans="2:7" ht="12.75">
      <c r="B303" s="1137" t="s">
        <v>369</v>
      </c>
      <c r="C303" s="1138"/>
      <c r="D303" s="306"/>
      <c r="E303" s="409"/>
      <c r="F303" s="448"/>
      <c r="G303" s="463"/>
    </row>
    <row r="304" spans="2:7" ht="12.75">
      <c r="B304" s="1133"/>
      <c r="C304" s="1134"/>
      <c r="D304" s="249"/>
      <c r="E304" s="448"/>
      <c r="F304" s="448"/>
      <c r="G304" s="463"/>
    </row>
    <row r="305" spans="2:7" ht="12.75">
      <c r="B305" s="1158" t="s">
        <v>370</v>
      </c>
      <c r="C305" s="1159"/>
      <c r="D305" s="302"/>
      <c r="E305" s="308">
        <f>SUM(D305:D312)</f>
        <v>42494.48</v>
      </c>
      <c r="F305" s="448"/>
      <c r="G305" s="463"/>
    </row>
    <row r="306" spans="2:7" ht="12.75">
      <c r="B306" s="1142" t="s">
        <v>371</v>
      </c>
      <c r="C306" s="1143"/>
      <c r="D306" s="306"/>
      <c r="E306" s="409"/>
      <c r="F306" s="448"/>
      <c r="G306" s="463"/>
    </row>
    <row r="307" spans="2:7" ht="12.75">
      <c r="B307" s="1142" t="s">
        <v>124</v>
      </c>
      <c r="C307" s="1143"/>
      <c r="D307" s="304"/>
      <c r="E307" s="409"/>
      <c r="F307" s="448"/>
      <c r="G307" s="463"/>
    </row>
    <row r="308" spans="2:7" ht="12.75">
      <c r="B308" s="1142" t="s">
        <v>372</v>
      </c>
      <c r="C308" s="1143"/>
      <c r="D308" s="304"/>
      <c r="E308" s="409"/>
      <c r="F308" s="448"/>
      <c r="G308" s="463"/>
    </row>
    <row r="309" spans="2:7" ht="12.75">
      <c r="B309" s="1142" t="s">
        <v>373</v>
      </c>
      <c r="C309" s="1143"/>
      <c r="D309" s="304"/>
      <c r="E309" s="409"/>
      <c r="F309" s="448"/>
      <c r="G309" s="463"/>
    </row>
    <row r="310" spans="2:7" ht="12.75">
      <c r="B310" s="1142" t="s">
        <v>374</v>
      </c>
      <c r="C310" s="1143"/>
      <c r="D310" s="304"/>
      <c r="E310" s="409"/>
      <c r="F310" s="448"/>
      <c r="G310" s="463"/>
    </row>
    <row r="311" spans="2:7" ht="12.75">
      <c r="B311" s="1142" t="s">
        <v>127</v>
      </c>
      <c r="C311" s="1143"/>
      <c r="D311" s="304"/>
      <c r="E311" s="409"/>
      <c r="F311" s="448"/>
      <c r="G311" s="463"/>
    </row>
    <row r="312" spans="2:7" ht="12.75">
      <c r="B312" s="1137" t="s">
        <v>375</v>
      </c>
      <c r="C312" s="1138"/>
      <c r="D312" s="306">
        <v>42494.48</v>
      </c>
      <c r="E312" s="409"/>
      <c r="F312" s="448"/>
      <c r="G312" s="463"/>
    </row>
    <row r="313" spans="2:7" ht="12.75">
      <c r="B313" s="1133"/>
      <c r="C313" s="1134"/>
      <c r="D313" s="249"/>
      <c r="E313" s="448"/>
      <c r="F313" s="448"/>
      <c r="G313" s="463"/>
    </row>
    <row r="314" spans="2:7" ht="13.5" thickBot="1">
      <c r="B314" s="687" t="s">
        <v>376</v>
      </c>
      <c r="C314" s="480"/>
      <c r="D314" s="684"/>
      <c r="E314" s="685">
        <f>+E284-E286+E305</f>
        <v>42494.48</v>
      </c>
      <c r="F314" s="480"/>
      <c r="G314" s="688"/>
    </row>
    <row r="315" spans="2:7" ht="13.5" thickBot="1">
      <c r="B315" s="73"/>
      <c r="C315" s="73"/>
      <c r="D315" s="248"/>
      <c r="E315" s="73"/>
      <c r="F315" s="77"/>
      <c r="G315" s="77"/>
    </row>
    <row r="316" spans="2:7" ht="12.75">
      <c r="B316" s="1146" t="s">
        <v>415</v>
      </c>
      <c r="C316" s="1147"/>
      <c r="D316" s="1147"/>
      <c r="E316" s="1147"/>
      <c r="F316" s="1147"/>
      <c r="G316" s="663"/>
    </row>
    <row r="317" spans="2:7" ht="12.75">
      <c r="B317" s="702"/>
      <c r="C317" s="703"/>
      <c r="D317" s="67"/>
      <c r="E317" s="703"/>
      <c r="F317" s="703"/>
      <c r="G317" s="463"/>
    </row>
    <row r="318" spans="2:7" ht="12.75">
      <c r="B318" s="664" t="s">
        <v>416</v>
      </c>
      <c r="C318" s="278" t="s">
        <v>316</v>
      </c>
      <c r="D318" s="275" t="s">
        <v>317</v>
      </c>
      <c r="E318" s="274" t="s">
        <v>318</v>
      </c>
      <c r="F318" s="705"/>
      <c r="G318" s="463"/>
    </row>
    <row r="319" spans="2:7" ht="12.75">
      <c r="B319" s="643"/>
      <c r="C319" s="309">
        <v>0</v>
      </c>
      <c r="D319" s="310"/>
      <c r="E319" s="311"/>
      <c r="F319" s="705"/>
      <c r="G319" s="463"/>
    </row>
    <row r="320" spans="2:7" ht="12.75">
      <c r="B320" s="689" t="s">
        <v>504</v>
      </c>
      <c r="C320" s="690" t="s">
        <v>504</v>
      </c>
      <c r="D320" s="312"/>
      <c r="E320" s="269"/>
      <c r="F320" s="705"/>
      <c r="G320" s="463"/>
    </row>
    <row r="321" spans="2:7" ht="13.5" thickBot="1">
      <c r="B321" s="674"/>
      <c r="C321" s="715">
        <v>0</v>
      </c>
      <c r="D321" s="716">
        <v>0</v>
      </c>
      <c r="E321" s="717">
        <v>0</v>
      </c>
      <c r="F321" s="480"/>
      <c r="G321" s="483"/>
    </row>
    <row r="322" spans="2:7" ht="12.75">
      <c r="B322" s="474"/>
      <c r="C322" s="448"/>
      <c r="D322" s="249"/>
      <c r="E322" s="448"/>
      <c r="F322" s="448"/>
      <c r="G322" s="463"/>
    </row>
    <row r="323" spans="2:7" ht="12" customHeight="1">
      <c r="B323" s="1128"/>
      <c r="C323" s="1129"/>
      <c r="D323" s="1129"/>
      <c r="E323" s="1129"/>
      <c r="F323" s="1129"/>
      <c r="G323" s="463"/>
    </row>
    <row r="324" spans="2:7" ht="12.75" hidden="1">
      <c r="B324" s="474"/>
      <c r="C324" s="448"/>
      <c r="D324" s="249"/>
      <c r="E324" s="448"/>
      <c r="F324" s="448"/>
      <c r="G324" s="463"/>
    </row>
    <row r="325" spans="2:7" ht="12.75" hidden="1">
      <c r="B325" s="474"/>
      <c r="C325" s="448"/>
      <c r="D325" s="249"/>
      <c r="E325" s="448"/>
      <c r="F325" s="448"/>
      <c r="G325" s="463"/>
    </row>
    <row r="326" spans="2:7" ht="12.75">
      <c r="B326" s="474" t="s">
        <v>78</v>
      </c>
      <c r="C326" s="240"/>
      <c r="D326" s="681"/>
      <c r="E326" s="240"/>
      <c r="F326" s="448"/>
      <c r="G326" s="463"/>
    </row>
    <row r="327" spans="2:7" ht="12.75">
      <c r="B327" s="474"/>
      <c r="C327" s="240"/>
      <c r="D327" s="681"/>
      <c r="E327" s="240"/>
      <c r="F327" s="448"/>
      <c r="G327" s="463"/>
    </row>
    <row r="328" spans="2:7" ht="12.75">
      <c r="B328" s="474"/>
      <c r="C328" s="448"/>
      <c r="D328" s="249"/>
      <c r="E328" s="448"/>
      <c r="F328" s="448"/>
      <c r="G328" s="463"/>
    </row>
    <row r="329" spans="2:7" ht="12.75">
      <c r="B329" s="611"/>
      <c r="C329" s="240"/>
      <c r="D329" s="313"/>
      <c r="E329" s="242"/>
      <c r="F329" s="240"/>
      <c r="G329" s="577"/>
    </row>
    <row r="330" spans="2:7" ht="12.75">
      <c r="B330" s="691" t="s">
        <v>448</v>
      </c>
      <c r="C330" s="591"/>
      <c r="D330" s="1060" t="s">
        <v>449</v>
      </c>
      <c r="E330" s="1060"/>
      <c r="F330" s="448"/>
      <c r="G330" s="619"/>
    </row>
    <row r="331" spans="2:7" ht="13.5" thickBot="1">
      <c r="B331" s="692" t="s">
        <v>578</v>
      </c>
      <c r="C331" s="585"/>
      <c r="D331" s="1061" t="s">
        <v>450</v>
      </c>
      <c r="E331" s="1061"/>
      <c r="F331" s="632"/>
      <c r="G331" s="693"/>
    </row>
    <row r="332" spans="2:7" ht="12.75">
      <c r="B332" s="73"/>
      <c r="C332" s="73"/>
      <c r="D332" s="248"/>
      <c r="E332" s="73"/>
      <c r="F332" s="73"/>
      <c r="G332" s="73"/>
    </row>
    <row r="333" spans="2:7" ht="12.75" customHeight="1">
      <c r="B333" s="73"/>
      <c r="C333" s="73"/>
      <c r="D333" s="248"/>
      <c r="E333" s="73"/>
      <c r="F333" s="73"/>
      <c r="G333" s="73"/>
    </row>
    <row r="334" spans="2:7" ht="12.75">
      <c r="B334" s="73"/>
      <c r="C334" s="73"/>
      <c r="D334" s="248"/>
      <c r="E334" s="73"/>
      <c r="F334" s="73"/>
      <c r="G334" s="73"/>
    </row>
    <row r="335" spans="2:7" ht="12.75">
      <c r="B335" s="73"/>
      <c r="C335" s="73"/>
      <c r="D335" s="248"/>
      <c r="E335" s="73"/>
      <c r="F335" s="73"/>
      <c r="G335" s="73"/>
    </row>
    <row r="336" spans="2:7" ht="12.75" customHeight="1">
      <c r="B336" s="73"/>
      <c r="C336" s="73"/>
      <c r="D336" s="248"/>
      <c r="E336" s="73"/>
      <c r="F336" s="73"/>
      <c r="G336" s="73"/>
    </row>
  </sheetData>
  <mergeCells count="61">
    <mergeCell ref="C6:G6"/>
    <mergeCell ref="D330:E330"/>
    <mergeCell ref="B261:E261"/>
    <mergeCell ref="B262:E262"/>
    <mergeCell ref="B264:C264"/>
    <mergeCell ref="B265:C265"/>
    <mergeCell ref="B266:C266"/>
    <mergeCell ref="B267:C267"/>
    <mergeCell ref="B268:C268"/>
    <mergeCell ref="B269:C269"/>
    <mergeCell ref="B272:C272"/>
    <mergeCell ref="B273:C273"/>
    <mergeCell ref="B274:C274"/>
    <mergeCell ref="B293:C293"/>
    <mergeCell ref="B294:C294"/>
    <mergeCell ref="B275:C275"/>
    <mergeCell ref="D331:E331"/>
    <mergeCell ref="B281:E281"/>
    <mergeCell ref="B282:E282"/>
    <mergeCell ref="B284:C284"/>
    <mergeCell ref="B286:C286"/>
    <mergeCell ref="B287:C287"/>
    <mergeCell ref="B288:C288"/>
    <mergeCell ref="B289:C289"/>
    <mergeCell ref="B290:C290"/>
    <mergeCell ref="B291:C291"/>
    <mergeCell ref="B292:C292"/>
    <mergeCell ref="B301:C301"/>
    <mergeCell ref="B304:C304"/>
    <mergeCell ref="B305:C305"/>
    <mergeCell ref="B295:C295"/>
    <mergeCell ref="B308:C308"/>
    <mergeCell ref="B276:C276"/>
    <mergeCell ref="B277:C277"/>
    <mergeCell ref="B278:C278"/>
    <mergeCell ref="B285:C285"/>
    <mergeCell ref="B309:C309"/>
    <mergeCell ref="B310:C310"/>
    <mergeCell ref="B316:F316"/>
    <mergeCell ref="B296:C296"/>
    <mergeCell ref="B297:C297"/>
    <mergeCell ref="B298:C298"/>
    <mergeCell ref="B299:C299"/>
    <mergeCell ref="B306:C306"/>
    <mergeCell ref="B300:C300"/>
    <mergeCell ref="B2:F2"/>
    <mergeCell ref="B323:F323"/>
    <mergeCell ref="B3:G3"/>
    <mergeCell ref="B4:G4"/>
    <mergeCell ref="B313:C313"/>
    <mergeCell ref="B271:C271"/>
    <mergeCell ref="B312:C312"/>
    <mergeCell ref="B303:C303"/>
    <mergeCell ref="B7:F7"/>
    <mergeCell ref="B263:E263"/>
    <mergeCell ref="B270:C270"/>
    <mergeCell ref="B279:C279"/>
    <mergeCell ref="B283:E283"/>
    <mergeCell ref="B302:C302"/>
    <mergeCell ref="B311:C311"/>
    <mergeCell ref="B307:C307"/>
  </mergeCells>
  <dataValidations disablePrompts="1" count="4">
    <dataValidation allowBlank="1" showInputMessage="1" showErrorMessage="1" prompt="Saldo final del periodo que corresponde la cuenta pública presentada (mensual:  enero, febrero, marzo, etc.; trimestral: 1er, 2do, 3ro. o 4to.)." sqref="C131 C96 C136 C141"/>
    <dataValidation allowBlank="1" showInputMessage="1" showErrorMessage="1" prompt="Características cualitativas significativas que les impacten financieramente." sqref="E141 D96:E96 E131 E136"/>
    <dataValidation allowBlank="1" showInputMessage="1" showErrorMessage="1" prompt="Especificar origen de dicho recurso: Federal, Estatal, Municipal, Particulares." sqref="D131 D136 D141"/>
    <dataValidation allowBlank="1" showInputMessage="1" showErrorMessage="1" prompt="Corresponde al número de la cuenta de acuerdo al Plan de Cuentas emitido por el CONAC (DOF 22/11/2010)." sqref="B96"/>
  </dataValidations>
  <printOptions horizontalCentered="1" verticalCentered="1"/>
  <pageMargins left="0.23622047244094491" right="0.23622047244094491" top="0.55118110236220474" bottom="0.39370078740157483" header="0.31496062992125984" footer="0.23622047244094491"/>
  <pageSetup scale="88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10"/>
  <sheetViews>
    <sheetView showGridLines="0" workbookViewId="0">
      <selection activeCell="M50" sqref="M50"/>
    </sheetView>
  </sheetViews>
  <sheetFormatPr baseColWidth="10" defaultRowHeight="12"/>
  <cols>
    <col min="1" max="1" width="2.85546875" style="17" customWidth="1"/>
    <col min="2" max="2" width="2.28515625" style="42" customWidth="1"/>
    <col min="3" max="3" width="2.85546875" style="42" customWidth="1"/>
    <col min="4" max="4" width="46.42578125" style="42" customWidth="1"/>
    <col min="5" max="5" width="14.85546875" style="42" customWidth="1"/>
    <col min="6" max="8" width="15.7109375" style="42" customWidth="1"/>
    <col min="9" max="9" width="16.5703125" style="42" customWidth="1"/>
    <col min="10" max="10" width="16.140625" style="42" customWidth="1"/>
    <col min="11" max="11" width="3.42578125" style="17" customWidth="1"/>
    <col min="12" max="12" width="19.28515625" style="42" customWidth="1"/>
    <col min="13" max="16384" width="11.42578125" style="42"/>
  </cols>
  <sheetData>
    <row r="1" spans="1:12" ht="12.75" thickBot="1"/>
    <row r="2" spans="1:12" ht="6" customHeight="1">
      <c r="A2" s="73"/>
      <c r="B2" s="1182"/>
      <c r="C2" s="1008"/>
      <c r="D2" s="1008"/>
      <c r="E2" s="1008"/>
      <c r="F2" s="1008"/>
      <c r="G2" s="1008"/>
      <c r="H2" s="1008"/>
      <c r="I2" s="1008"/>
      <c r="J2" s="1008"/>
      <c r="K2" s="663"/>
      <c r="L2" s="238"/>
    </row>
    <row r="3" spans="1:12" ht="12.75">
      <c r="A3" s="73"/>
      <c r="B3" s="1035" t="s">
        <v>204</v>
      </c>
      <c r="C3" s="1031"/>
      <c r="D3" s="1031"/>
      <c r="E3" s="1031"/>
      <c r="F3" s="1031"/>
      <c r="G3" s="1031"/>
      <c r="H3" s="1031"/>
      <c r="I3" s="1031"/>
      <c r="J3" s="1031"/>
      <c r="K3" s="463"/>
      <c r="L3" s="238"/>
    </row>
    <row r="4" spans="1:12" ht="19.5" customHeight="1">
      <c r="A4" s="73"/>
      <c r="B4" s="1183" t="s">
        <v>1297</v>
      </c>
      <c r="C4" s="1184"/>
      <c r="D4" s="1184"/>
      <c r="E4" s="1184"/>
      <c r="F4" s="1184"/>
      <c r="G4" s="1184"/>
      <c r="H4" s="1184"/>
      <c r="I4" s="1184"/>
      <c r="J4" s="1184"/>
      <c r="K4" s="463"/>
      <c r="L4" s="238"/>
    </row>
    <row r="5" spans="1:12" s="17" customFormat="1" ht="2.25" customHeight="1">
      <c r="A5" s="319"/>
      <c r="B5" s="695"/>
      <c r="C5" s="317"/>
      <c r="D5" s="317"/>
      <c r="E5" s="448"/>
      <c r="F5" s="318"/>
      <c r="G5" s="318"/>
      <c r="H5" s="318"/>
      <c r="I5" s="318"/>
      <c r="J5" s="318"/>
      <c r="K5" s="463"/>
      <c r="L5" s="73"/>
    </row>
    <row r="6" spans="1:12" s="17" customFormat="1" ht="17.25" customHeight="1">
      <c r="A6" s="319"/>
      <c r="B6" s="468"/>
      <c r="C6" s="448"/>
      <c r="D6" s="452" t="s">
        <v>377</v>
      </c>
      <c r="E6" s="1160" t="s">
        <v>451</v>
      </c>
      <c r="F6" s="1160"/>
      <c r="G6" s="1160"/>
      <c r="H6" s="1160"/>
      <c r="I6" s="1160"/>
      <c r="J6" s="1160"/>
      <c r="K6" s="463"/>
      <c r="L6" s="73"/>
    </row>
    <row r="7" spans="1:12" s="17" customFormat="1" ht="2.25" customHeight="1">
      <c r="A7" s="319"/>
      <c r="B7" s="695"/>
      <c r="C7" s="317"/>
      <c r="D7" s="317"/>
      <c r="E7" s="448"/>
      <c r="F7" s="318"/>
      <c r="G7" s="318"/>
      <c r="H7" s="318"/>
      <c r="I7" s="318"/>
      <c r="J7" s="318"/>
      <c r="K7" s="463"/>
      <c r="L7" s="73"/>
    </row>
    <row r="8" spans="1:12" ht="12" customHeight="1">
      <c r="A8" s="425"/>
      <c r="B8" s="1185" t="s">
        <v>205</v>
      </c>
      <c r="C8" s="1186"/>
      <c r="D8" s="1186"/>
      <c r="E8" s="1186" t="s">
        <v>206</v>
      </c>
      <c r="F8" s="1186"/>
      <c r="G8" s="1186"/>
      <c r="H8" s="1186"/>
      <c r="I8" s="1186"/>
      <c r="J8" s="1179" t="s">
        <v>207</v>
      </c>
      <c r="K8" s="463"/>
      <c r="L8" s="238"/>
    </row>
    <row r="9" spans="1:12" ht="25.5">
      <c r="A9" s="319"/>
      <c r="B9" s="1185"/>
      <c r="C9" s="1186"/>
      <c r="D9" s="1186"/>
      <c r="E9" s="450" t="s">
        <v>208</v>
      </c>
      <c r="F9" s="320" t="s">
        <v>209</v>
      </c>
      <c r="G9" s="450" t="s">
        <v>210</v>
      </c>
      <c r="H9" s="450" t="s">
        <v>211</v>
      </c>
      <c r="I9" s="450" t="s">
        <v>212</v>
      </c>
      <c r="J9" s="1179"/>
      <c r="K9" s="463"/>
      <c r="L9" s="238"/>
    </row>
    <row r="10" spans="1:12" ht="12" customHeight="1">
      <c r="A10" s="319"/>
      <c r="B10" s="1185"/>
      <c r="C10" s="1186"/>
      <c r="D10" s="1186"/>
      <c r="E10" s="450" t="s">
        <v>213</v>
      </c>
      <c r="F10" s="450" t="s">
        <v>214</v>
      </c>
      <c r="G10" s="450" t="s">
        <v>215</v>
      </c>
      <c r="H10" s="450" t="s">
        <v>216</v>
      </c>
      <c r="I10" s="450" t="s">
        <v>217</v>
      </c>
      <c r="J10" s="450" t="s">
        <v>228</v>
      </c>
      <c r="K10" s="463"/>
      <c r="L10" s="238"/>
    </row>
    <row r="11" spans="1:12" ht="12" customHeight="1">
      <c r="A11" s="426"/>
      <c r="B11" s="696"/>
      <c r="C11" s="321"/>
      <c r="D11" s="321"/>
      <c r="E11" s="322"/>
      <c r="F11" s="322"/>
      <c r="G11" s="822"/>
      <c r="H11" s="822"/>
      <c r="I11" s="322"/>
      <c r="J11" s="322"/>
      <c r="K11" s="463"/>
      <c r="L11" s="238"/>
    </row>
    <row r="12" spans="1:12" ht="12" customHeight="1">
      <c r="A12" s="426"/>
      <c r="B12" s="1167" t="s">
        <v>85</v>
      </c>
      <c r="C12" s="1168"/>
      <c r="D12" s="1168"/>
      <c r="E12" s="323"/>
      <c r="F12" s="323"/>
      <c r="G12" s="823"/>
      <c r="H12" s="823"/>
      <c r="I12" s="323"/>
      <c r="J12" s="323"/>
      <c r="K12" s="463"/>
      <c r="L12" s="238"/>
    </row>
    <row r="13" spans="1:12" ht="12" customHeight="1">
      <c r="A13" s="426"/>
      <c r="B13" s="1167" t="s">
        <v>198</v>
      </c>
      <c r="C13" s="1168"/>
      <c r="D13" s="1168"/>
      <c r="E13" s="323"/>
      <c r="F13" s="323"/>
      <c r="G13" s="823"/>
      <c r="H13" s="823"/>
      <c r="I13" s="323"/>
      <c r="J13" s="323"/>
      <c r="K13" s="463"/>
      <c r="L13" s="238"/>
    </row>
    <row r="14" spans="1:12" ht="12" customHeight="1">
      <c r="A14" s="426"/>
      <c r="B14" s="1167" t="s">
        <v>89</v>
      </c>
      <c r="C14" s="1168"/>
      <c r="D14" s="1168"/>
      <c r="E14" s="323"/>
      <c r="F14" s="323"/>
      <c r="G14" s="823"/>
      <c r="H14" s="823"/>
      <c r="I14" s="323"/>
      <c r="J14" s="323"/>
      <c r="K14" s="463"/>
      <c r="L14" s="238"/>
    </row>
    <row r="15" spans="1:12" ht="12" customHeight="1">
      <c r="A15" s="426"/>
      <c r="B15" s="1167" t="s">
        <v>91</v>
      </c>
      <c r="C15" s="1168"/>
      <c r="D15" s="1168"/>
      <c r="E15" s="323"/>
      <c r="F15" s="323"/>
      <c r="G15" s="823"/>
      <c r="H15" s="823"/>
      <c r="I15" s="323"/>
      <c r="J15" s="323"/>
      <c r="K15" s="463"/>
      <c r="L15" s="238"/>
    </row>
    <row r="16" spans="1:12" ht="12" customHeight="1">
      <c r="A16" s="426"/>
      <c r="B16" s="1167" t="s">
        <v>218</v>
      </c>
      <c r="C16" s="1168"/>
      <c r="D16" s="1168"/>
      <c r="E16" s="323"/>
      <c r="F16" s="323"/>
      <c r="G16" s="823"/>
      <c r="H16" s="823"/>
      <c r="I16" s="323"/>
      <c r="J16" s="323"/>
      <c r="K16" s="463"/>
      <c r="L16" s="238"/>
    </row>
    <row r="17" spans="1:12" ht="12" customHeight="1">
      <c r="A17" s="426"/>
      <c r="B17" s="697"/>
      <c r="C17" s="1168" t="s">
        <v>219</v>
      </c>
      <c r="D17" s="1168"/>
      <c r="E17" s="323"/>
      <c r="F17" s="323"/>
      <c r="G17" s="823"/>
      <c r="H17" s="823"/>
      <c r="I17" s="323"/>
      <c r="J17" s="323"/>
      <c r="K17" s="463"/>
      <c r="L17" s="238"/>
    </row>
    <row r="18" spans="1:12" ht="12" customHeight="1">
      <c r="A18" s="426"/>
      <c r="B18" s="697"/>
      <c r="C18" s="1168" t="s">
        <v>220</v>
      </c>
      <c r="D18" s="1168"/>
      <c r="E18" s="323"/>
      <c r="F18" s="323"/>
      <c r="G18" s="823"/>
      <c r="H18" s="823"/>
      <c r="I18" s="323"/>
      <c r="J18" s="323"/>
      <c r="K18" s="463"/>
      <c r="L18" s="238"/>
    </row>
    <row r="19" spans="1:12" ht="12" customHeight="1">
      <c r="A19" s="426"/>
      <c r="B19" s="1167" t="s">
        <v>221</v>
      </c>
      <c r="C19" s="1168"/>
      <c r="D19" s="1168"/>
      <c r="E19" s="428"/>
      <c r="F19" s="343"/>
      <c r="G19" s="824"/>
      <c r="H19" s="824"/>
      <c r="I19" s="343"/>
      <c r="J19" s="343"/>
      <c r="K19" s="463"/>
      <c r="L19" s="238"/>
    </row>
    <row r="20" spans="1:12" ht="12" customHeight="1">
      <c r="A20" s="426"/>
      <c r="B20" s="697"/>
      <c r="C20" s="1168" t="s">
        <v>219</v>
      </c>
      <c r="D20" s="1168"/>
      <c r="E20" s="323"/>
      <c r="F20" s="323"/>
      <c r="G20" s="823"/>
      <c r="H20" s="823"/>
      <c r="I20" s="323"/>
      <c r="J20" s="323"/>
      <c r="K20" s="463"/>
      <c r="L20" s="238"/>
    </row>
    <row r="21" spans="1:12" ht="12" customHeight="1">
      <c r="A21" s="426"/>
      <c r="B21" s="697"/>
      <c r="C21" s="1168" t="s">
        <v>220</v>
      </c>
      <c r="D21" s="1168"/>
      <c r="E21" s="323"/>
      <c r="F21" s="323"/>
      <c r="G21" s="823"/>
      <c r="H21" s="823"/>
      <c r="I21" s="323"/>
      <c r="J21" s="323"/>
      <c r="K21" s="463"/>
      <c r="L21" s="238"/>
    </row>
    <row r="22" spans="1:12" ht="12" customHeight="1">
      <c r="A22" s="426"/>
      <c r="B22" s="1167" t="s">
        <v>222</v>
      </c>
      <c r="C22" s="1168"/>
      <c r="D22" s="1168"/>
      <c r="E22" s="343"/>
      <c r="F22" s="343"/>
      <c r="G22" s="824"/>
      <c r="H22" s="823"/>
      <c r="I22" s="323"/>
      <c r="J22" s="323"/>
      <c r="K22" s="463"/>
      <c r="L22" s="238"/>
    </row>
    <row r="23" spans="1:12" ht="12" customHeight="1">
      <c r="A23" s="426"/>
      <c r="B23" s="1167" t="s">
        <v>102</v>
      </c>
      <c r="C23" s="1168"/>
      <c r="D23" s="1168"/>
      <c r="E23" s="979">
        <v>0</v>
      </c>
      <c r="F23" s="979">
        <v>15918814.25</v>
      </c>
      <c r="G23" s="979">
        <v>15918814.25</v>
      </c>
      <c r="H23" s="979">
        <v>15918814.25</v>
      </c>
      <c r="I23" s="979">
        <v>0</v>
      </c>
      <c r="J23" s="979">
        <v>0</v>
      </c>
      <c r="K23" s="463"/>
      <c r="L23" s="238"/>
    </row>
    <row r="24" spans="1:12" ht="12" customHeight="1">
      <c r="A24" s="427"/>
      <c r="B24" s="1167" t="s">
        <v>223</v>
      </c>
      <c r="C24" s="1168"/>
      <c r="D24" s="1168"/>
      <c r="E24" s="979">
        <v>116200534.04000001</v>
      </c>
      <c r="F24" s="979">
        <v>11591914.810000001</v>
      </c>
      <c r="G24" s="979">
        <v>127792448.85000001</v>
      </c>
      <c r="H24" s="979">
        <v>94436587.260000005</v>
      </c>
      <c r="I24" s="979">
        <v>76925167.319999993</v>
      </c>
      <c r="J24" s="979">
        <v>-39275366.720000014</v>
      </c>
      <c r="K24" s="463"/>
      <c r="L24" s="238"/>
    </row>
    <row r="25" spans="1:12" ht="12" customHeight="1">
      <c r="A25" s="426"/>
      <c r="B25" s="1167" t="s">
        <v>224</v>
      </c>
      <c r="C25" s="1168"/>
      <c r="D25" s="1168"/>
      <c r="E25" s="889"/>
      <c r="F25" s="889"/>
      <c r="G25" s="890"/>
      <c r="H25" s="891"/>
      <c r="I25" s="889"/>
      <c r="J25" s="889"/>
      <c r="K25" s="463"/>
      <c r="L25" s="238"/>
    </row>
    <row r="26" spans="1:12" ht="12" customHeight="1">
      <c r="A26" s="426"/>
      <c r="B26" s="698"/>
      <c r="C26" s="324"/>
      <c r="D26" s="430"/>
      <c r="E26" s="892"/>
      <c r="F26" s="892"/>
      <c r="G26" s="893"/>
      <c r="H26" s="893"/>
      <c r="I26" s="892"/>
      <c r="J26" s="892"/>
      <c r="K26" s="463"/>
      <c r="L26" s="238"/>
    </row>
    <row r="27" spans="1:12" ht="12" customHeight="1">
      <c r="A27" s="319"/>
      <c r="B27" s="699"/>
      <c r="C27" s="325"/>
      <c r="D27" s="825" t="s">
        <v>225</v>
      </c>
      <c r="E27" s="894">
        <f>+E24+E23</f>
        <v>116200534.04000001</v>
      </c>
      <c r="F27" s="894">
        <f t="shared" ref="F27:I27" si="0">+F24+F23</f>
        <v>27510729.060000002</v>
      </c>
      <c r="G27" s="895">
        <f t="shared" si="0"/>
        <v>143711263.10000002</v>
      </c>
      <c r="H27" s="895">
        <f t="shared" si="0"/>
        <v>110355401.51000001</v>
      </c>
      <c r="I27" s="894">
        <f t="shared" si="0"/>
        <v>76925167.319999993</v>
      </c>
      <c r="J27" s="1174">
        <f>+J24+J23</f>
        <v>-39275366.720000014</v>
      </c>
      <c r="K27" s="463"/>
      <c r="L27" s="238"/>
    </row>
    <row r="28" spans="1:12" ht="12" customHeight="1">
      <c r="A28" s="426"/>
      <c r="B28" s="700"/>
      <c r="C28" s="326"/>
      <c r="D28" s="326"/>
      <c r="E28" s="896"/>
      <c r="F28" s="896"/>
      <c r="G28" s="896"/>
      <c r="H28" s="1176" t="s">
        <v>311</v>
      </c>
      <c r="I28" s="1177"/>
      <c r="J28" s="1175"/>
      <c r="K28" s="463"/>
      <c r="L28" s="238"/>
    </row>
    <row r="29" spans="1:12" ht="5.25" customHeight="1">
      <c r="A29" s="319"/>
      <c r="B29" s="695"/>
      <c r="C29" s="317"/>
      <c r="D29" s="317"/>
      <c r="E29" s="897"/>
      <c r="F29" s="897"/>
      <c r="G29" s="897"/>
      <c r="H29" s="897"/>
      <c r="I29" s="897"/>
      <c r="J29" s="897"/>
      <c r="K29" s="463"/>
      <c r="L29" s="238"/>
    </row>
    <row r="30" spans="1:12" ht="12" customHeight="1">
      <c r="A30" s="319"/>
      <c r="B30" s="1178" t="s">
        <v>226</v>
      </c>
      <c r="C30" s="1179"/>
      <c r="D30" s="1179"/>
      <c r="E30" s="1180" t="s">
        <v>206</v>
      </c>
      <c r="F30" s="1180"/>
      <c r="G30" s="1180"/>
      <c r="H30" s="1180"/>
      <c r="I30" s="1180"/>
      <c r="J30" s="1181" t="s">
        <v>207</v>
      </c>
      <c r="K30" s="463"/>
      <c r="L30" s="238"/>
    </row>
    <row r="31" spans="1:12" ht="25.5">
      <c r="A31" s="319"/>
      <c r="B31" s="1178"/>
      <c r="C31" s="1179"/>
      <c r="D31" s="1179"/>
      <c r="E31" s="898" t="s">
        <v>208</v>
      </c>
      <c r="F31" s="899" t="s">
        <v>209</v>
      </c>
      <c r="G31" s="898" t="s">
        <v>210</v>
      </c>
      <c r="H31" s="898" t="s">
        <v>211</v>
      </c>
      <c r="I31" s="898" t="s">
        <v>212</v>
      </c>
      <c r="J31" s="1181"/>
      <c r="K31" s="463"/>
      <c r="L31" s="238"/>
    </row>
    <row r="32" spans="1:12" ht="12" customHeight="1">
      <c r="A32" s="319"/>
      <c r="B32" s="1178"/>
      <c r="C32" s="1179"/>
      <c r="D32" s="1179"/>
      <c r="E32" s="898" t="s">
        <v>213</v>
      </c>
      <c r="F32" s="898" t="s">
        <v>214</v>
      </c>
      <c r="G32" s="898" t="s">
        <v>215</v>
      </c>
      <c r="H32" s="898" t="s">
        <v>216</v>
      </c>
      <c r="I32" s="898" t="s">
        <v>217</v>
      </c>
      <c r="J32" s="898" t="s">
        <v>228</v>
      </c>
      <c r="K32" s="463"/>
      <c r="L32" s="238"/>
    </row>
    <row r="33" spans="1:12" ht="12" customHeight="1">
      <c r="A33" s="426"/>
      <c r="B33" s="696"/>
      <c r="C33" s="321"/>
      <c r="D33" s="321"/>
      <c r="E33" s="900"/>
      <c r="F33" s="900"/>
      <c r="G33" s="900"/>
      <c r="H33" s="900"/>
      <c r="I33" s="901"/>
      <c r="J33" s="900"/>
      <c r="K33" s="463"/>
      <c r="L33" s="238"/>
    </row>
    <row r="34" spans="1:12" ht="12" customHeight="1">
      <c r="A34" s="426"/>
      <c r="B34" s="701"/>
      <c r="C34" s="240"/>
      <c r="D34" s="240"/>
      <c r="E34" s="882"/>
      <c r="F34" s="882"/>
      <c r="G34" s="882"/>
      <c r="H34" s="882"/>
      <c r="I34" s="890"/>
      <c r="J34" s="882"/>
      <c r="K34" s="463"/>
      <c r="L34" s="238"/>
    </row>
    <row r="35" spans="1:12" ht="12" customHeight="1">
      <c r="A35" s="426"/>
      <c r="B35" s="701"/>
      <c r="C35" s="1168" t="s">
        <v>565</v>
      </c>
      <c r="D35" s="1168"/>
      <c r="E35" s="882"/>
      <c r="F35" s="882"/>
      <c r="G35" s="882"/>
      <c r="H35" s="882"/>
      <c r="I35" s="890"/>
      <c r="J35" s="882"/>
      <c r="K35" s="463"/>
      <c r="L35" s="238"/>
    </row>
    <row r="36" spans="1:12" ht="12" customHeight="1">
      <c r="A36" s="426"/>
      <c r="B36" s="701"/>
      <c r="C36" s="1168" t="s">
        <v>566</v>
      </c>
      <c r="D36" s="1168"/>
      <c r="E36" s="882"/>
      <c r="F36" s="882"/>
      <c r="G36" s="882"/>
      <c r="H36" s="882"/>
      <c r="I36" s="890"/>
      <c r="J36" s="882"/>
      <c r="K36" s="463"/>
      <c r="L36" s="238"/>
    </row>
    <row r="37" spans="1:12" ht="12" customHeight="1">
      <c r="A37" s="426"/>
      <c r="B37" s="701"/>
      <c r="C37" s="1168" t="s">
        <v>567</v>
      </c>
      <c r="D37" s="1168"/>
      <c r="E37" s="882"/>
      <c r="F37" s="882"/>
      <c r="G37" s="882"/>
      <c r="H37" s="882"/>
      <c r="I37" s="890"/>
      <c r="J37" s="882"/>
      <c r="K37" s="463"/>
      <c r="L37" s="238"/>
    </row>
    <row r="38" spans="1:12" ht="12" customHeight="1">
      <c r="A38" s="426"/>
      <c r="B38" s="701"/>
      <c r="C38" s="449"/>
      <c r="D38" s="449"/>
      <c r="E38" s="882"/>
      <c r="F38" s="902"/>
      <c r="G38" s="882"/>
      <c r="H38" s="889"/>
      <c r="I38" s="891"/>
      <c r="J38" s="882"/>
      <c r="K38" s="463"/>
      <c r="L38" s="238"/>
    </row>
    <row r="39" spans="1:12" ht="12" customHeight="1">
      <c r="A39" s="426"/>
      <c r="B39" s="701"/>
      <c r="C39" s="1168" t="s">
        <v>452</v>
      </c>
      <c r="D39" s="1168" t="s">
        <v>452</v>
      </c>
      <c r="E39" s="882"/>
      <c r="F39" s="882"/>
      <c r="G39" s="882"/>
      <c r="H39" s="882"/>
      <c r="I39" s="890"/>
      <c r="J39" s="882"/>
      <c r="K39" s="463"/>
      <c r="L39" s="238"/>
    </row>
    <row r="40" spans="1:12" ht="12" customHeight="1">
      <c r="A40" s="426"/>
      <c r="B40" s="701"/>
      <c r="C40" s="1168" t="s">
        <v>654</v>
      </c>
      <c r="D40" s="1168"/>
      <c r="E40" s="882"/>
      <c r="F40" s="882"/>
      <c r="G40" s="882"/>
      <c r="H40" s="882"/>
      <c r="I40" s="890"/>
      <c r="J40" s="882"/>
      <c r="K40" s="463"/>
      <c r="L40" s="238"/>
    </row>
    <row r="41" spans="1:12" ht="12" customHeight="1">
      <c r="A41" s="426"/>
      <c r="B41" s="701"/>
      <c r="C41" s="1168" t="s">
        <v>667</v>
      </c>
      <c r="D41" s="1168"/>
      <c r="E41" s="980">
        <v>0</v>
      </c>
      <c r="F41" s="980">
        <v>15918814.25</v>
      </c>
      <c r="G41" s="980">
        <v>15918814.25</v>
      </c>
      <c r="H41" s="980">
        <v>15918814.25</v>
      </c>
      <c r="I41" s="980">
        <v>0</v>
      </c>
      <c r="J41" s="980">
        <v>0</v>
      </c>
      <c r="K41" s="463"/>
      <c r="L41" s="238"/>
    </row>
    <row r="42" spans="1:12" ht="12" customHeight="1">
      <c r="A42" s="426"/>
      <c r="B42" s="701"/>
      <c r="C42" s="1168" t="s">
        <v>655</v>
      </c>
      <c r="D42" s="1168"/>
      <c r="E42" s="882"/>
      <c r="F42" s="882"/>
      <c r="G42" s="882"/>
      <c r="H42" s="882"/>
      <c r="I42" s="890"/>
      <c r="J42" s="882"/>
      <c r="K42" s="463"/>
      <c r="L42" s="238"/>
    </row>
    <row r="43" spans="1:12" ht="12" customHeight="1">
      <c r="A43" s="426"/>
      <c r="B43" s="697"/>
      <c r="C43" s="1168"/>
      <c r="D43" s="1168"/>
      <c r="E43" s="882"/>
      <c r="F43" s="882"/>
      <c r="G43" s="882"/>
      <c r="H43" s="882"/>
      <c r="I43" s="890"/>
      <c r="J43" s="882"/>
      <c r="K43" s="463"/>
      <c r="L43" s="238"/>
    </row>
    <row r="44" spans="1:12" ht="12" customHeight="1">
      <c r="A44" s="426"/>
      <c r="B44" s="697"/>
      <c r="C44" s="1168"/>
      <c r="D44" s="1168"/>
      <c r="E44" s="889"/>
      <c r="F44" s="889"/>
      <c r="G44" s="889"/>
      <c r="H44" s="889"/>
      <c r="I44" s="903"/>
      <c r="J44" s="904"/>
      <c r="K44" s="463"/>
      <c r="L44" s="238"/>
    </row>
    <row r="45" spans="1:12" ht="12" customHeight="1">
      <c r="A45" s="426"/>
      <c r="B45" s="697"/>
      <c r="C45" s="1168" t="s">
        <v>454</v>
      </c>
      <c r="D45" s="1168" t="s">
        <v>454</v>
      </c>
      <c r="E45" s="980">
        <v>116200534.04000001</v>
      </c>
      <c r="F45" s="980">
        <v>11591914.810000001</v>
      </c>
      <c r="G45" s="980">
        <v>127792448.85000001</v>
      </c>
      <c r="H45" s="980">
        <v>94436587.260000005</v>
      </c>
      <c r="I45" s="980">
        <v>76925167.319999993</v>
      </c>
      <c r="J45" s="980">
        <v>-39275366.720000014</v>
      </c>
      <c r="K45" s="463"/>
      <c r="L45" s="238"/>
    </row>
    <row r="46" spans="1:12" ht="12" customHeight="1">
      <c r="A46" s="426"/>
      <c r="B46" s="697"/>
      <c r="C46" s="1168" t="s">
        <v>453</v>
      </c>
      <c r="D46" s="1168" t="s">
        <v>453</v>
      </c>
      <c r="E46" s="980">
        <v>116200534.04000001</v>
      </c>
      <c r="F46" s="980">
        <v>11591914.810000001</v>
      </c>
      <c r="G46" s="980">
        <v>127792448.85000001</v>
      </c>
      <c r="H46" s="980">
        <v>94436587.260000005</v>
      </c>
      <c r="I46" s="980">
        <v>76925167.319999993</v>
      </c>
      <c r="J46" s="980">
        <v>-39275366.720000014</v>
      </c>
      <c r="K46" s="463"/>
      <c r="L46" s="238"/>
    </row>
    <row r="47" spans="1:12" ht="12" customHeight="1">
      <c r="A47" s="426"/>
      <c r="B47" s="697"/>
      <c r="C47" s="1168" t="s">
        <v>455</v>
      </c>
      <c r="D47" s="1168" t="s">
        <v>455</v>
      </c>
      <c r="E47" s="980">
        <v>116200534.04000001</v>
      </c>
      <c r="F47" s="980">
        <v>11591914.810000001</v>
      </c>
      <c r="G47" s="980">
        <v>127792448.85000001</v>
      </c>
      <c r="H47" s="980">
        <v>94436587.260000005</v>
      </c>
      <c r="I47" s="980">
        <v>76925167.319999993</v>
      </c>
      <c r="J47" s="980">
        <v>-39275366.720000014</v>
      </c>
      <c r="K47" s="463"/>
      <c r="L47" s="238"/>
    </row>
    <row r="48" spans="1:12" ht="12" customHeight="1">
      <c r="A48" s="426"/>
      <c r="B48" s="697"/>
      <c r="C48" s="448"/>
      <c r="D48" s="429"/>
      <c r="E48" s="882"/>
      <c r="F48" s="889"/>
      <c r="G48" s="889"/>
      <c r="H48" s="889"/>
      <c r="I48" s="891"/>
      <c r="J48" s="889"/>
      <c r="K48" s="463"/>
      <c r="L48" s="238"/>
    </row>
    <row r="49" spans="1:12" ht="12" customHeight="1">
      <c r="A49" s="426"/>
      <c r="B49" s="697"/>
      <c r="C49" s="448"/>
      <c r="D49" s="429"/>
      <c r="E49" s="882"/>
      <c r="F49" s="889"/>
      <c r="G49" s="889"/>
      <c r="H49" s="889"/>
      <c r="I49" s="891"/>
      <c r="J49" s="889"/>
      <c r="K49" s="463"/>
      <c r="L49" s="238"/>
    </row>
    <row r="50" spans="1:12" ht="12" customHeight="1">
      <c r="A50" s="426"/>
      <c r="B50" s="698"/>
      <c r="C50" s="324"/>
      <c r="D50" s="430"/>
      <c r="E50" s="905"/>
      <c r="F50" s="905"/>
      <c r="G50" s="905"/>
      <c r="H50" s="905"/>
      <c r="I50" s="906"/>
      <c r="J50" s="905"/>
      <c r="K50" s="463"/>
      <c r="L50" s="238"/>
    </row>
    <row r="51" spans="1:12" ht="12" customHeight="1">
      <c r="A51" s="319"/>
      <c r="B51" s="699"/>
      <c r="C51" s="325"/>
      <c r="D51" s="327" t="s">
        <v>225</v>
      </c>
      <c r="E51" s="981">
        <v>116200534.04000001</v>
      </c>
      <c r="F51" s="981">
        <v>27510729.060000002</v>
      </c>
      <c r="G51" s="981">
        <v>143711263.10000002</v>
      </c>
      <c r="H51" s="981">
        <v>110355401.51000001</v>
      </c>
      <c r="I51" s="981">
        <v>76925167.319999993</v>
      </c>
      <c r="J51" s="982">
        <v>-39275366.720000014</v>
      </c>
      <c r="K51" s="463"/>
      <c r="L51" s="238"/>
    </row>
    <row r="52" spans="1:12" ht="19.5" customHeight="1">
      <c r="A52" s="426"/>
      <c r="B52" s="474"/>
      <c r="C52" s="240"/>
      <c r="D52" s="240"/>
      <c r="E52" s="240"/>
      <c r="F52" s="328"/>
      <c r="G52" s="328"/>
      <c r="H52" s="1172" t="s">
        <v>311</v>
      </c>
      <c r="I52" s="1173"/>
      <c r="J52" s="329"/>
      <c r="K52" s="463"/>
      <c r="L52" s="238"/>
    </row>
    <row r="53" spans="1:12" ht="11.25" customHeight="1">
      <c r="A53" s="426"/>
      <c r="B53" s="1171" t="s">
        <v>78</v>
      </c>
      <c r="C53" s="1007"/>
      <c r="D53" s="1007"/>
      <c r="E53" s="1007"/>
      <c r="F53" s="1007"/>
      <c r="G53" s="1007"/>
      <c r="H53" s="1007"/>
      <c r="I53" s="1007"/>
      <c r="J53" s="1007"/>
      <c r="K53" s="463"/>
      <c r="L53" s="238"/>
    </row>
    <row r="54" spans="1:12" ht="12.75">
      <c r="A54" s="73"/>
      <c r="B54" s="474" t="s">
        <v>227</v>
      </c>
      <c r="C54" s="448"/>
      <c r="D54" s="448"/>
      <c r="E54" s="448"/>
      <c r="F54" s="448"/>
      <c r="G54" s="448"/>
      <c r="H54" s="448"/>
      <c r="I54" s="448"/>
      <c r="J54" s="448"/>
      <c r="K54" s="463"/>
      <c r="L54" s="238"/>
    </row>
    <row r="55" spans="1:12" ht="5.25" customHeight="1">
      <c r="A55" s="73"/>
      <c r="B55" s="474"/>
      <c r="C55" s="448"/>
      <c r="D55" s="448"/>
      <c r="E55" s="448"/>
      <c r="F55" s="448"/>
      <c r="G55" s="448"/>
      <c r="H55" s="448"/>
      <c r="I55" s="448"/>
      <c r="J55" s="448"/>
      <c r="K55" s="463"/>
      <c r="L55" s="238"/>
    </row>
    <row r="56" spans="1:12" ht="12.75">
      <c r="A56" s="73"/>
      <c r="B56" s="474"/>
      <c r="C56" s="448"/>
      <c r="D56" s="448"/>
      <c r="E56" s="448"/>
      <c r="F56" s="448"/>
      <c r="G56" s="448"/>
      <c r="H56" s="448"/>
      <c r="I56" s="448"/>
      <c r="J56" s="448"/>
      <c r="K56" s="463"/>
      <c r="L56" s="238"/>
    </row>
    <row r="57" spans="1:12" ht="3" customHeight="1">
      <c r="A57" s="73"/>
      <c r="B57" s="583"/>
      <c r="C57" s="240"/>
      <c r="D57" s="240"/>
      <c r="E57" s="240"/>
      <c r="F57" s="240"/>
      <c r="G57" s="240"/>
      <c r="H57" s="240"/>
      <c r="I57" s="240"/>
      <c r="J57" s="240"/>
      <c r="K57" s="463"/>
      <c r="L57" s="238"/>
    </row>
    <row r="58" spans="1:12" ht="16.5" customHeight="1">
      <c r="A58" s="73"/>
      <c r="B58" s="583"/>
      <c r="C58" s="240"/>
      <c r="D58" s="242"/>
      <c r="E58" s="240"/>
      <c r="F58" s="240"/>
      <c r="G58" s="240"/>
      <c r="H58" s="240"/>
      <c r="I58" s="240"/>
      <c r="J58" s="240"/>
      <c r="K58" s="463"/>
      <c r="L58" s="238"/>
    </row>
    <row r="59" spans="1:12" ht="12.75">
      <c r="A59" s="73"/>
      <c r="B59" s="583"/>
      <c r="C59" s="240"/>
      <c r="D59" s="1014" t="s">
        <v>448</v>
      </c>
      <c r="E59" s="1014"/>
      <c r="F59" s="204"/>
      <c r="G59" s="204"/>
      <c r="H59" s="1060" t="s">
        <v>449</v>
      </c>
      <c r="I59" s="1060"/>
      <c r="J59" s="1060"/>
      <c r="K59" s="1169"/>
      <c r="L59" s="238"/>
    </row>
    <row r="60" spans="1:12" ht="12" customHeight="1" thickBot="1">
      <c r="A60" s="73"/>
      <c r="B60" s="592"/>
      <c r="C60" s="585"/>
      <c r="D60" s="1038" t="s">
        <v>578</v>
      </c>
      <c r="E60" s="1038"/>
      <c r="F60" s="548"/>
      <c r="G60" s="548"/>
      <c r="H60" s="1061" t="s">
        <v>450</v>
      </c>
      <c r="I60" s="1061"/>
      <c r="J60" s="1061"/>
      <c r="K60" s="1170"/>
      <c r="L60" s="238"/>
    </row>
    <row r="61" spans="1:12" ht="12.75">
      <c r="A61" s="73"/>
      <c r="B61" s="238"/>
      <c r="C61" s="238"/>
      <c r="D61" s="238"/>
      <c r="E61" s="238"/>
      <c r="F61" s="238"/>
      <c r="G61" s="238"/>
      <c r="H61" s="238"/>
      <c r="I61" s="238"/>
      <c r="J61" s="238"/>
      <c r="K61" s="73"/>
      <c r="L61" s="238"/>
    </row>
    <row r="62" spans="1:12" ht="12.75">
      <c r="B62" s="238"/>
      <c r="C62" s="238"/>
      <c r="D62" s="238"/>
      <c r="E62" s="238"/>
      <c r="F62" s="238"/>
      <c r="G62" s="238"/>
      <c r="H62" s="238"/>
      <c r="I62" s="238"/>
      <c r="J62" s="238"/>
      <c r="K62" s="73"/>
    </row>
    <row r="63" spans="1:12" ht="12.75">
      <c r="B63" s="238"/>
      <c r="C63" s="238"/>
      <c r="D63" s="238"/>
      <c r="E63" s="238"/>
      <c r="F63" s="238"/>
      <c r="G63" s="238"/>
      <c r="H63" s="238"/>
      <c r="I63" s="238"/>
      <c r="J63" s="238"/>
      <c r="K63" s="73"/>
    </row>
    <row r="64" spans="1:12" ht="12.75">
      <c r="B64" s="238"/>
      <c r="C64" s="238"/>
      <c r="D64" s="238"/>
      <c r="E64" s="238"/>
      <c r="F64" s="238"/>
      <c r="G64" s="238"/>
      <c r="H64" s="238"/>
      <c r="I64" s="238"/>
      <c r="J64" s="238"/>
      <c r="K64" s="73"/>
    </row>
    <row r="65" spans="2:11" ht="12.75">
      <c r="B65" s="238"/>
      <c r="C65" s="238"/>
      <c r="D65" s="238"/>
      <c r="E65" s="238"/>
      <c r="F65" s="238"/>
      <c r="G65" s="238"/>
      <c r="H65" s="238"/>
      <c r="I65" s="238"/>
      <c r="J65" s="238"/>
      <c r="K65" s="73"/>
    </row>
    <row r="66" spans="2:11" ht="12.75">
      <c r="B66" s="238"/>
      <c r="C66" s="238"/>
      <c r="D66" s="238"/>
      <c r="E66" s="238"/>
      <c r="F66" s="238"/>
      <c r="G66" s="238"/>
      <c r="H66" s="238"/>
      <c r="I66" s="238"/>
      <c r="J66" s="238"/>
      <c r="K66" s="73"/>
    </row>
    <row r="67" spans="2:11" ht="12.75">
      <c r="B67" s="238"/>
      <c r="C67" s="238"/>
      <c r="D67" s="238"/>
      <c r="E67" s="238"/>
      <c r="F67" s="238"/>
      <c r="G67" s="238"/>
      <c r="H67" s="238"/>
      <c r="I67" s="238"/>
      <c r="J67" s="238"/>
      <c r="K67" s="73"/>
    </row>
    <row r="68" spans="2:11" ht="12.75">
      <c r="B68" s="238"/>
      <c r="C68" s="238"/>
      <c r="D68" s="238"/>
      <c r="E68" s="238"/>
      <c r="F68" s="238"/>
      <c r="G68" s="238"/>
      <c r="H68" s="238"/>
      <c r="I68" s="238"/>
      <c r="J68" s="238"/>
      <c r="K68" s="73"/>
    </row>
    <row r="69" spans="2:11" ht="12.75">
      <c r="B69" s="238"/>
      <c r="C69" s="238"/>
      <c r="D69" s="238"/>
      <c r="E69" s="238"/>
      <c r="F69" s="238"/>
      <c r="G69" s="238"/>
      <c r="H69" s="238"/>
      <c r="I69" s="238"/>
      <c r="J69" s="238"/>
      <c r="K69" s="73"/>
    </row>
    <row r="70" spans="2:11" ht="12.75">
      <c r="B70" s="238"/>
      <c r="C70" s="238"/>
      <c r="D70" s="238"/>
      <c r="E70" s="238"/>
      <c r="F70" s="238"/>
      <c r="G70" s="238"/>
      <c r="H70" s="238"/>
      <c r="I70" s="238"/>
      <c r="J70" s="238"/>
      <c r="K70" s="73"/>
    </row>
    <row r="71" spans="2:11" ht="12.75">
      <c r="B71" s="238"/>
      <c r="C71" s="238"/>
      <c r="D71" s="238"/>
      <c r="E71" s="238"/>
      <c r="F71" s="238"/>
      <c r="G71" s="238"/>
      <c r="H71" s="238"/>
      <c r="I71" s="238"/>
      <c r="J71" s="238"/>
      <c r="K71" s="73"/>
    </row>
    <row r="72" spans="2:11" ht="12.75">
      <c r="B72" s="238"/>
      <c r="C72" s="238"/>
      <c r="D72" s="238"/>
      <c r="E72" s="238"/>
      <c r="F72" s="238"/>
      <c r="G72" s="238"/>
      <c r="H72" s="238"/>
      <c r="I72" s="238"/>
      <c r="J72" s="238"/>
      <c r="K72" s="73"/>
    </row>
    <row r="73" spans="2:11" ht="12.75">
      <c r="B73" s="238"/>
      <c r="C73" s="238"/>
      <c r="D73" s="238"/>
      <c r="E73" s="238"/>
      <c r="F73" s="238"/>
      <c r="G73" s="238"/>
      <c r="H73" s="238"/>
      <c r="I73" s="238"/>
      <c r="J73" s="238"/>
      <c r="K73" s="73"/>
    </row>
    <row r="74" spans="2:11" ht="12.75">
      <c r="B74" s="238"/>
      <c r="C74" s="238"/>
      <c r="D74" s="238"/>
      <c r="E74" s="238"/>
      <c r="F74" s="238"/>
      <c r="G74" s="238"/>
      <c r="H74" s="238"/>
      <c r="I74" s="238"/>
      <c r="J74" s="238"/>
      <c r="K74" s="73"/>
    </row>
    <row r="75" spans="2:11" ht="12.75">
      <c r="B75" s="238"/>
      <c r="C75" s="238"/>
      <c r="D75" s="238"/>
      <c r="E75" s="238"/>
      <c r="F75" s="238"/>
      <c r="G75" s="238"/>
      <c r="H75" s="238"/>
      <c r="I75" s="238"/>
      <c r="J75" s="238"/>
      <c r="K75" s="73"/>
    </row>
    <row r="76" spans="2:11" ht="12.75">
      <c r="B76" s="238"/>
      <c r="C76" s="238"/>
      <c r="D76" s="238"/>
      <c r="E76" s="238"/>
      <c r="F76" s="238"/>
      <c r="G76" s="238"/>
      <c r="H76" s="238"/>
      <c r="I76" s="238"/>
      <c r="J76" s="238"/>
      <c r="K76" s="73"/>
    </row>
    <row r="77" spans="2:11" ht="12.75">
      <c r="B77" s="238"/>
      <c r="C77" s="238"/>
      <c r="D77" s="238"/>
      <c r="E77" s="238"/>
      <c r="F77" s="238"/>
      <c r="G77" s="238"/>
      <c r="H77" s="238"/>
      <c r="I77" s="238"/>
      <c r="J77" s="238"/>
      <c r="K77" s="73"/>
    </row>
    <row r="78" spans="2:11" ht="12.75">
      <c r="B78" s="238"/>
      <c r="C78" s="238"/>
      <c r="D78" s="238"/>
      <c r="E78" s="238"/>
      <c r="F78" s="238"/>
      <c r="G78" s="238"/>
      <c r="H78" s="238"/>
      <c r="I78" s="238"/>
      <c r="J78" s="238"/>
      <c r="K78" s="73"/>
    </row>
    <row r="79" spans="2:11" ht="12.75">
      <c r="B79" s="238"/>
      <c r="C79" s="238"/>
      <c r="D79" s="238"/>
      <c r="E79" s="238"/>
      <c r="F79" s="238"/>
      <c r="G79" s="238"/>
      <c r="H79" s="238"/>
      <c r="I79" s="238"/>
      <c r="J79" s="238"/>
      <c r="K79" s="73"/>
    </row>
    <row r="80" spans="2:11" ht="12.75">
      <c r="B80" s="238"/>
      <c r="C80" s="238"/>
      <c r="D80" s="238"/>
      <c r="E80" s="238"/>
      <c r="F80" s="238"/>
      <c r="G80" s="238"/>
      <c r="H80" s="238"/>
      <c r="I80" s="238"/>
      <c r="J80" s="238"/>
      <c r="K80" s="73"/>
    </row>
    <row r="81" spans="2:11" ht="12.75">
      <c r="B81" s="238"/>
      <c r="C81" s="238"/>
      <c r="D81" s="238"/>
      <c r="E81" s="238"/>
      <c r="F81" s="238"/>
      <c r="G81" s="238"/>
      <c r="H81" s="238"/>
      <c r="I81" s="238"/>
      <c r="J81" s="238"/>
      <c r="K81" s="73"/>
    </row>
    <row r="82" spans="2:11" ht="12.75">
      <c r="B82" s="238"/>
      <c r="C82" s="238"/>
      <c r="D82" s="238"/>
      <c r="E82" s="238"/>
      <c r="F82" s="238"/>
      <c r="G82" s="238"/>
      <c r="H82" s="238"/>
      <c r="I82" s="238"/>
      <c r="J82" s="238"/>
      <c r="K82" s="73"/>
    </row>
    <row r="83" spans="2:11" ht="12.75">
      <c r="B83" s="238"/>
      <c r="C83" s="238"/>
      <c r="D83" s="238"/>
      <c r="E83" s="238"/>
      <c r="F83" s="238"/>
      <c r="G83" s="238"/>
      <c r="H83" s="238"/>
      <c r="I83" s="238"/>
      <c r="J83" s="238"/>
      <c r="K83" s="73"/>
    </row>
    <row r="84" spans="2:11" ht="12.75">
      <c r="B84" s="238"/>
      <c r="C84" s="238"/>
      <c r="D84" s="238"/>
      <c r="E84" s="238"/>
      <c r="F84" s="238"/>
      <c r="G84" s="238"/>
      <c r="H84" s="238"/>
      <c r="I84" s="238"/>
      <c r="J84" s="238"/>
      <c r="K84" s="73"/>
    </row>
    <row r="85" spans="2:11" ht="12.75">
      <c r="B85" s="238"/>
      <c r="C85" s="238"/>
      <c r="D85" s="238"/>
      <c r="E85" s="238"/>
      <c r="F85" s="238"/>
      <c r="G85" s="238"/>
      <c r="H85" s="238"/>
      <c r="I85" s="238"/>
      <c r="J85" s="238"/>
      <c r="K85" s="73"/>
    </row>
    <row r="86" spans="2:11" ht="12.75">
      <c r="B86" s="238"/>
      <c r="C86" s="238"/>
      <c r="D86" s="238"/>
      <c r="E86" s="238"/>
      <c r="F86" s="238"/>
      <c r="G86" s="238"/>
      <c r="H86" s="238"/>
      <c r="I86" s="238"/>
      <c r="J86" s="238"/>
      <c r="K86" s="73"/>
    </row>
    <row r="87" spans="2:11" ht="12.75">
      <c r="B87" s="238"/>
      <c r="C87" s="238"/>
      <c r="D87" s="238"/>
      <c r="E87" s="238"/>
      <c r="F87" s="238"/>
      <c r="G87" s="238"/>
      <c r="H87" s="238"/>
      <c r="I87" s="238"/>
      <c r="J87" s="238"/>
      <c r="K87" s="73"/>
    </row>
    <row r="88" spans="2:11" ht="12.75">
      <c r="B88" s="238"/>
      <c r="C88" s="238"/>
      <c r="D88" s="238"/>
      <c r="E88" s="238"/>
      <c r="F88" s="238"/>
      <c r="G88" s="238"/>
      <c r="H88" s="238"/>
      <c r="I88" s="238"/>
      <c r="J88" s="238"/>
      <c r="K88" s="73"/>
    </row>
    <row r="89" spans="2:11" ht="12.75">
      <c r="B89" s="238"/>
      <c r="C89" s="238"/>
      <c r="D89" s="238"/>
      <c r="E89" s="238"/>
      <c r="F89" s="238"/>
      <c r="G89" s="238"/>
      <c r="H89" s="238"/>
      <c r="I89" s="238"/>
      <c r="J89" s="238"/>
      <c r="K89" s="73"/>
    </row>
    <row r="90" spans="2:11" ht="12.75">
      <c r="B90" s="238"/>
      <c r="C90" s="238"/>
      <c r="D90" s="238"/>
      <c r="E90" s="238"/>
      <c r="F90" s="238"/>
      <c r="G90" s="238"/>
      <c r="H90" s="238"/>
      <c r="I90" s="238"/>
      <c r="J90" s="238"/>
      <c r="K90" s="73"/>
    </row>
    <row r="91" spans="2:11" ht="12.75">
      <c r="B91" s="238"/>
      <c r="C91" s="238"/>
      <c r="D91" s="238"/>
      <c r="E91" s="238"/>
      <c r="F91" s="238"/>
      <c r="G91" s="238"/>
      <c r="H91" s="238"/>
      <c r="I91" s="238"/>
      <c r="J91" s="238"/>
      <c r="K91" s="73"/>
    </row>
    <row r="92" spans="2:11" ht="12.75">
      <c r="B92" s="238"/>
      <c r="C92" s="238"/>
      <c r="D92" s="238"/>
      <c r="E92" s="238"/>
      <c r="F92" s="238"/>
      <c r="G92" s="238"/>
      <c r="H92" s="238"/>
      <c r="I92" s="238"/>
      <c r="J92" s="238"/>
      <c r="K92" s="73"/>
    </row>
    <row r="93" spans="2:11" ht="12.75">
      <c r="B93" s="238"/>
      <c r="C93" s="238"/>
      <c r="D93" s="238"/>
      <c r="E93" s="238"/>
      <c r="F93" s="238"/>
      <c r="G93" s="238"/>
      <c r="H93" s="238"/>
      <c r="I93" s="238"/>
      <c r="J93" s="238"/>
      <c r="K93" s="73"/>
    </row>
    <row r="94" spans="2:11" ht="12.75">
      <c r="B94" s="238"/>
      <c r="C94" s="238"/>
      <c r="D94" s="238"/>
      <c r="E94" s="238"/>
      <c r="F94" s="238"/>
      <c r="G94" s="238"/>
      <c r="H94" s="238"/>
      <c r="I94" s="238"/>
      <c r="J94" s="238"/>
      <c r="K94" s="73"/>
    </row>
    <row r="95" spans="2:11" ht="12.75">
      <c r="B95" s="238"/>
      <c r="C95" s="238"/>
      <c r="D95" s="238"/>
      <c r="E95" s="238"/>
      <c r="F95" s="238"/>
      <c r="G95" s="238"/>
      <c r="H95" s="238"/>
      <c r="I95" s="238"/>
      <c r="J95" s="238"/>
      <c r="K95" s="73"/>
    </row>
    <row r="96" spans="2:11" ht="12.75">
      <c r="B96" s="238"/>
      <c r="C96" s="238"/>
      <c r="D96" s="238"/>
      <c r="E96" s="238"/>
      <c r="F96" s="238"/>
      <c r="G96" s="238"/>
      <c r="H96" s="238"/>
      <c r="I96" s="238"/>
      <c r="J96" s="238"/>
      <c r="K96" s="73"/>
    </row>
    <row r="97" spans="2:11" ht="12.75">
      <c r="B97" s="238"/>
      <c r="C97" s="238"/>
      <c r="D97" s="238"/>
      <c r="E97" s="238"/>
      <c r="F97" s="238"/>
      <c r="G97" s="238"/>
      <c r="H97" s="238"/>
      <c r="I97" s="238"/>
      <c r="J97" s="238"/>
      <c r="K97" s="73"/>
    </row>
    <row r="98" spans="2:11" ht="12.75">
      <c r="B98" s="238"/>
      <c r="C98" s="238"/>
      <c r="D98" s="238"/>
      <c r="E98" s="238"/>
      <c r="F98" s="238"/>
      <c r="G98" s="238"/>
      <c r="H98" s="238"/>
      <c r="I98" s="238"/>
      <c r="J98" s="238"/>
      <c r="K98" s="73"/>
    </row>
    <row r="99" spans="2:11" ht="12.75">
      <c r="B99" s="238"/>
      <c r="C99" s="238"/>
      <c r="D99" s="238"/>
      <c r="E99" s="238"/>
      <c r="F99" s="238"/>
      <c r="G99" s="238"/>
      <c r="H99" s="238"/>
      <c r="I99" s="238"/>
      <c r="J99" s="238"/>
      <c r="K99" s="73"/>
    </row>
    <row r="100" spans="2:11" ht="12.75">
      <c r="B100" s="238"/>
      <c r="C100" s="238"/>
      <c r="D100" s="238"/>
      <c r="E100" s="238"/>
      <c r="F100" s="238"/>
      <c r="G100" s="238"/>
      <c r="H100" s="238"/>
      <c r="I100" s="238"/>
      <c r="J100" s="238"/>
      <c r="K100" s="73"/>
    </row>
    <row r="101" spans="2:11" ht="12.75">
      <c r="B101" s="238"/>
      <c r="C101" s="238"/>
      <c r="D101" s="238"/>
      <c r="E101" s="238"/>
      <c r="F101" s="238"/>
      <c r="G101" s="238"/>
      <c r="H101" s="238"/>
      <c r="I101" s="238"/>
      <c r="J101" s="238"/>
      <c r="K101" s="73"/>
    </row>
    <row r="102" spans="2:11" ht="12.75">
      <c r="B102" s="238"/>
      <c r="C102" s="238"/>
      <c r="D102" s="238"/>
      <c r="E102" s="238"/>
      <c r="F102" s="238"/>
      <c r="G102" s="238"/>
      <c r="H102" s="238"/>
      <c r="I102" s="238"/>
      <c r="J102" s="238"/>
      <c r="K102" s="73"/>
    </row>
    <row r="103" spans="2:11" ht="12.75">
      <c r="B103" s="238"/>
      <c r="C103" s="238"/>
      <c r="D103" s="238"/>
      <c r="E103" s="238"/>
      <c r="F103" s="238"/>
      <c r="G103" s="238"/>
      <c r="H103" s="238"/>
      <c r="I103" s="238"/>
      <c r="J103" s="238"/>
      <c r="K103" s="73"/>
    </row>
    <row r="104" spans="2:11" ht="12.75">
      <c r="B104" s="238"/>
      <c r="C104" s="238"/>
      <c r="D104" s="238"/>
      <c r="E104" s="238"/>
      <c r="F104" s="238"/>
      <c r="G104" s="238"/>
      <c r="H104" s="238"/>
      <c r="I104" s="238"/>
      <c r="J104" s="238"/>
      <c r="K104" s="73"/>
    </row>
    <row r="105" spans="2:11" ht="12.75">
      <c r="B105" s="238"/>
      <c r="C105" s="238"/>
      <c r="D105" s="238"/>
      <c r="E105" s="238"/>
      <c r="F105" s="238"/>
      <c r="G105" s="238"/>
      <c r="H105" s="238"/>
      <c r="I105" s="238"/>
      <c r="J105" s="238"/>
      <c r="K105" s="73"/>
    </row>
    <row r="106" spans="2:11" ht="12.75">
      <c r="B106" s="238"/>
      <c r="C106" s="238"/>
      <c r="D106" s="238"/>
      <c r="E106" s="238"/>
      <c r="F106" s="238"/>
      <c r="G106" s="238"/>
      <c r="H106" s="238"/>
      <c r="I106" s="238"/>
      <c r="J106" s="238"/>
      <c r="K106" s="73"/>
    </row>
    <row r="107" spans="2:11" ht="12.75">
      <c r="B107" s="238"/>
      <c r="C107" s="238"/>
      <c r="D107" s="238"/>
      <c r="E107" s="238"/>
      <c r="F107" s="238"/>
      <c r="G107" s="238"/>
      <c r="H107" s="238"/>
      <c r="I107" s="238"/>
      <c r="J107" s="238"/>
      <c r="K107" s="73"/>
    </row>
    <row r="108" spans="2:11" ht="12.75">
      <c r="B108" s="238"/>
      <c r="C108" s="238"/>
      <c r="D108" s="238"/>
      <c r="E108" s="238"/>
      <c r="F108" s="238"/>
      <c r="G108" s="238"/>
      <c r="H108" s="238"/>
      <c r="I108" s="238"/>
      <c r="J108" s="238"/>
      <c r="K108" s="73"/>
    </row>
    <row r="109" spans="2:11" ht="12.75">
      <c r="B109" s="238"/>
      <c r="C109" s="238"/>
      <c r="D109" s="238"/>
      <c r="E109" s="238"/>
      <c r="F109" s="238"/>
      <c r="G109" s="238"/>
      <c r="H109" s="238"/>
      <c r="I109" s="238"/>
      <c r="J109" s="238"/>
      <c r="K109" s="73"/>
    </row>
    <row r="110" spans="2:11" ht="12.75">
      <c r="B110" s="238"/>
      <c r="C110" s="238"/>
      <c r="D110" s="238"/>
      <c r="E110" s="238"/>
      <c r="F110" s="238"/>
      <c r="G110" s="238"/>
      <c r="H110" s="238"/>
      <c r="I110" s="238"/>
      <c r="J110" s="238"/>
      <c r="K110" s="73"/>
    </row>
  </sheetData>
  <mergeCells count="44">
    <mergeCell ref="C44:D44"/>
    <mergeCell ref="C35:D35"/>
    <mergeCell ref="C36:D36"/>
    <mergeCell ref="C37:D37"/>
    <mergeCell ref="C39:D39"/>
    <mergeCell ref="C43:D43"/>
    <mergeCell ref="C41:D41"/>
    <mergeCell ref="C42:D42"/>
    <mergeCell ref="C40:D40"/>
    <mergeCell ref="B2:J2"/>
    <mergeCell ref="B3:J3"/>
    <mergeCell ref="B4:J4"/>
    <mergeCell ref="B8:D10"/>
    <mergeCell ref="E8:I8"/>
    <mergeCell ref="J8:J9"/>
    <mergeCell ref="E6:J6"/>
    <mergeCell ref="B23:D23"/>
    <mergeCell ref="B12:D12"/>
    <mergeCell ref="B13:D13"/>
    <mergeCell ref="B14:D14"/>
    <mergeCell ref="B15:D15"/>
    <mergeCell ref="B16:D16"/>
    <mergeCell ref="C17:D17"/>
    <mergeCell ref="C18:D18"/>
    <mergeCell ref="B19:D19"/>
    <mergeCell ref="C20:D20"/>
    <mergeCell ref="C21:D21"/>
    <mergeCell ref="B22:D22"/>
    <mergeCell ref="B24:D24"/>
    <mergeCell ref="B25:D25"/>
    <mergeCell ref="H59:K59"/>
    <mergeCell ref="H60:K60"/>
    <mergeCell ref="B53:J53"/>
    <mergeCell ref="H52:I52"/>
    <mergeCell ref="D59:E59"/>
    <mergeCell ref="D60:E60"/>
    <mergeCell ref="J27:J28"/>
    <mergeCell ref="H28:I28"/>
    <mergeCell ref="B30:D32"/>
    <mergeCell ref="E30:I30"/>
    <mergeCell ref="J30:J31"/>
    <mergeCell ref="C47:D47"/>
    <mergeCell ref="C46:D46"/>
    <mergeCell ref="C45:D45"/>
  </mergeCells>
  <printOptions horizontalCentered="1"/>
  <pageMargins left="0.23622047244094491" right="0.36" top="0.55118110236220474" bottom="0.43" header="0.31496062992125984" footer="0.23"/>
  <pageSetup scale="70" fitToWidth="0" orientation="landscape" r:id="rId1"/>
  <ignoredErrors>
    <ignoredError sqref="E10:F10 H10:I10 E32:F32 H32:I32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34"/>
  <sheetViews>
    <sheetView showGridLines="0" workbookViewId="0">
      <selection activeCell="B6" sqref="B6"/>
    </sheetView>
  </sheetViews>
  <sheetFormatPr baseColWidth="10" defaultRowHeight="12"/>
  <cols>
    <col min="1" max="1" width="2.28515625" style="17" customWidth="1"/>
    <col min="2" max="2" width="3.28515625" style="42" customWidth="1"/>
    <col min="3" max="3" width="51" style="42" customWidth="1"/>
    <col min="4" max="4" width="15.42578125" style="42" customWidth="1"/>
    <col min="5" max="5" width="14.28515625" style="42" customWidth="1"/>
    <col min="6" max="6" width="15.5703125" style="42" customWidth="1"/>
    <col min="7" max="8" width="15.42578125" style="42" bestFit="1" customWidth="1"/>
    <col min="9" max="9" width="15" style="42" customWidth="1"/>
    <col min="10" max="10" width="15.42578125" style="42" bestFit="1" customWidth="1"/>
    <col min="11" max="11" width="15.28515625" style="42" bestFit="1" customWidth="1"/>
    <col min="12" max="12" width="2.7109375" style="17" customWidth="1"/>
    <col min="13" max="16384" width="11.42578125" style="42"/>
  </cols>
  <sheetData>
    <row r="1" spans="2:13" ht="12.75" thickBot="1"/>
    <row r="2" spans="2:13" ht="7.5" customHeight="1">
      <c r="B2" s="1187"/>
      <c r="C2" s="1030"/>
      <c r="D2" s="1030"/>
      <c r="E2" s="1030"/>
      <c r="F2" s="1030"/>
      <c r="G2" s="1030"/>
      <c r="H2" s="1030"/>
      <c r="I2" s="1030"/>
      <c r="J2" s="1030"/>
      <c r="K2" s="1188"/>
    </row>
    <row r="3" spans="2:13">
      <c r="B3" s="1189" t="s">
        <v>229</v>
      </c>
      <c r="C3" s="1190"/>
      <c r="D3" s="1190"/>
      <c r="E3" s="1190"/>
      <c r="F3" s="1190"/>
      <c r="G3" s="1190"/>
      <c r="H3" s="1190"/>
      <c r="I3" s="1190"/>
      <c r="J3" s="1190"/>
      <c r="K3" s="1191"/>
    </row>
    <row r="4" spans="2:13" ht="12.75">
      <c r="B4" s="1035" t="s">
        <v>230</v>
      </c>
      <c r="C4" s="1031"/>
      <c r="D4" s="1031"/>
      <c r="E4" s="1031"/>
      <c r="F4" s="1031"/>
      <c r="G4" s="1031"/>
      <c r="H4" s="1031"/>
      <c r="I4" s="1031"/>
      <c r="J4" s="1031"/>
      <c r="K4" s="1036"/>
      <c r="L4" s="73"/>
      <c r="M4" s="238"/>
    </row>
    <row r="5" spans="2:13" ht="28.5" customHeight="1">
      <c r="B5" s="1183" t="s">
        <v>1301</v>
      </c>
      <c r="C5" s="1184"/>
      <c r="D5" s="1184"/>
      <c r="E5" s="1184"/>
      <c r="F5" s="1184"/>
      <c r="G5" s="1184"/>
      <c r="H5" s="1184"/>
      <c r="I5" s="1184"/>
      <c r="J5" s="1184"/>
      <c r="K5" s="1192"/>
      <c r="L5" s="73"/>
      <c r="M5" s="238"/>
    </row>
    <row r="6" spans="2:13" s="17" customFormat="1" ht="3" customHeight="1">
      <c r="B6" s="966"/>
      <c r="C6" s="967"/>
      <c r="D6" s="967"/>
      <c r="E6" s="967"/>
      <c r="F6" s="967"/>
      <c r="G6" s="967"/>
      <c r="H6" s="967"/>
      <c r="I6" s="967"/>
      <c r="J6" s="967"/>
      <c r="K6" s="463"/>
      <c r="L6" s="73"/>
      <c r="M6" s="73"/>
    </row>
    <row r="7" spans="2:13" s="17" customFormat="1" ht="13.5" customHeight="1">
      <c r="B7" s="966"/>
      <c r="C7" s="970" t="s">
        <v>4</v>
      </c>
      <c r="D7" s="1160" t="s">
        <v>507</v>
      </c>
      <c r="E7" s="1198"/>
      <c r="F7" s="1198"/>
      <c r="G7" s="1198"/>
      <c r="H7" s="1198"/>
      <c r="I7" s="1198"/>
      <c r="J7" s="967"/>
      <c r="K7" s="463"/>
      <c r="L7" s="73"/>
      <c r="M7" s="73"/>
    </row>
    <row r="8" spans="2:13" s="17" customFormat="1" ht="3.75" customHeight="1">
      <c r="B8" s="966"/>
      <c r="C8" s="967"/>
      <c r="D8" s="967"/>
      <c r="E8" s="967"/>
      <c r="F8" s="967"/>
      <c r="G8" s="967"/>
      <c r="H8" s="967"/>
      <c r="I8" s="967"/>
      <c r="J8" s="967"/>
      <c r="K8" s="463"/>
      <c r="L8" s="73"/>
      <c r="M8" s="73"/>
    </row>
    <row r="9" spans="2:13" ht="12.75">
      <c r="B9" s="1194" t="s">
        <v>76</v>
      </c>
      <c r="C9" s="1195"/>
      <c r="D9" s="1196" t="s">
        <v>231</v>
      </c>
      <c r="E9" s="1196"/>
      <c r="F9" s="1196"/>
      <c r="G9" s="1196"/>
      <c r="H9" s="1196"/>
      <c r="I9" s="1196"/>
      <c r="J9" s="1196"/>
      <c r="K9" s="1197" t="s">
        <v>232</v>
      </c>
      <c r="L9" s="73"/>
      <c r="M9" s="238"/>
    </row>
    <row r="10" spans="2:13" ht="25.5">
      <c r="B10" s="1194"/>
      <c r="C10" s="1195"/>
      <c r="D10" s="968" t="s">
        <v>233</v>
      </c>
      <c r="E10" s="968" t="s">
        <v>234</v>
      </c>
      <c r="F10" s="968" t="s">
        <v>210</v>
      </c>
      <c r="G10" s="968" t="s">
        <v>417</v>
      </c>
      <c r="H10" s="968" t="s">
        <v>211</v>
      </c>
      <c r="I10" s="968" t="s">
        <v>418</v>
      </c>
      <c r="J10" s="968" t="s">
        <v>235</v>
      </c>
      <c r="K10" s="1197"/>
      <c r="L10" s="73"/>
      <c r="M10" s="238"/>
    </row>
    <row r="11" spans="2:13" ht="12.75">
      <c r="B11" s="1194"/>
      <c r="C11" s="1195"/>
      <c r="D11" s="972">
        <v>1</v>
      </c>
      <c r="E11" s="968">
        <v>2</v>
      </c>
      <c r="F11" s="968" t="s">
        <v>236</v>
      </c>
      <c r="G11" s="968">
        <v>4</v>
      </c>
      <c r="H11" s="968">
        <v>5</v>
      </c>
      <c r="I11" s="968">
        <v>6</v>
      </c>
      <c r="J11" s="968">
        <v>7</v>
      </c>
      <c r="K11" s="969" t="s">
        <v>237</v>
      </c>
      <c r="L11" s="73"/>
      <c r="M11" s="238"/>
    </row>
    <row r="12" spans="2:13" ht="12.75">
      <c r="B12" s="379"/>
      <c r="C12" s="971"/>
      <c r="D12" s="330"/>
      <c r="E12" s="330"/>
      <c r="F12" s="330"/>
      <c r="G12" s="330"/>
      <c r="H12" s="330"/>
      <c r="I12" s="330"/>
      <c r="J12" s="330"/>
      <c r="K12" s="602"/>
      <c r="L12" s="73"/>
      <c r="M12" s="238"/>
    </row>
    <row r="13" spans="2:13" ht="12.75">
      <c r="B13" s="588"/>
      <c r="C13" s="971"/>
      <c r="D13" s="331"/>
      <c r="E13" s="331"/>
      <c r="F13" s="331"/>
      <c r="G13" s="331"/>
      <c r="H13" s="331"/>
      <c r="I13" s="331"/>
      <c r="J13" s="331"/>
      <c r="K13" s="796"/>
      <c r="L13" s="73"/>
      <c r="M13" s="238"/>
    </row>
    <row r="14" spans="2:13" ht="12.75">
      <c r="B14" s="588"/>
      <c r="C14" s="332" t="s">
        <v>456</v>
      </c>
      <c r="D14" s="343">
        <v>116200534.04000001</v>
      </c>
      <c r="E14" s="343">
        <v>27510729.059999999</v>
      </c>
      <c r="F14" s="343">
        <v>143711263.09999999</v>
      </c>
      <c r="G14" s="343">
        <v>94925013.870000005</v>
      </c>
      <c r="H14" s="343">
        <v>91733815.230000004</v>
      </c>
      <c r="I14" s="343">
        <v>91733815.230000004</v>
      </c>
      <c r="J14" s="343">
        <v>91150765.469999999</v>
      </c>
      <c r="K14" s="772">
        <v>51977447.869999997</v>
      </c>
      <c r="L14" s="73"/>
      <c r="M14" s="238"/>
    </row>
    <row r="15" spans="2:13" ht="12.75">
      <c r="B15" s="588"/>
      <c r="C15" s="332"/>
      <c r="D15" s="883"/>
      <c r="E15" s="883"/>
      <c r="F15" s="883"/>
      <c r="G15" s="883"/>
      <c r="H15" s="883"/>
      <c r="I15" s="883"/>
      <c r="J15" s="883"/>
      <c r="K15" s="884"/>
      <c r="L15" s="73"/>
      <c r="M15" s="238"/>
    </row>
    <row r="16" spans="2:13" ht="12.75">
      <c r="B16" s="588"/>
      <c r="C16" s="332"/>
      <c r="D16" s="885"/>
      <c r="E16" s="885"/>
      <c r="F16" s="885"/>
      <c r="G16" s="885"/>
      <c r="H16" s="885"/>
      <c r="I16" s="885"/>
      <c r="J16" s="885"/>
      <c r="K16" s="886"/>
      <c r="L16" s="73"/>
      <c r="M16" s="238"/>
    </row>
    <row r="17" spans="1:13" ht="12.75">
      <c r="B17" s="588"/>
      <c r="C17" s="332"/>
      <c r="D17" s="885"/>
      <c r="E17" s="885"/>
      <c r="F17" s="885"/>
      <c r="G17" s="885"/>
      <c r="H17" s="885"/>
      <c r="I17" s="885"/>
      <c r="J17" s="885"/>
      <c r="K17" s="886"/>
      <c r="L17" s="73"/>
      <c r="M17" s="238"/>
    </row>
    <row r="18" spans="1:13" ht="12.75">
      <c r="B18" s="588"/>
      <c r="C18" s="332"/>
      <c r="D18" s="885"/>
      <c r="E18" s="885"/>
      <c r="F18" s="885"/>
      <c r="G18" s="885"/>
      <c r="H18" s="885"/>
      <c r="I18" s="885"/>
      <c r="J18" s="885"/>
      <c r="K18" s="886"/>
      <c r="L18" s="73"/>
      <c r="M18" s="238"/>
    </row>
    <row r="19" spans="1:13" ht="12.75">
      <c r="B19" s="588"/>
      <c r="C19" s="332"/>
      <c r="D19" s="885"/>
      <c r="E19" s="885"/>
      <c r="F19" s="885"/>
      <c r="G19" s="885"/>
      <c r="H19" s="885"/>
      <c r="I19" s="885"/>
      <c r="J19" s="885"/>
      <c r="K19" s="886"/>
      <c r="L19" s="73"/>
      <c r="M19" s="238"/>
    </row>
    <row r="20" spans="1:13" ht="12.75">
      <c r="B20" s="588"/>
      <c r="C20" s="332"/>
      <c r="D20" s="885"/>
      <c r="E20" s="885"/>
      <c r="F20" s="885"/>
      <c r="G20" s="885"/>
      <c r="H20" s="885"/>
      <c r="I20" s="885"/>
      <c r="J20" s="885"/>
      <c r="K20" s="886"/>
      <c r="L20" s="73"/>
      <c r="M20" s="238"/>
    </row>
    <row r="21" spans="1:13" ht="12.75">
      <c r="B21" s="588"/>
      <c r="C21" s="332"/>
      <c r="D21" s="885"/>
      <c r="E21" s="885"/>
      <c r="F21" s="885"/>
      <c r="G21" s="885"/>
      <c r="H21" s="885"/>
      <c r="I21" s="885"/>
      <c r="J21" s="885"/>
      <c r="K21" s="886"/>
      <c r="L21" s="73"/>
      <c r="M21" s="238"/>
    </row>
    <row r="22" spans="1:13" ht="12.75">
      <c r="B22" s="589"/>
      <c r="C22" s="333"/>
      <c r="D22" s="887"/>
      <c r="E22" s="887"/>
      <c r="F22" s="887"/>
      <c r="G22" s="887"/>
      <c r="H22" s="887"/>
      <c r="I22" s="887"/>
      <c r="J22" s="887"/>
      <c r="K22" s="888"/>
      <c r="L22" s="73"/>
      <c r="M22" s="238"/>
    </row>
    <row r="23" spans="1:13" s="44" customFormat="1" ht="12.75">
      <c r="A23" s="43"/>
      <c r="B23" s="590"/>
      <c r="C23" s="826" t="s">
        <v>238</v>
      </c>
      <c r="D23" s="994">
        <f>SUM(D14:D22)</f>
        <v>116200534.04000001</v>
      </c>
      <c r="E23" s="995">
        <f>SUM(E14:E22)</f>
        <v>27510729.059999999</v>
      </c>
      <c r="F23" s="995">
        <f>+D23+E23-0.24</f>
        <v>143711262.85999998</v>
      </c>
      <c r="G23" s="995">
        <f>SUM(G14:G22)</f>
        <v>94925013.870000005</v>
      </c>
      <c r="H23" s="995">
        <f t="shared" ref="H23:J23" si="0">SUM(H14:H22)</f>
        <v>91733815.230000004</v>
      </c>
      <c r="I23" s="995">
        <f t="shared" si="0"/>
        <v>91733815.230000004</v>
      </c>
      <c r="J23" s="995">
        <f t="shared" si="0"/>
        <v>91150765.469999999</v>
      </c>
      <c r="K23" s="996">
        <f>+F23-H23</f>
        <v>51977447.62999998</v>
      </c>
      <c r="L23" s="264"/>
      <c r="M23" s="314"/>
    </row>
    <row r="24" spans="1:13" ht="2.25" customHeight="1">
      <c r="B24" s="966"/>
      <c r="C24" s="967"/>
      <c r="D24" s="967"/>
      <c r="E24" s="967"/>
      <c r="F24" s="967"/>
      <c r="G24" s="967"/>
      <c r="H24" s="967"/>
      <c r="I24" s="967"/>
      <c r="J24" s="967"/>
      <c r="K24" s="463"/>
      <c r="L24" s="73"/>
      <c r="M24" s="238"/>
    </row>
    <row r="25" spans="1:13" ht="12.75">
      <c r="B25" s="966" t="s">
        <v>78</v>
      </c>
      <c r="C25" s="240"/>
      <c r="D25" s="240"/>
      <c r="E25" s="240"/>
      <c r="F25" s="967"/>
      <c r="G25" s="967"/>
      <c r="H25" s="967"/>
      <c r="I25" s="967"/>
      <c r="J25" s="967"/>
      <c r="K25" s="463"/>
      <c r="L25" s="73"/>
      <c r="M25" s="238"/>
    </row>
    <row r="26" spans="1:13" ht="12.75">
      <c r="B26" s="966"/>
      <c r="C26" s="967"/>
      <c r="D26" s="967"/>
      <c r="E26" s="967"/>
      <c r="F26" s="967"/>
      <c r="G26" s="967"/>
      <c r="H26" s="967"/>
      <c r="I26" s="967"/>
      <c r="J26" s="967"/>
      <c r="K26" s="463"/>
      <c r="L26" s="73"/>
      <c r="M26" s="238"/>
    </row>
    <row r="27" spans="1:13" ht="12.75">
      <c r="B27" s="966"/>
      <c r="C27" s="967"/>
      <c r="D27" s="967"/>
      <c r="E27" s="967"/>
      <c r="F27" s="967"/>
      <c r="G27" s="967"/>
      <c r="H27" s="967"/>
      <c r="I27" s="967"/>
      <c r="J27" s="967"/>
      <c r="K27" s="463"/>
      <c r="L27" s="73"/>
      <c r="M27" s="238"/>
    </row>
    <row r="28" spans="1:13" ht="12.75">
      <c r="B28" s="966"/>
      <c r="C28" s="96"/>
      <c r="D28" s="967"/>
      <c r="E28" s="967"/>
      <c r="F28" s="96"/>
      <c r="G28" s="96"/>
      <c r="H28" s="96"/>
      <c r="I28" s="96"/>
      <c r="J28" s="96"/>
      <c r="K28" s="477"/>
      <c r="L28" s="73"/>
      <c r="M28" s="238"/>
    </row>
    <row r="29" spans="1:13" ht="12.75">
      <c r="B29" s="583"/>
      <c r="C29" s="1014" t="s">
        <v>448</v>
      </c>
      <c r="D29" s="1014"/>
      <c r="E29" s="591"/>
      <c r="F29" s="1060" t="s">
        <v>449</v>
      </c>
      <c r="G29" s="1060"/>
      <c r="H29" s="1060"/>
      <c r="I29" s="1060"/>
      <c r="J29" s="1060"/>
      <c r="K29" s="1169"/>
      <c r="L29" s="73"/>
      <c r="M29" s="238"/>
    </row>
    <row r="30" spans="1:13" ht="12.75">
      <c r="B30" s="583"/>
      <c r="C30" s="1013" t="s">
        <v>578</v>
      </c>
      <c r="D30" s="1013"/>
      <c r="E30" s="240"/>
      <c r="F30" s="1080" t="s">
        <v>450</v>
      </c>
      <c r="G30" s="1080"/>
      <c r="H30" s="1080"/>
      <c r="I30" s="1080"/>
      <c r="J30" s="1080"/>
      <c r="K30" s="1193"/>
      <c r="L30" s="73"/>
      <c r="M30" s="238"/>
    </row>
    <row r="31" spans="1:13" ht="13.5" thickBot="1">
      <c r="B31" s="592"/>
      <c r="C31" s="585"/>
      <c r="D31" s="585"/>
      <c r="E31" s="585"/>
      <c r="F31" s="585"/>
      <c r="G31" s="585"/>
      <c r="H31" s="585"/>
      <c r="I31" s="585"/>
      <c r="J31" s="585"/>
      <c r="K31" s="586"/>
      <c r="L31" s="73"/>
      <c r="M31" s="238"/>
    </row>
    <row r="32" spans="1:13" ht="12.75">
      <c r="B32" s="238"/>
      <c r="C32" s="238"/>
      <c r="D32" s="335"/>
      <c r="E32" s="335"/>
      <c r="F32" s="335"/>
      <c r="G32" s="335"/>
      <c r="H32" s="335"/>
      <c r="I32" s="335"/>
      <c r="J32" s="335"/>
      <c r="K32" s="335"/>
      <c r="L32" s="73"/>
      <c r="M32" s="238"/>
    </row>
    <row r="33" spans="2:13" ht="12.75"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73"/>
      <c r="M33" s="238"/>
    </row>
    <row r="34" spans="2:13" ht="12.75"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73"/>
      <c r="M34" s="238"/>
    </row>
  </sheetData>
  <mergeCells count="12">
    <mergeCell ref="B2:K2"/>
    <mergeCell ref="B3:K3"/>
    <mergeCell ref="B4:K4"/>
    <mergeCell ref="B5:K5"/>
    <mergeCell ref="F30:K30"/>
    <mergeCell ref="F29:K29"/>
    <mergeCell ref="B9:C11"/>
    <mergeCell ref="D9:J9"/>
    <mergeCell ref="K9:K10"/>
    <mergeCell ref="D7:I7"/>
    <mergeCell ref="C29:D29"/>
    <mergeCell ref="C30:D30"/>
  </mergeCells>
  <printOptions horizontalCentered="1"/>
  <pageMargins left="0.23622047244094491" right="0.23622047244094491" top="0.74803149606299213" bottom="0.74803149606299213" header="0.31496062992125984" footer="0.31496062992125984"/>
  <pageSetup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52"/>
  <sheetViews>
    <sheetView showGridLines="0" zoomScale="95" zoomScaleNormal="95" workbookViewId="0">
      <selection activeCell="F21" sqref="F21"/>
    </sheetView>
  </sheetViews>
  <sheetFormatPr baseColWidth="10" defaultRowHeight="12"/>
  <cols>
    <col min="1" max="1" width="2.42578125" style="17" customWidth="1"/>
    <col min="2" max="2" width="8.140625" style="42" customWidth="1"/>
    <col min="3" max="3" width="63.42578125" style="42" customWidth="1"/>
    <col min="4" max="4" width="16.140625" style="42" customWidth="1"/>
    <col min="5" max="5" width="14.7109375" style="42" customWidth="1"/>
    <col min="6" max="6" width="15.5703125" style="42" customWidth="1"/>
    <col min="7" max="7" width="16.140625" style="42" customWidth="1"/>
    <col min="8" max="8" width="15.28515625" style="42" customWidth="1"/>
    <col min="9" max="9" width="15.5703125" style="42" bestFit="1" customWidth="1"/>
    <col min="10" max="10" width="15.42578125" style="42" customWidth="1"/>
    <col min="11" max="11" width="15.5703125" style="42" bestFit="1" customWidth="1"/>
    <col min="12" max="12" width="3.7109375" style="17" customWidth="1"/>
    <col min="13" max="16384" width="11.42578125" style="42"/>
  </cols>
  <sheetData>
    <row r="1" spans="2:11" ht="12.75" thickBot="1"/>
    <row r="2" spans="2:11" ht="12.75">
      <c r="B2" s="1182" t="s">
        <v>312</v>
      </c>
      <c r="C2" s="1008"/>
      <c r="D2" s="1008"/>
      <c r="E2" s="1008"/>
      <c r="F2" s="1008"/>
      <c r="G2" s="1008"/>
      <c r="H2" s="1008"/>
      <c r="I2" s="1008"/>
      <c r="J2" s="1008"/>
      <c r="K2" s="1203"/>
    </row>
    <row r="3" spans="2:11" ht="12.75">
      <c r="B3" s="1035" t="s">
        <v>1281</v>
      </c>
      <c r="C3" s="1031"/>
      <c r="D3" s="1031"/>
      <c r="E3" s="1031"/>
      <c r="F3" s="1031"/>
      <c r="G3" s="1031"/>
      <c r="H3" s="1031"/>
      <c r="I3" s="1031"/>
      <c r="J3" s="1031"/>
      <c r="K3" s="1036"/>
    </row>
    <row r="4" spans="2:11" s="17" customFormat="1" ht="11.25" customHeight="1">
      <c r="B4" s="966"/>
      <c r="C4" s="967"/>
      <c r="D4" s="967"/>
      <c r="E4" s="967"/>
      <c r="F4" s="967"/>
      <c r="G4" s="967"/>
      <c r="H4" s="967"/>
      <c r="I4" s="967"/>
      <c r="J4" s="967"/>
      <c r="K4" s="463"/>
    </row>
    <row r="5" spans="2:11" s="17" customFormat="1" ht="13.5" customHeight="1">
      <c r="B5" s="966"/>
      <c r="C5" s="970" t="s">
        <v>4</v>
      </c>
      <c r="D5" s="337" t="s">
        <v>506</v>
      </c>
      <c r="E5" s="338"/>
      <c r="F5" s="337"/>
      <c r="G5" s="337"/>
      <c r="H5" s="96"/>
      <c r="I5" s="96"/>
      <c r="J5" s="967"/>
      <c r="K5" s="463"/>
    </row>
    <row r="6" spans="2:11" s="17" customFormat="1" ht="2.25" customHeight="1">
      <c r="B6" s="966"/>
      <c r="C6" s="967"/>
      <c r="D6" s="967"/>
      <c r="E6" s="967"/>
      <c r="F6" s="967"/>
      <c r="G6" s="967"/>
      <c r="H6" s="967"/>
      <c r="I6" s="967"/>
      <c r="J6" s="967"/>
      <c r="K6" s="463"/>
    </row>
    <row r="7" spans="2:11" ht="12.75">
      <c r="B7" s="1194" t="s">
        <v>76</v>
      </c>
      <c r="C7" s="1195"/>
      <c r="D7" s="1196" t="s">
        <v>231</v>
      </c>
      <c r="E7" s="1196"/>
      <c r="F7" s="1196"/>
      <c r="G7" s="1196"/>
      <c r="H7" s="1196"/>
      <c r="I7" s="1196"/>
      <c r="J7" s="1196"/>
      <c r="K7" s="1197" t="s">
        <v>232</v>
      </c>
    </row>
    <row r="8" spans="2:11" ht="25.5">
      <c r="B8" s="1194"/>
      <c r="C8" s="1195"/>
      <c r="D8" s="968" t="s">
        <v>233</v>
      </c>
      <c r="E8" s="968" t="s">
        <v>234</v>
      </c>
      <c r="F8" s="968" t="s">
        <v>210</v>
      </c>
      <c r="G8" s="968" t="s">
        <v>417</v>
      </c>
      <c r="H8" s="968" t="s">
        <v>211</v>
      </c>
      <c r="I8" s="968" t="s">
        <v>418</v>
      </c>
      <c r="J8" s="968" t="s">
        <v>235</v>
      </c>
      <c r="K8" s="1197"/>
    </row>
    <row r="9" spans="2:11" ht="11.25" customHeight="1">
      <c r="B9" s="1194"/>
      <c r="C9" s="1195"/>
      <c r="D9" s="972">
        <v>1</v>
      </c>
      <c r="E9" s="968">
        <v>2</v>
      </c>
      <c r="F9" s="968" t="s">
        <v>236</v>
      </c>
      <c r="G9" s="968">
        <v>4</v>
      </c>
      <c r="H9" s="968">
        <v>5</v>
      </c>
      <c r="I9" s="968">
        <v>6</v>
      </c>
      <c r="J9" s="968">
        <v>7</v>
      </c>
      <c r="K9" s="969" t="s">
        <v>237</v>
      </c>
    </row>
    <row r="10" spans="2:11" ht="12.75">
      <c r="B10" s="1199" t="s">
        <v>181</v>
      </c>
      <c r="C10" s="1200"/>
      <c r="D10" s="984">
        <f>SUM(D11:D16)</f>
        <v>15689434.949999999</v>
      </c>
      <c r="E10" s="984">
        <f t="shared" ref="E10:K10" si="0">SUM(E11:E16)</f>
        <v>631991.39</v>
      </c>
      <c r="F10" s="984">
        <f t="shared" si="0"/>
        <v>16321426.340000002</v>
      </c>
      <c r="G10" s="984">
        <f t="shared" si="0"/>
        <v>10877398.920000002</v>
      </c>
      <c r="H10" s="984">
        <f t="shared" si="0"/>
        <v>10405758.760000002</v>
      </c>
      <c r="I10" s="984">
        <f t="shared" si="0"/>
        <v>10405758.760000002</v>
      </c>
      <c r="J10" s="984">
        <f t="shared" si="0"/>
        <v>10405758.760000002</v>
      </c>
      <c r="K10" s="991">
        <f t="shared" si="0"/>
        <v>5915667.5799999991</v>
      </c>
    </row>
    <row r="11" spans="2:11" ht="12.75">
      <c r="B11" s="583">
        <v>1100</v>
      </c>
      <c r="C11" s="240" t="s">
        <v>480</v>
      </c>
      <c r="D11" s="987">
        <v>2951832</v>
      </c>
      <c r="E11" s="987">
        <v>76172</v>
      </c>
      <c r="F11" s="987">
        <v>3028004</v>
      </c>
      <c r="G11" s="987">
        <v>2261569.86</v>
      </c>
      <c r="H11" s="987">
        <v>2129427.7799999998</v>
      </c>
      <c r="I11" s="987">
        <v>2129427.7799999998</v>
      </c>
      <c r="J11" s="987">
        <v>2129427.7799999998</v>
      </c>
      <c r="K11" s="992">
        <v>898576.22</v>
      </c>
    </row>
    <row r="12" spans="2:11" ht="12.75">
      <c r="B12" s="583">
        <v>1200</v>
      </c>
      <c r="C12" s="240" t="s">
        <v>481</v>
      </c>
      <c r="D12" s="987">
        <v>4185455.95</v>
      </c>
      <c r="E12" s="987">
        <v>-58094.98</v>
      </c>
      <c r="F12" s="987">
        <v>4127360.97</v>
      </c>
      <c r="G12" s="987">
        <v>2903114.71</v>
      </c>
      <c r="H12" s="987">
        <v>2903114.71</v>
      </c>
      <c r="I12" s="987">
        <v>2903114.71</v>
      </c>
      <c r="J12" s="987">
        <v>2903114.71</v>
      </c>
      <c r="K12" s="992">
        <v>1224246.26</v>
      </c>
    </row>
    <row r="13" spans="2:11" ht="12.75">
      <c r="B13" s="583">
        <v>1300</v>
      </c>
      <c r="C13" s="240" t="s">
        <v>482</v>
      </c>
      <c r="D13" s="987">
        <v>4377296</v>
      </c>
      <c r="E13" s="987">
        <v>108907.36</v>
      </c>
      <c r="F13" s="987">
        <v>4486203.3600000003</v>
      </c>
      <c r="G13" s="987">
        <v>2397272.38</v>
      </c>
      <c r="H13" s="987">
        <v>2219690.16</v>
      </c>
      <c r="I13" s="987">
        <v>2219690.16</v>
      </c>
      <c r="J13" s="987">
        <v>2219690.16</v>
      </c>
      <c r="K13" s="992">
        <v>2266513.2000000002</v>
      </c>
    </row>
    <row r="14" spans="2:11" ht="12.75">
      <c r="B14" s="583">
        <v>1400</v>
      </c>
      <c r="C14" s="240" t="s">
        <v>483</v>
      </c>
      <c r="D14" s="987">
        <v>1097797</v>
      </c>
      <c r="E14" s="987">
        <v>99284.59</v>
      </c>
      <c r="F14" s="987">
        <v>1197081.5900000001</v>
      </c>
      <c r="G14" s="987">
        <v>790111.21</v>
      </c>
      <c r="H14" s="987">
        <v>750696.07</v>
      </c>
      <c r="I14" s="987">
        <v>750696.07</v>
      </c>
      <c r="J14" s="987">
        <v>750696.07</v>
      </c>
      <c r="K14" s="992">
        <v>446385.52</v>
      </c>
    </row>
    <row r="15" spans="2:11" ht="12.75">
      <c r="B15" s="583">
        <v>1500</v>
      </c>
      <c r="C15" s="240" t="s">
        <v>484</v>
      </c>
      <c r="D15" s="987">
        <v>3073948</v>
      </c>
      <c r="E15" s="987">
        <v>405662.42</v>
      </c>
      <c r="F15" s="987">
        <v>3479610.42</v>
      </c>
      <c r="G15" s="987">
        <v>2524345.7999999998</v>
      </c>
      <c r="H15" s="987">
        <v>2401845.08</v>
      </c>
      <c r="I15" s="987">
        <v>2401845.08</v>
      </c>
      <c r="J15" s="987">
        <v>2401845.08</v>
      </c>
      <c r="K15" s="992">
        <v>1077765.3400000001</v>
      </c>
    </row>
    <row r="16" spans="2:11" ht="12.75">
      <c r="B16" s="583">
        <v>1700</v>
      </c>
      <c r="C16" s="240" t="s">
        <v>485</v>
      </c>
      <c r="D16" s="987">
        <v>3106</v>
      </c>
      <c r="E16" s="987">
        <v>60</v>
      </c>
      <c r="F16" s="987">
        <v>3166</v>
      </c>
      <c r="G16" s="987">
        <v>984.96</v>
      </c>
      <c r="H16" s="987">
        <v>984.96</v>
      </c>
      <c r="I16" s="987">
        <v>984.96</v>
      </c>
      <c r="J16" s="987">
        <v>984.96</v>
      </c>
      <c r="K16" s="992">
        <v>2181.04</v>
      </c>
    </row>
    <row r="17" spans="2:11" ht="12.75">
      <c r="B17" s="1201" t="s">
        <v>88</v>
      </c>
      <c r="C17" s="1202"/>
      <c r="D17" s="985">
        <f t="shared" ref="D17:K17" si="1">SUM(D18:D23)</f>
        <v>1129834.93</v>
      </c>
      <c r="E17" s="985">
        <f t="shared" si="1"/>
        <v>10000</v>
      </c>
      <c r="F17" s="985">
        <f t="shared" si="1"/>
        <v>1139834.93</v>
      </c>
      <c r="G17" s="985">
        <f t="shared" si="1"/>
        <v>410173.16</v>
      </c>
      <c r="H17" s="985">
        <f t="shared" si="1"/>
        <v>370584.13</v>
      </c>
      <c r="I17" s="985">
        <f t="shared" si="1"/>
        <v>370584.13</v>
      </c>
      <c r="J17" s="985">
        <f t="shared" si="1"/>
        <v>320269.52000000008</v>
      </c>
      <c r="K17" s="993">
        <f t="shared" si="1"/>
        <v>769250.8</v>
      </c>
    </row>
    <row r="18" spans="2:11" ht="12.75">
      <c r="B18" s="583">
        <v>2100</v>
      </c>
      <c r="C18" s="240" t="s">
        <v>486</v>
      </c>
      <c r="D18" s="987">
        <v>407834.93</v>
      </c>
      <c r="E18" s="987">
        <v>-17250</v>
      </c>
      <c r="F18" s="987">
        <v>390584.93</v>
      </c>
      <c r="G18" s="987">
        <v>95279.64</v>
      </c>
      <c r="H18" s="987">
        <v>55690.61</v>
      </c>
      <c r="I18" s="987">
        <v>55690.61</v>
      </c>
      <c r="J18" s="987">
        <v>49029.3</v>
      </c>
      <c r="K18" s="992">
        <v>334894.32</v>
      </c>
    </row>
    <row r="19" spans="2:11" ht="12.75">
      <c r="B19" s="583">
        <v>2200</v>
      </c>
      <c r="C19" s="240" t="s">
        <v>487</v>
      </c>
      <c r="D19" s="987">
        <v>75000</v>
      </c>
      <c r="E19" s="987">
        <v>0</v>
      </c>
      <c r="F19" s="987">
        <v>75000</v>
      </c>
      <c r="G19" s="987">
        <v>1867.2</v>
      </c>
      <c r="H19" s="987">
        <v>1867.2</v>
      </c>
      <c r="I19" s="987">
        <v>1867.2</v>
      </c>
      <c r="J19" s="987">
        <v>1867.2</v>
      </c>
      <c r="K19" s="992">
        <v>73132.800000000003</v>
      </c>
    </row>
    <row r="20" spans="2:11" ht="12.75">
      <c r="B20" s="583">
        <v>2400</v>
      </c>
      <c r="C20" s="240" t="s">
        <v>514</v>
      </c>
      <c r="D20" s="987">
        <v>10000</v>
      </c>
      <c r="E20" s="987">
        <v>15000</v>
      </c>
      <c r="F20" s="987">
        <v>25000</v>
      </c>
      <c r="G20" s="987">
        <v>5157.12</v>
      </c>
      <c r="H20" s="987">
        <v>5157.12</v>
      </c>
      <c r="I20" s="987">
        <v>5157.12</v>
      </c>
      <c r="J20" s="987">
        <v>5157.12</v>
      </c>
      <c r="K20" s="992">
        <v>19842.88</v>
      </c>
    </row>
    <row r="21" spans="2:11" ht="12.75">
      <c r="B21" s="583">
        <v>2600</v>
      </c>
      <c r="C21" s="240" t="s">
        <v>488</v>
      </c>
      <c r="D21" s="987">
        <v>602000</v>
      </c>
      <c r="E21" s="987">
        <v>0</v>
      </c>
      <c r="F21" s="987">
        <v>602000</v>
      </c>
      <c r="G21" s="987">
        <v>298726.71999999997</v>
      </c>
      <c r="H21" s="987">
        <v>298726.71999999997</v>
      </c>
      <c r="I21" s="987">
        <v>298726.71999999997</v>
      </c>
      <c r="J21" s="987">
        <v>255073.42</v>
      </c>
      <c r="K21" s="992">
        <v>303273.28000000003</v>
      </c>
    </row>
    <row r="22" spans="2:11" ht="12.75">
      <c r="B22" s="583">
        <v>2700</v>
      </c>
      <c r="C22" s="240" t="s">
        <v>615</v>
      </c>
      <c r="D22" s="987">
        <v>30000</v>
      </c>
      <c r="E22" s="987">
        <v>0</v>
      </c>
      <c r="F22" s="987">
        <v>30000</v>
      </c>
      <c r="G22" s="987">
        <v>839.84</v>
      </c>
      <c r="H22" s="987">
        <v>839.84</v>
      </c>
      <c r="I22" s="987">
        <v>839.84</v>
      </c>
      <c r="J22" s="987">
        <v>839.84</v>
      </c>
      <c r="K22" s="992">
        <v>29160.16</v>
      </c>
    </row>
    <row r="23" spans="2:11" ht="12.75">
      <c r="B23" s="583">
        <v>2900</v>
      </c>
      <c r="C23" s="240" t="s">
        <v>650</v>
      </c>
      <c r="D23" s="987">
        <v>5000</v>
      </c>
      <c r="E23" s="987">
        <v>12250</v>
      </c>
      <c r="F23" s="987">
        <v>17250</v>
      </c>
      <c r="G23" s="987">
        <v>8302.64</v>
      </c>
      <c r="H23" s="987">
        <v>8302.64</v>
      </c>
      <c r="I23" s="987">
        <v>8302.64</v>
      </c>
      <c r="J23" s="987">
        <v>8302.64</v>
      </c>
      <c r="K23" s="992">
        <v>8947.36</v>
      </c>
    </row>
    <row r="24" spans="2:11" ht="12.75">
      <c r="B24" s="1201" t="s">
        <v>90</v>
      </c>
      <c r="C24" s="1202"/>
      <c r="D24" s="985">
        <f>SUM(D25:D33)</f>
        <v>12674866.16</v>
      </c>
      <c r="E24" s="985">
        <f t="shared" ref="E24:K24" si="2">SUM(E25:E33)</f>
        <v>2945590.93</v>
      </c>
      <c r="F24" s="985">
        <f t="shared" si="2"/>
        <v>15620457.09</v>
      </c>
      <c r="G24" s="985">
        <f t="shared" si="2"/>
        <v>9673975.75</v>
      </c>
      <c r="H24" s="985">
        <f t="shared" si="2"/>
        <v>7901871.870000001</v>
      </c>
      <c r="I24" s="985">
        <f t="shared" si="2"/>
        <v>7901871.870000001</v>
      </c>
      <c r="J24" s="985">
        <f t="shared" si="2"/>
        <v>7715197.8900000006</v>
      </c>
      <c r="K24" s="993">
        <f t="shared" si="2"/>
        <v>7718585.2199999988</v>
      </c>
    </row>
    <row r="25" spans="2:11" ht="12.75">
      <c r="B25" s="583">
        <v>3100</v>
      </c>
      <c r="C25" s="240" t="s">
        <v>489</v>
      </c>
      <c r="D25" s="987">
        <v>1287000</v>
      </c>
      <c r="E25" s="987">
        <v>0</v>
      </c>
      <c r="F25" s="987">
        <v>1287000</v>
      </c>
      <c r="G25" s="987">
        <v>479441.01</v>
      </c>
      <c r="H25" s="987">
        <v>479441.01</v>
      </c>
      <c r="I25" s="987">
        <v>479441.01</v>
      </c>
      <c r="J25" s="987">
        <v>470410.01</v>
      </c>
      <c r="K25" s="992">
        <v>807558.99</v>
      </c>
    </row>
    <row r="26" spans="2:11" ht="12.75">
      <c r="B26" s="583">
        <v>3200</v>
      </c>
      <c r="C26" s="240" t="s">
        <v>490</v>
      </c>
      <c r="D26" s="987">
        <v>192000</v>
      </c>
      <c r="E26" s="987">
        <v>0</v>
      </c>
      <c r="F26" s="987">
        <v>192000</v>
      </c>
      <c r="G26" s="987">
        <v>182802.01</v>
      </c>
      <c r="H26" s="987">
        <v>155192.01</v>
      </c>
      <c r="I26" s="987">
        <v>155192.01</v>
      </c>
      <c r="J26" s="987">
        <v>153568.01</v>
      </c>
      <c r="K26" s="992">
        <v>36807.99</v>
      </c>
    </row>
    <row r="27" spans="2:11" ht="12.75">
      <c r="B27" s="583">
        <v>3300</v>
      </c>
      <c r="C27" s="240" t="s">
        <v>491</v>
      </c>
      <c r="D27" s="987">
        <v>5439194.2400000002</v>
      </c>
      <c r="E27" s="987">
        <v>31112</v>
      </c>
      <c r="F27" s="987">
        <v>5470306.2400000002</v>
      </c>
      <c r="G27" s="987">
        <v>4995572.24</v>
      </c>
      <c r="H27" s="987">
        <v>3270416.7</v>
      </c>
      <c r="I27" s="987">
        <v>3270416.7</v>
      </c>
      <c r="J27" s="987">
        <v>3248840.7</v>
      </c>
      <c r="K27" s="992">
        <v>2199889.54</v>
      </c>
    </row>
    <row r="28" spans="2:11" ht="12.75">
      <c r="B28" s="583">
        <v>3400</v>
      </c>
      <c r="C28" s="240" t="s">
        <v>492</v>
      </c>
      <c r="D28" s="987">
        <v>72000</v>
      </c>
      <c r="E28" s="987">
        <v>57750</v>
      </c>
      <c r="F28" s="987">
        <v>129750</v>
      </c>
      <c r="G28" s="987">
        <v>50750</v>
      </c>
      <c r="H28" s="987">
        <v>50750</v>
      </c>
      <c r="I28" s="987">
        <v>50750</v>
      </c>
      <c r="J28" s="987">
        <v>50750</v>
      </c>
      <c r="K28" s="992">
        <v>79000</v>
      </c>
    </row>
    <row r="29" spans="2:11" ht="12.75">
      <c r="B29" s="583">
        <v>3500</v>
      </c>
      <c r="C29" s="240" t="s">
        <v>493</v>
      </c>
      <c r="D29" s="987">
        <v>798000</v>
      </c>
      <c r="E29" s="987">
        <v>2799417.69</v>
      </c>
      <c r="F29" s="987">
        <v>3597417.69</v>
      </c>
      <c r="G29" s="987">
        <v>2023646.63</v>
      </c>
      <c r="H29" s="987">
        <v>2013117.94</v>
      </c>
      <c r="I29" s="987">
        <v>2013117.94</v>
      </c>
      <c r="J29" s="987">
        <v>1976888.7</v>
      </c>
      <c r="K29" s="992">
        <v>1584299.75</v>
      </c>
    </row>
    <row r="30" spans="2:11" ht="12.75">
      <c r="B30" s="583">
        <v>3600</v>
      </c>
      <c r="C30" s="240" t="s">
        <v>494</v>
      </c>
      <c r="D30" s="987">
        <v>680000</v>
      </c>
      <c r="E30" s="987">
        <v>0</v>
      </c>
      <c r="F30" s="987">
        <v>680000</v>
      </c>
      <c r="G30" s="987">
        <v>245695.32</v>
      </c>
      <c r="H30" s="987">
        <v>245695.32</v>
      </c>
      <c r="I30" s="987">
        <v>245695.32</v>
      </c>
      <c r="J30" s="987">
        <v>215303.32</v>
      </c>
      <c r="K30" s="992">
        <v>434304.68</v>
      </c>
    </row>
    <row r="31" spans="2:11" ht="12.75">
      <c r="B31" s="583">
        <v>3700</v>
      </c>
      <c r="C31" s="240" t="s">
        <v>495</v>
      </c>
      <c r="D31" s="987">
        <v>2505800</v>
      </c>
      <c r="E31" s="987">
        <v>0</v>
      </c>
      <c r="F31" s="987">
        <v>2505800</v>
      </c>
      <c r="G31" s="987">
        <v>868608.2</v>
      </c>
      <c r="H31" s="987">
        <v>868608.2</v>
      </c>
      <c r="I31" s="987">
        <v>868608.2</v>
      </c>
      <c r="J31" s="987">
        <v>813736.78</v>
      </c>
      <c r="K31" s="992">
        <v>1637191.8</v>
      </c>
    </row>
    <row r="32" spans="2:11" ht="12.75">
      <c r="B32" s="583">
        <v>3800</v>
      </c>
      <c r="C32" s="240" t="s">
        <v>496</v>
      </c>
      <c r="D32" s="987">
        <v>1225456.8</v>
      </c>
      <c r="E32" s="987">
        <v>60000</v>
      </c>
      <c r="F32" s="987">
        <v>1285456.8</v>
      </c>
      <c r="G32" s="987">
        <v>635548.74</v>
      </c>
      <c r="H32" s="987">
        <v>635548.74</v>
      </c>
      <c r="I32" s="987">
        <v>635548.74</v>
      </c>
      <c r="J32" s="987">
        <v>602598.42000000004</v>
      </c>
      <c r="K32" s="992">
        <v>649908.06000000006</v>
      </c>
    </row>
    <row r="33" spans="1:13" ht="12.75">
      <c r="B33" s="583">
        <v>3900</v>
      </c>
      <c r="C33" s="240" t="s">
        <v>497</v>
      </c>
      <c r="D33" s="987">
        <v>475415.12</v>
      </c>
      <c r="E33" s="987">
        <v>-2688.76</v>
      </c>
      <c r="F33" s="987">
        <v>472726.36</v>
      </c>
      <c r="G33" s="987">
        <v>191911.6</v>
      </c>
      <c r="H33" s="987">
        <v>183101.95</v>
      </c>
      <c r="I33" s="987">
        <v>183101.95</v>
      </c>
      <c r="J33" s="987">
        <v>183101.95</v>
      </c>
      <c r="K33" s="992">
        <v>289624.40999999997</v>
      </c>
      <c r="M33" s="68"/>
    </row>
    <row r="34" spans="1:13" ht="12.75">
      <c r="B34" s="1201" t="s">
        <v>223</v>
      </c>
      <c r="C34" s="1202"/>
      <c r="D34" s="985">
        <f>SUM(D35:D37)</f>
        <v>86448000</v>
      </c>
      <c r="E34" s="985">
        <f t="shared" ref="E34:K34" si="3">SUM(E35:E37)</f>
        <v>23041849.289999999</v>
      </c>
      <c r="F34" s="985">
        <f t="shared" si="3"/>
        <v>109489849.28999999</v>
      </c>
      <c r="G34" s="985">
        <f t="shared" si="3"/>
        <v>73716466.039999992</v>
      </c>
      <c r="H34" s="985">
        <f t="shared" si="3"/>
        <v>73055600.469999999</v>
      </c>
      <c r="I34" s="985">
        <f t="shared" si="3"/>
        <v>73055600.469999999</v>
      </c>
      <c r="J34" s="985">
        <f t="shared" si="3"/>
        <v>72709539.300000012</v>
      </c>
      <c r="K34" s="993">
        <f t="shared" si="3"/>
        <v>36434248.82</v>
      </c>
    </row>
    <row r="35" spans="1:13" ht="12.75">
      <c r="B35" s="583">
        <v>4200</v>
      </c>
      <c r="C35" s="240" t="s">
        <v>498</v>
      </c>
      <c r="D35" s="987">
        <v>30200000</v>
      </c>
      <c r="E35" s="987">
        <v>24041849.289999999</v>
      </c>
      <c r="F35" s="987">
        <v>54241849.289999999</v>
      </c>
      <c r="G35" s="987">
        <v>23210240.879999999</v>
      </c>
      <c r="H35" s="987">
        <v>23210240.879999999</v>
      </c>
      <c r="I35" s="987">
        <v>23210240.879999999</v>
      </c>
      <c r="J35" s="987">
        <v>22864179.710000001</v>
      </c>
      <c r="K35" s="992">
        <v>31031608.41</v>
      </c>
    </row>
    <row r="36" spans="1:13" ht="12.75">
      <c r="B36" s="583">
        <v>4300</v>
      </c>
      <c r="C36" s="240" t="s">
        <v>656</v>
      </c>
      <c r="D36" s="987">
        <v>500000</v>
      </c>
      <c r="E36" s="987">
        <v>-62572.7</v>
      </c>
      <c r="F36" s="987">
        <v>437427.3</v>
      </c>
      <c r="G36" s="987">
        <v>0</v>
      </c>
      <c r="H36" s="987">
        <v>0</v>
      </c>
      <c r="I36" s="987">
        <v>0</v>
      </c>
      <c r="J36" s="987">
        <v>0</v>
      </c>
      <c r="K36" s="992">
        <v>437427.3</v>
      </c>
    </row>
    <row r="37" spans="1:13" ht="12.75">
      <c r="B37" s="583">
        <v>4400</v>
      </c>
      <c r="C37" s="240" t="s">
        <v>499</v>
      </c>
      <c r="D37" s="987">
        <v>55748000</v>
      </c>
      <c r="E37" s="987">
        <v>-937427.3</v>
      </c>
      <c r="F37" s="987">
        <v>54810572.700000003</v>
      </c>
      <c r="G37" s="987">
        <v>50506225.159999996</v>
      </c>
      <c r="H37" s="987">
        <v>49845359.590000004</v>
      </c>
      <c r="I37" s="987">
        <v>49845359.590000004</v>
      </c>
      <c r="J37" s="987">
        <v>49845359.590000004</v>
      </c>
      <c r="K37" s="992">
        <v>4965213.1100000003</v>
      </c>
    </row>
    <row r="38" spans="1:13" ht="12.75">
      <c r="B38" s="1201" t="s">
        <v>245</v>
      </c>
      <c r="C38" s="1202"/>
      <c r="D38" s="986">
        <f>SUM(D39:D41)</f>
        <v>258398</v>
      </c>
      <c r="E38" s="986">
        <f>SUM(E39:E41)</f>
        <v>881297.45</v>
      </c>
      <c r="F38" s="986">
        <f>SUM(F39:F41)</f>
        <v>1139695.45</v>
      </c>
      <c r="G38" s="986"/>
      <c r="H38" s="986">
        <f>SUM(H39:H41)</f>
        <v>0</v>
      </c>
      <c r="I38" s="986">
        <f>SUM(I39:I41)</f>
        <v>0</v>
      </c>
      <c r="J38" s="986">
        <f>SUM(J39:J41)</f>
        <v>0</v>
      </c>
      <c r="K38" s="992">
        <f>SUM(K39:K41)</f>
        <v>1139695.45</v>
      </c>
    </row>
    <row r="39" spans="1:13" ht="12.75">
      <c r="B39" s="583">
        <v>5100</v>
      </c>
      <c r="C39" s="240" t="s">
        <v>500</v>
      </c>
      <c r="D39" s="987">
        <v>213398</v>
      </c>
      <c r="E39" s="987">
        <v>822370.95</v>
      </c>
      <c r="F39" s="987">
        <v>1035768.95</v>
      </c>
      <c r="G39" s="987">
        <v>247000</v>
      </c>
      <c r="H39" s="987">
        <v>0</v>
      </c>
      <c r="I39" s="987">
        <v>0</v>
      </c>
      <c r="J39" s="987">
        <v>0</v>
      </c>
      <c r="K39" s="992">
        <v>1035768.95</v>
      </c>
    </row>
    <row r="40" spans="1:13" ht="12.75">
      <c r="B40" s="583">
        <v>5200</v>
      </c>
      <c r="C40" s="240" t="s">
        <v>616</v>
      </c>
      <c r="D40" s="987">
        <v>45000</v>
      </c>
      <c r="E40" s="987">
        <v>-15425.6</v>
      </c>
      <c r="F40" s="987">
        <v>29574.400000000001</v>
      </c>
      <c r="G40" s="987">
        <v>0</v>
      </c>
      <c r="H40" s="987">
        <v>0</v>
      </c>
      <c r="I40" s="987">
        <v>0</v>
      </c>
      <c r="J40" s="987">
        <v>0</v>
      </c>
      <c r="K40" s="992">
        <v>29574.400000000001</v>
      </c>
    </row>
    <row r="41" spans="1:13" ht="12.75">
      <c r="B41" s="583">
        <v>5600</v>
      </c>
      <c r="C41" s="240" t="s">
        <v>657</v>
      </c>
      <c r="D41" s="987">
        <v>0</v>
      </c>
      <c r="E41" s="987">
        <v>74352.100000000006</v>
      </c>
      <c r="F41" s="987">
        <v>74352.100000000006</v>
      </c>
      <c r="G41" s="987">
        <v>0</v>
      </c>
      <c r="H41" s="987">
        <v>0</v>
      </c>
      <c r="I41" s="987">
        <v>0</v>
      </c>
      <c r="J41" s="987">
        <v>0</v>
      </c>
      <c r="K41" s="992">
        <v>74352.100000000006</v>
      </c>
    </row>
    <row r="42" spans="1:13" s="44" customFormat="1" ht="12.75">
      <c r="A42" s="43"/>
      <c r="B42" s="598"/>
      <c r="C42" s="344" t="s">
        <v>238</v>
      </c>
      <c r="D42" s="988">
        <f>+D10+D17+D24+D34+D38</f>
        <v>116200534.03999999</v>
      </c>
      <c r="E42" s="988">
        <f t="shared" ref="E42:K42" si="4">+E10+E17+E24+E34+E38</f>
        <v>27510729.059999999</v>
      </c>
      <c r="F42" s="988">
        <f t="shared" si="4"/>
        <v>143711263.09999999</v>
      </c>
      <c r="G42" s="988">
        <f t="shared" si="4"/>
        <v>94678013.86999999</v>
      </c>
      <c r="H42" s="989">
        <f t="shared" si="4"/>
        <v>91733815.230000004</v>
      </c>
      <c r="I42" s="988">
        <f>+I10+I17+I24+I34+I38</f>
        <v>91733815.230000004</v>
      </c>
      <c r="J42" s="988">
        <f t="shared" si="4"/>
        <v>91150765.470000014</v>
      </c>
      <c r="K42" s="990">
        <f t="shared" si="4"/>
        <v>51977447.870000005</v>
      </c>
      <c r="L42" s="43"/>
    </row>
    <row r="43" spans="1:13" ht="2.25" customHeight="1">
      <c r="B43" s="583"/>
      <c r="C43" s="240"/>
      <c r="D43" s="240"/>
      <c r="E43" s="240"/>
      <c r="F43" s="240"/>
      <c r="G43" s="240"/>
      <c r="H43" s="240"/>
      <c r="I43" s="240"/>
      <c r="J43" s="240"/>
      <c r="K43" s="577"/>
    </row>
    <row r="44" spans="1:13" ht="12.75">
      <c r="B44" s="966" t="s">
        <v>78</v>
      </c>
      <c r="C44" s="240"/>
      <c r="D44" s="240"/>
      <c r="E44" s="240"/>
      <c r="F44" s="596"/>
      <c r="G44" s="596"/>
      <c r="H44" s="596"/>
      <c r="I44" s="596"/>
      <c r="J44" s="596"/>
      <c r="K44" s="597"/>
    </row>
    <row r="45" spans="1:13" ht="12.75">
      <c r="B45" s="583"/>
      <c r="C45" s="240"/>
      <c r="D45" s="240"/>
      <c r="E45" s="240"/>
      <c r="F45" s="240"/>
      <c r="G45" s="240"/>
      <c r="H45" s="240"/>
      <c r="I45" s="240"/>
      <c r="J45" s="240"/>
      <c r="K45" s="577"/>
    </row>
    <row r="46" spans="1:13" ht="12.75">
      <c r="B46" s="583"/>
      <c r="C46" s="240"/>
      <c r="D46" s="596" t="str">
        <f>IF(D43='11.CAdmon'!D38," ","ERROR")</f>
        <v xml:space="preserve"> </v>
      </c>
      <c r="E46" s="599"/>
      <c r="F46" s="596" t="str">
        <f>IF(F43='11.CAdmon'!F38," ","ERROR")</f>
        <v xml:space="preserve"> </v>
      </c>
      <c r="G46" s="596"/>
      <c r="H46" s="596" t="str">
        <f>IF(H43='11.CAdmon'!H38," ","ERROR")</f>
        <v xml:space="preserve"> </v>
      </c>
      <c r="I46" s="596"/>
      <c r="J46" s="596" t="str">
        <f>IF(J43='11.CAdmon'!J38," ","ERROR")</f>
        <v xml:space="preserve"> </v>
      </c>
      <c r="K46" s="597" t="str">
        <f>IF(K43='11.CAdmon'!K38," ","ERROR")</f>
        <v xml:space="preserve"> </v>
      </c>
    </row>
    <row r="47" spans="1:13" ht="12.75">
      <c r="B47" s="583"/>
      <c r="C47" s="242"/>
      <c r="D47" s="240"/>
      <c r="E47" s="240"/>
      <c r="F47" s="240"/>
      <c r="G47" s="240"/>
      <c r="H47" s="240"/>
      <c r="I47" s="240"/>
      <c r="J47" s="240"/>
      <c r="K47" s="577"/>
    </row>
    <row r="48" spans="1:13" ht="12.75" customHeight="1">
      <c r="B48" s="583"/>
      <c r="C48" s="1014" t="s">
        <v>448</v>
      </c>
      <c r="D48" s="1014"/>
      <c r="E48" s="591"/>
      <c r="F48" s="1060" t="s">
        <v>449</v>
      </c>
      <c r="G48" s="1060"/>
      <c r="H48" s="1060"/>
      <c r="I48" s="1060"/>
      <c r="J48" s="1060"/>
      <c r="K48" s="1169"/>
    </row>
    <row r="49" spans="2:11" ht="12" customHeight="1">
      <c r="B49" s="583"/>
      <c r="C49" s="1013" t="s">
        <v>578</v>
      </c>
      <c r="D49" s="1013"/>
      <c r="E49" s="240"/>
      <c r="F49" s="1080" t="s">
        <v>450</v>
      </c>
      <c r="G49" s="1080"/>
      <c r="H49" s="1080"/>
      <c r="I49" s="1080"/>
      <c r="J49" s="1080"/>
      <c r="K49" s="1193"/>
    </row>
    <row r="50" spans="2:11" ht="13.5" thickBot="1">
      <c r="B50" s="592"/>
      <c r="C50" s="585"/>
      <c r="D50" s="585"/>
      <c r="E50" s="585"/>
      <c r="F50" s="585"/>
      <c r="G50" s="585"/>
      <c r="H50" s="585"/>
      <c r="I50" s="585"/>
      <c r="J50" s="585"/>
      <c r="K50" s="586"/>
    </row>
    <row r="51" spans="2:11" ht="12.75">
      <c r="B51" s="238"/>
      <c r="C51" s="238"/>
      <c r="D51" s="238"/>
      <c r="E51" s="238"/>
      <c r="F51" s="238"/>
      <c r="G51" s="238"/>
      <c r="H51" s="238"/>
      <c r="I51" s="238"/>
      <c r="J51" s="238"/>
      <c r="K51" s="238"/>
    </row>
    <row r="52" spans="2:11" ht="12.75">
      <c r="B52" s="238"/>
      <c r="C52" s="238"/>
      <c r="D52" s="238"/>
      <c r="E52" s="238"/>
      <c r="F52" s="238"/>
      <c r="G52" s="238"/>
      <c r="H52" s="238"/>
      <c r="I52" s="238"/>
      <c r="J52" s="238"/>
      <c r="K52" s="238"/>
    </row>
  </sheetData>
  <mergeCells count="14">
    <mergeCell ref="B2:K2"/>
    <mergeCell ref="B3:K3"/>
    <mergeCell ref="B38:C38"/>
    <mergeCell ref="B7:C9"/>
    <mergeCell ref="D7:J7"/>
    <mergeCell ref="F48:K48"/>
    <mergeCell ref="F49:K49"/>
    <mergeCell ref="K7:K8"/>
    <mergeCell ref="B10:C10"/>
    <mergeCell ref="B17:C17"/>
    <mergeCell ref="B24:C24"/>
    <mergeCell ref="B34:C34"/>
    <mergeCell ref="C48:D48"/>
    <mergeCell ref="C49:D49"/>
  </mergeCells>
  <printOptions horizontalCentered="1" verticalCentered="1"/>
  <pageMargins left="0.48" right="0.43" top="0.74803149606299213" bottom="0.74803149606299213" header="0.31496062992125984" footer="0.31496062992125984"/>
  <pageSetup scale="6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31"/>
  <sheetViews>
    <sheetView showGridLines="0" workbookViewId="0">
      <selection activeCell="I36" sqref="I36"/>
    </sheetView>
  </sheetViews>
  <sheetFormatPr baseColWidth="10" defaultRowHeight="12"/>
  <cols>
    <col min="1" max="1" width="2.5703125" style="17" customWidth="1"/>
    <col min="2" max="2" width="2" style="42" customWidth="1"/>
    <col min="3" max="3" width="41.85546875" style="42" customWidth="1"/>
    <col min="4" max="4" width="15" style="42" customWidth="1"/>
    <col min="5" max="5" width="14.140625" style="42" bestFit="1" customWidth="1"/>
    <col min="6" max="6" width="15.28515625" style="42" bestFit="1" customWidth="1"/>
    <col min="7" max="7" width="15.42578125" style="42" customWidth="1"/>
    <col min="8" max="8" width="15.28515625" style="42" customWidth="1"/>
    <col min="9" max="10" width="15" style="42" bestFit="1" customWidth="1"/>
    <col min="11" max="11" width="15.28515625" style="42" customWidth="1"/>
    <col min="12" max="12" width="18.85546875" style="17" customWidth="1"/>
    <col min="13" max="16384" width="11.42578125" style="42"/>
  </cols>
  <sheetData>
    <row r="1" spans="2:11" ht="9.75" customHeight="1" thickBot="1"/>
    <row r="2" spans="2:11" ht="14.25" customHeight="1" thickBot="1">
      <c r="B2" s="1182"/>
      <c r="C2" s="1008"/>
      <c r="D2" s="1008"/>
      <c r="E2" s="1008"/>
      <c r="F2" s="1008"/>
      <c r="G2" s="1008"/>
      <c r="H2" s="1008"/>
      <c r="I2" s="1008"/>
      <c r="J2" s="1008"/>
      <c r="K2" s="1203"/>
    </row>
    <row r="3" spans="2:11" ht="12.75">
      <c r="B3" s="1182" t="s">
        <v>239</v>
      </c>
      <c r="C3" s="1008"/>
      <c r="D3" s="1008"/>
      <c r="E3" s="1008"/>
      <c r="F3" s="1008"/>
      <c r="G3" s="1008"/>
      <c r="H3" s="1008"/>
      <c r="I3" s="1008"/>
      <c r="J3" s="1008"/>
      <c r="K3" s="1203"/>
    </row>
    <row r="4" spans="2:11" ht="46.5" customHeight="1">
      <c r="B4" s="1183" t="s">
        <v>1277</v>
      </c>
      <c r="C4" s="1184"/>
      <c r="D4" s="1184"/>
      <c r="E4" s="1184"/>
      <c r="F4" s="1184"/>
      <c r="G4" s="1184"/>
      <c r="H4" s="1184"/>
      <c r="I4" s="1184"/>
      <c r="J4" s="1184"/>
      <c r="K4" s="1192"/>
    </row>
    <row r="5" spans="2:11" s="17" customFormat="1" ht="3.75" customHeight="1">
      <c r="B5" s="966"/>
      <c r="C5" s="967"/>
      <c r="D5" s="967"/>
      <c r="E5" s="967"/>
      <c r="F5" s="967"/>
      <c r="G5" s="967"/>
      <c r="H5" s="967"/>
      <c r="I5" s="967"/>
      <c r="J5" s="967"/>
      <c r="K5" s="463"/>
    </row>
    <row r="6" spans="2:11" s="17" customFormat="1" ht="12.75">
      <c r="B6" s="966"/>
      <c r="C6" s="970" t="s">
        <v>4</v>
      </c>
      <c r="D6" s="336" t="s">
        <v>451</v>
      </c>
      <c r="E6" s="337"/>
      <c r="F6" s="338"/>
      <c r="G6" s="338"/>
      <c r="H6" s="337"/>
      <c r="I6" s="337"/>
      <c r="J6" s="967"/>
      <c r="K6" s="463"/>
    </row>
    <row r="7" spans="2:11" s="17" customFormat="1" ht="6" customHeight="1">
      <c r="B7" s="966"/>
      <c r="C7" s="967"/>
      <c r="D7" s="967"/>
      <c r="E7" s="967"/>
      <c r="F7" s="967"/>
      <c r="G7" s="967"/>
      <c r="H7" s="967"/>
      <c r="I7" s="967"/>
      <c r="J7" s="967"/>
      <c r="K7" s="463"/>
    </row>
    <row r="8" spans="2:11" ht="9.75" customHeight="1">
      <c r="B8" s="1204" t="s">
        <v>76</v>
      </c>
      <c r="C8" s="1205"/>
      <c r="D8" s="1196" t="s">
        <v>240</v>
      </c>
      <c r="E8" s="1196"/>
      <c r="F8" s="1196"/>
      <c r="G8" s="1196"/>
      <c r="H8" s="1196"/>
      <c r="I8" s="1196"/>
      <c r="J8" s="1196"/>
      <c r="K8" s="1197" t="s">
        <v>232</v>
      </c>
    </row>
    <row r="9" spans="2:11" ht="23.25" customHeight="1">
      <c r="B9" s="1130"/>
      <c r="C9" s="1206"/>
      <c r="D9" s="968" t="s">
        <v>233</v>
      </c>
      <c r="E9" s="968" t="s">
        <v>234</v>
      </c>
      <c r="F9" s="968" t="s">
        <v>210</v>
      </c>
      <c r="G9" s="968" t="s">
        <v>417</v>
      </c>
      <c r="H9" s="968" t="s">
        <v>211</v>
      </c>
      <c r="I9" s="968" t="s">
        <v>418</v>
      </c>
      <c r="J9" s="968" t="s">
        <v>235</v>
      </c>
      <c r="K9" s="1197"/>
    </row>
    <row r="10" spans="2:11" ht="18" customHeight="1">
      <c r="B10" s="1207"/>
      <c r="C10" s="1208"/>
      <c r="D10" s="968">
        <v>1</v>
      </c>
      <c r="E10" s="968">
        <v>2</v>
      </c>
      <c r="F10" s="968" t="s">
        <v>236</v>
      </c>
      <c r="G10" s="973">
        <v>4</v>
      </c>
      <c r="H10" s="968">
        <v>5</v>
      </c>
      <c r="I10" s="968">
        <v>6</v>
      </c>
      <c r="J10" s="968">
        <v>7</v>
      </c>
      <c r="K10" s="969" t="s">
        <v>237</v>
      </c>
    </row>
    <row r="11" spans="2:11" ht="12.75">
      <c r="B11" s="593"/>
      <c r="C11" s="720"/>
      <c r="D11" s="340"/>
      <c r="E11" s="340"/>
      <c r="F11" s="340"/>
      <c r="G11" s="340"/>
      <c r="H11" s="340"/>
      <c r="I11" s="340"/>
      <c r="J11" s="340"/>
      <c r="K11" s="797"/>
    </row>
    <row r="12" spans="2:11" ht="12.75">
      <c r="B12" s="379"/>
      <c r="C12" s="385" t="s">
        <v>241</v>
      </c>
      <c r="D12" s="343">
        <v>85742136.040000007</v>
      </c>
      <c r="E12" s="343">
        <v>18506396.57</v>
      </c>
      <c r="F12" s="343">
        <v>104248532.61</v>
      </c>
      <c r="G12" s="343">
        <v>85044341.159999996</v>
      </c>
      <c r="H12" s="343">
        <v>82100142.519999996</v>
      </c>
      <c r="I12" s="343">
        <v>82100142.519999996</v>
      </c>
      <c r="J12" s="343">
        <v>81517092.760000005</v>
      </c>
      <c r="K12" s="772">
        <v>22148390.09</v>
      </c>
    </row>
    <row r="13" spans="2:11" ht="12.75">
      <c r="B13" s="379"/>
      <c r="C13" s="971"/>
      <c r="D13" s="907"/>
      <c r="E13" s="907"/>
      <c r="F13" s="907"/>
      <c r="G13" s="907"/>
      <c r="H13" s="907"/>
      <c r="I13" s="907"/>
      <c r="J13" s="907"/>
      <c r="K13" s="908"/>
    </row>
    <row r="14" spans="2:11" ht="12.75">
      <c r="B14" s="594"/>
      <c r="C14" s="385" t="s">
        <v>242</v>
      </c>
      <c r="D14" s="343">
        <v>30458398</v>
      </c>
      <c r="E14" s="343">
        <v>9004332.4900000002</v>
      </c>
      <c r="F14" s="343">
        <v>39462730.490000002</v>
      </c>
      <c r="G14" s="343">
        <v>9880672.7100000009</v>
      </c>
      <c r="H14" s="343">
        <v>9633672.7100000009</v>
      </c>
      <c r="I14" s="343">
        <v>9633672.7100000009</v>
      </c>
      <c r="J14" s="343">
        <v>9633672.7100000009</v>
      </c>
      <c r="K14" s="772">
        <v>29829057.780000001</v>
      </c>
    </row>
    <row r="15" spans="2:11" ht="12.75">
      <c r="B15" s="379"/>
      <c r="C15" s="971"/>
      <c r="D15" s="907"/>
      <c r="E15" s="907"/>
      <c r="F15" s="907"/>
      <c r="G15" s="907"/>
      <c r="H15" s="907"/>
      <c r="I15" s="907"/>
      <c r="J15" s="907"/>
      <c r="K15" s="908"/>
    </row>
    <row r="16" spans="2:11" ht="25.5">
      <c r="B16" s="594"/>
      <c r="C16" s="385" t="s">
        <v>243</v>
      </c>
      <c r="D16" s="907"/>
      <c r="E16" s="907"/>
      <c r="F16" s="907"/>
      <c r="G16" s="907"/>
      <c r="H16" s="907"/>
      <c r="I16" s="907"/>
      <c r="J16" s="907"/>
      <c r="K16" s="908"/>
    </row>
    <row r="17" spans="1:12" ht="12.75">
      <c r="B17" s="595"/>
      <c r="C17" s="721"/>
      <c r="D17" s="909"/>
      <c r="E17" s="909"/>
      <c r="F17" s="909"/>
      <c r="G17" s="909"/>
      <c r="H17" s="909"/>
      <c r="I17" s="909"/>
      <c r="J17" s="909"/>
      <c r="K17" s="910"/>
    </row>
    <row r="18" spans="1:12" s="44" customFormat="1" ht="12.75">
      <c r="A18" s="43"/>
      <c r="B18" s="595"/>
      <c r="C18" s="342" t="s">
        <v>238</v>
      </c>
      <c r="D18" s="911">
        <f>+D12+D14+D16</f>
        <v>116200534.04000001</v>
      </c>
      <c r="E18" s="911">
        <f t="shared" ref="E18:K18" si="0">+E12+E14+E16</f>
        <v>27510729.060000002</v>
      </c>
      <c r="F18" s="911">
        <f t="shared" si="0"/>
        <v>143711263.09999999</v>
      </c>
      <c r="G18" s="911">
        <f t="shared" si="0"/>
        <v>94925013.870000005</v>
      </c>
      <c r="H18" s="911">
        <f t="shared" si="0"/>
        <v>91733815.229999989</v>
      </c>
      <c r="I18" s="911">
        <f t="shared" si="0"/>
        <v>91733815.229999989</v>
      </c>
      <c r="J18" s="911">
        <f t="shared" si="0"/>
        <v>91150765.469999999</v>
      </c>
      <c r="K18" s="912">
        <f t="shared" si="0"/>
        <v>51977447.870000005</v>
      </c>
      <c r="L18" s="43"/>
    </row>
    <row r="19" spans="1:12" s="17" customFormat="1" ht="4.5" customHeight="1">
      <c r="B19" s="966"/>
      <c r="C19" s="967"/>
      <c r="D19" s="967"/>
      <c r="E19" s="967"/>
      <c r="F19" s="967"/>
      <c r="G19" s="967"/>
      <c r="H19" s="967"/>
      <c r="I19" s="967"/>
      <c r="J19" s="967"/>
      <c r="K19" s="463"/>
    </row>
    <row r="20" spans="1:12" ht="12.75">
      <c r="B20" s="583"/>
      <c r="C20" s="967" t="s">
        <v>78</v>
      </c>
      <c r="D20" s="240"/>
      <c r="E20" s="240"/>
      <c r="F20" s="240"/>
      <c r="G20" s="240"/>
      <c r="H20" s="240"/>
      <c r="I20" s="240"/>
      <c r="J20" s="240"/>
      <c r="K20" s="577"/>
    </row>
    <row r="21" spans="1:12" ht="18.75" customHeight="1">
      <c r="B21" s="583"/>
      <c r="C21" s="240"/>
      <c r="D21" s="596"/>
      <c r="E21" s="596"/>
      <c r="F21" s="596"/>
      <c r="G21" s="596"/>
      <c r="H21" s="596"/>
      <c r="I21" s="596"/>
      <c r="J21" s="596"/>
      <c r="K21" s="597"/>
    </row>
    <row r="22" spans="1:12" ht="12.75">
      <c r="B22" s="583"/>
      <c r="C22" s="242"/>
      <c r="D22" s="240"/>
      <c r="E22" s="240"/>
      <c r="F22" s="240"/>
      <c r="G22" s="240"/>
      <c r="H22" s="240"/>
      <c r="I22" s="240"/>
      <c r="J22" s="240"/>
      <c r="K22" s="577"/>
    </row>
    <row r="23" spans="1:12" ht="11.25" customHeight="1">
      <c r="B23" s="583"/>
      <c r="C23" s="1014" t="s">
        <v>448</v>
      </c>
      <c r="D23" s="1014"/>
      <c r="E23" s="591"/>
      <c r="F23" s="1060" t="s">
        <v>449</v>
      </c>
      <c r="G23" s="1060"/>
      <c r="H23" s="1060"/>
      <c r="I23" s="1060"/>
      <c r="J23" s="1060"/>
      <c r="K23" s="1169"/>
    </row>
    <row r="24" spans="1:12" ht="12.75">
      <c r="B24" s="583"/>
      <c r="C24" s="1013" t="s">
        <v>578</v>
      </c>
      <c r="D24" s="1013"/>
      <c r="E24" s="240"/>
      <c r="F24" s="1080" t="s">
        <v>450</v>
      </c>
      <c r="G24" s="1080"/>
      <c r="H24" s="1080"/>
      <c r="I24" s="1080"/>
      <c r="J24" s="1080"/>
      <c r="K24" s="1193"/>
    </row>
    <row r="25" spans="1:12" ht="13.5" thickBot="1">
      <c r="B25" s="592"/>
      <c r="C25" s="585"/>
      <c r="D25" s="585"/>
      <c r="E25" s="585"/>
      <c r="F25" s="585"/>
      <c r="G25" s="585"/>
      <c r="H25" s="585"/>
      <c r="I25" s="585"/>
      <c r="J25" s="585"/>
      <c r="K25" s="586"/>
    </row>
    <row r="26" spans="1:12" ht="12.75">
      <c r="B26" s="238"/>
      <c r="C26" s="238"/>
      <c r="D26" s="238"/>
      <c r="E26" s="238"/>
      <c r="F26" s="238"/>
      <c r="G26" s="238"/>
      <c r="H26" s="238"/>
      <c r="I26" s="238"/>
      <c r="J26" s="238"/>
      <c r="K26" s="238"/>
    </row>
    <row r="27" spans="1:12" ht="12.75">
      <c r="B27" s="238"/>
      <c r="C27" s="238"/>
      <c r="D27" s="238"/>
      <c r="E27" s="238"/>
      <c r="F27" s="238"/>
      <c r="G27" s="238"/>
      <c r="H27" s="238"/>
      <c r="I27" s="238"/>
      <c r="J27" s="238"/>
      <c r="K27" s="238"/>
    </row>
    <row r="28" spans="1:12" ht="12.75">
      <c r="B28" s="238"/>
      <c r="C28" s="238"/>
      <c r="D28" s="238"/>
      <c r="E28" s="238"/>
      <c r="F28" s="238"/>
      <c r="G28" s="238"/>
      <c r="H28" s="238"/>
      <c r="I28" s="238"/>
      <c r="J28" s="238"/>
      <c r="K28" s="238"/>
    </row>
    <row r="29" spans="1:12" ht="12.75">
      <c r="B29" s="238"/>
      <c r="C29" s="238"/>
      <c r="D29" s="238"/>
      <c r="E29" s="238"/>
      <c r="F29" s="238"/>
      <c r="G29" s="238"/>
      <c r="H29" s="238"/>
      <c r="I29" s="238"/>
      <c r="J29" s="238"/>
      <c r="K29" s="238"/>
    </row>
    <row r="30" spans="1:12" ht="12.75">
      <c r="B30" s="238"/>
      <c r="C30" s="238"/>
      <c r="D30" s="238"/>
      <c r="E30" s="238"/>
      <c r="F30" s="238"/>
      <c r="G30" s="238"/>
      <c r="H30" s="238"/>
      <c r="I30" s="238"/>
      <c r="J30" s="238"/>
      <c r="K30" s="238"/>
    </row>
    <row r="31" spans="1:12" ht="12.75">
      <c r="B31" s="238"/>
      <c r="C31" s="238"/>
      <c r="D31" s="238"/>
      <c r="E31" s="238"/>
      <c r="F31" s="238"/>
      <c r="G31" s="238"/>
      <c r="H31" s="238"/>
      <c r="I31" s="238"/>
      <c r="J31" s="238"/>
      <c r="K31" s="238"/>
    </row>
  </sheetData>
  <mergeCells count="10">
    <mergeCell ref="F24:K24"/>
    <mergeCell ref="B8:C10"/>
    <mergeCell ref="D8:J8"/>
    <mergeCell ref="K8:K9"/>
    <mergeCell ref="B2:K2"/>
    <mergeCell ref="B3:K3"/>
    <mergeCell ref="B4:K4"/>
    <mergeCell ref="F23:K23"/>
    <mergeCell ref="C23:D23"/>
    <mergeCell ref="C24:D2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58"/>
  <sheetViews>
    <sheetView showGridLines="0" workbookViewId="0">
      <selection activeCell="G25" sqref="G25"/>
    </sheetView>
  </sheetViews>
  <sheetFormatPr baseColWidth="10" defaultRowHeight="12"/>
  <cols>
    <col min="1" max="1" width="1.5703125" style="17" customWidth="1"/>
    <col min="2" max="2" width="4.5703125" style="48" customWidth="1"/>
    <col min="3" max="3" width="60.28515625" style="42" customWidth="1"/>
    <col min="4" max="4" width="16.5703125" style="42" customWidth="1"/>
    <col min="5" max="5" width="14.85546875" style="42" customWidth="1"/>
    <col min="6" max="6" width="15.5703125" style="42" customWidth="1"/>
    <col min="7" max="7" width="14.85546875" style="42" customWidth="1"/>
    <col min="8" max="10" width="15" style="42" bestFit="1" customWidth="1"/>
    <col min="11" max="11" width="15.5703125" style="42" customWidth="1"/>
    <col min="12" max="12" width="3.28515625" style="17" customWidth="1"/>
    <col min="13" max="16384" width="11.42578125" style="42"/>
  </cols>
  <sheetData>
    <row r="1" spans="1:12" ht="12.75" thickBot="1"/>
    <row r="2" spans="1:12" ht="12.75">
      <c r="B2" s="1182"/>
      <c r="C2" s="1008"/>
      <c r="D2" s="1008"/>
      <c r="E2" s="1008"/>
      <c r="F2" s="1008"/>
      <c r="G2" s="1008"/>
      <c r="H2" s="1008"/>
      <c r="I2" s="1008"/>
      <c r="J2" s="1008"/>
      <c r="K2" s="1203"/>
    </row>
    <row r="3" spans="1:12" ht="12.75">
      <c r="B3" s="1035" t="s">
        <v>229</v>
      </c>
      <c r="C3" s="1031"/>
      <c r="D3" s="1031"/>
      <c r="E3" s="1031"/>
      <c r="F3" s="1031"/>
      <c r="G3" s="1031"/>
      <c r="H3" s="1031"/>
      <c r="I3" s="1031"/>
      <c r="J3" s="1031"/>
      <c r="K3" s="1036"/>
    </row>
    <row r="4" spans="1:12" ht="12.75">
      <c r="B4" s="1035" t="s">
        <v>246</v>
      </c>
      <c r="C4" s="1031"/>
      <c r="D4" s="1031"/>
      <c r="E4" s="1031"/>
      <c r="F4" s="1031"/>
      <c r="G4" s="1031"/>
      <c r="H4" s="1031"/>
      <c r="I4" s="1031"/>
      <c r="J4" s="1031"/>
      <c r="K4" s="1036"/>
    </row>
    <row r="5" spans="1:12" ht="12.75">
      <c r="B5" s="1035" t="s">
        <v>1302</v>
      </c>
      <c r="C5" s="1031"/>
      <c r="D5" s="1031"/>
      <c r="E5" s="1031"/>
      <c r="F5" s="1031"/>
      <c r="G5" s="1031"/>
      <c r="H5" s="1031"/>
      <c r="I5" s="1031"/>
      <c r="J5" s="1031"/>
      <c r="K5" s="1036"/>
    </row>
    <row r="6" spans="1:12" s="17" customFormat="1" ht="9" customHeight="1">
      <c r="B6" s="600"/>
      <c r="C6" s="345"/>
      <c r="D6" s="345"/>
      <c r="E6" s="345"/>
      <c r="F6" s="345"/>
      <c r="G6" s="345"/>
      <c r="H6" s="345"/>
      <c r="I6" s="345"/>
      <c r="J6" s="345"/>
      <c r="K6" s="601"/>
    </row>
    <row r="7" spans="1:12" s="17" customFormat="1" ht="18" customHeight="1">
      <c r="B7" s="966"/>
      <c r="C7" s="970" t="s">
        <v>4</v>
      </c>
      <c r="D7" s="338" t="s">
        <v>506</v>
      </c>
      <c r="E7" s="337"/>
      <c r="F7" s="346"/>
      <c r="G7" s="346"/>
      <c r="H7" s="346"/>
      <c r="I7" s="345"/>
      <c r="J7" s="345"/>
      <c r="K7" s="601"/>
    </row>
    <row r="8" spans="1:12" s="17" customFormat="1" ht="3" customHeight="1">
      <c r="B8" s="600"/>
      <c r="C8" s="345"/>
      <c r="D8" s="345"/>
      <c r="E8" s="345"/>
      <c r="F8" s="345"/>
      <c r="G8" s="345"/>
      <c r="H8" s="345"/>
      <c r="I8" s="345"/>
      <c r="J8" s="345"/>
      <c r="K8" s="601"/>
    </row>
    <row r="9" spans="1:12" ht="12.75">
      <c r="B9" s="1194" t="s">
        <v>76</v>
      </c>
      <c r="C9" s="1195"/>
      <c r="D9" s="1196" t="s">
        <v>231</v>
      </c>
      <c r="E9" s="1196"/>
      <c r="F9" s="1196"/>
      <c r="G9" s="1196"/>
      <c r="H9" s="1196"/>
      <c r="I9" s="1196"/>
      <c r="J9" s="1196"/>
      <c r="K9" s="1197" t="s">
        <v>232</v>
      </c>
    </row>
    <row r="10" spans="1:12" ht="25.5">
      <c r="B10" s="1194"/>
      <c r="C10" s="1195"/>
      <c r="D10" s="968" t="s">
        <v>233</v>
      </c>
      <c r="E10" s="968" t="s">
        <v>234</v>
      </c>
      <c r="F10" s="968" t="s">
        <v>210</v>
      </c>
      <c r="G10" s="968" t="s">
        <v>417</v>
      </c>
      <c r="H10" s="968" t="s">
        <v>211</v>
      </c>
      <c r="I10" s="968" t="s">
        <v>418</v>
      </c>
      <c r="J10" s="968" t="s">
        <v>235</v>
      </c>
      <c r="K10" s="1197"/>
    </row>
    <row r="11" spans="1:12" ht="12.75">
      <c r="B11" s="1194"/>
      <c r="C11" s="1195"/>
      <c r="D11" s="968">
        <v>1</v>
      </c>
      <c r="E11" s="968">
        <v>2</v>
      </c>
      <c r="F11" s="968" t="s">
        <v>236</v>
      </c>
      <c r="G11" s="968">
        <v>4</v>
      </c>
      <c r="H11" s="968">
        <v>5</v>
      </c>
      <c r="I11" s="968">
        <v>6</v>
      </c>
      <c r="J11" s="968">
        <v>7</v>
      </c>
      <c r="K11" s="969" t="s">
        <v>237</v>
      </c>
    </row>
    <row r="12" spans="1:12" ht="3" customHeight="1">
      <c r="B12" s="759"/>
      <c r="C12" s="339"/>
      <c r="D12" s="330"/>
      <c r="E12" s="330"/>
      <c r="F12" s="330"/>
      <c r="G12" s="330"/>
      <c r="H12" s="330"/>
      <c r="I12" s="330"/>
      <c r="J12" s="330"/>
      <c r="K12" s="602"/>
    </row>
    <row r="13" spans="1:12" s="45" customFormat="1" ht="12.75">
      <c r="A13" s="28"/>
      <c r="B13" s="1209" t="s">
        <v>247</v>
      </c>
      <c r="C13" s="1210"/>
      <c r="D13" s="347"/>
      <c r="E13" s="347"/>
      <c r="F13" s="348"/>
      <c r="G13" s="872"/>
      <c r="H13" s="872"/>
      <c r="I13" s="347"/>
      <c r="J13" s="347"/>
      <c r="K13" s="773"/>
      <c r="L13" s="28"/>
    </row>
    <row r="14" spans="1:12" s="45" customFormat="1" ht="12.75">
      <c r="A14" s="28"/>
      <c r="B14" s="603"/>
      <c r="C14" s="349" t="s">
        <v>248</v>
      </c>
      <c r="D14" s="350"/>
      <c r="E14" s="350"/>
      <c r="F14" s="351"/>
      <c r="G14" s="873"/>
      <c r="H14" s="873"/>
      <c r="I14" s="350"/>
      <c r="J14" s="350"/>
      <c r="K14" s="774"/>
      <c r="L14" s="28"/>
    </row>
    <row r="15" spans="1:12" s="45" customFormat="1" ht="12.75">
      <c r="A15" s="28"/>
      <c r="B15" s="603"/>
      <c r="C15" s="349" t="s">
        <v>249</v>
      </c>
      <c r="D15" s="350"/>
      <c r="E15" s="350"/>
      <c r="F15" s="351"/>
      <c r="G15" s="873"/>
      <c r="H15" s="873"/>
      <c r="I15" s="350"/>
      <c r="J15" s="350"/>
      <c r="K15" s="774"/>
      <c r="L15" s="28"/>
    </row>
    <row r="16" spans="1:12" s="45" customFormat="1" ht="12.75">
      <c r="A16" s="28"/>
      <c r="B16" s="603"/>
      <c r="C16" s="349" t="s">
        <v>250</v>
      </c>
      <c r="D16" s="350"/>
      <c r="E16" s="350"/>
      <c r="F16" s="351"/>
      <c r="G16" s="873"/>
      <c r="H16" s="873"/>
      <c r="I16" s="350"/>
      <c r="J16" s="350"/>
      <c r="K16" s="774"/>
      <c r="L16" s="28"/>
    </row>
    <row r="17" spans="1:12" s="45" customFormat="1" ht="12.75">
      <c r="A17" s="28"/>
      <c r="B17" s="603"/>
      <c r="C17" s="349" t="s">
        <v>251</v>
      </c>
      <c r="D17" s="350"/>
      <c r="E17" s="350"/>
      <c r="F17" s="351"/>
      <c r="G17" s="873"/>
      <c r="H17" s="873"/>
      <c r="I17" s="350"/>
      <c r="J17" s="350"/>
      <c r="K17" s="774"/>
      <c r="L17" s="28"/>
    </row>
    <row r="18" spans="1:12" s="45" customFormat="1" ht="12.75">
      <c r="A18" s="28"/>
      <c r="B18" s="603"/>
      <c r="C18" s="349" t="s">
        <v>252</v>
      </c>
      <c r="D18" s="350"/>
      <c r="E18" s="350"/>
      <c r="F18" s="351"/>
      <c r="G18" s="873"/>
      <c r="H18" s="873"/>
      <c r="I18" s="350"/>
      <c r="J18" s="350"/>
      <c r="K18" s="774"/>
      <c r="L18" s="28"/>
    </row>
    <row r="19" spans="1:12" s="45" customFormat="1" ht="12.75">
      <c r="A19" s="28"/>
      <c r="B19" s="603"/>
      <c r="C19" s="349" t="s">
        <v>253</v>
      </c>
      <c r="D19" s="350"/>
      <c r="E19" s="350"/>
      <c r="F19" s="351"/>
      <c r="G19" s="873"/>
      <c r="H19" s="873"/>
      <c r="I19" s="350"/>
      <c r="J19" s="350"/>
      <c r="K19" s="774"/>
      <c r="L19" s="28"/>
    </row>
    <row r="20" spans="1:12" s="45" customFormat="1" ht="12.75">
      <c r="A20" s="28"/>
      <c r="B20" s="603"/>
      <c r="C20" s="349" t="s">
        <v>254</v>
      </c>
      <c r="D20" s="350"/>
      <c r="E20" s="350"/>
      <c r="F20" s="351"/>
      <c r="G20" s="873"/>
      <c r="H20" s="873"/>
      <c r="I20" s="350"/>
      <c r="J20" s="350"/>
      <c r="K20" s="774"/>
      <c r="L20" s="28"/>
    </row>
    <row r="21" spans="1:12" s="45" customFormat="1" ht="12.75">
      <c r="A21" s="28"/>
      <c r="B21" s="603"/>
      <c r="C21" s="349" t="s">
        <v>244</v>
      </c>
      <c r="D21" s="350"/>
      <c r="E21" s="350"/>
      <c r="F21" s="351"/>
      <c r="G21" s="873"/>
      <c r="H21" s="873"/>
      <c r="I21" s="350"/>
      <c r="J21" s="350"/>
      <c r="K21" s="774"/>
      <c r="L21" s="28"/>
    </row>
    <row r="22" spans="1:12" s="45" customFormat="1" ht="12.75">
      <c r="A22" s="28"/>
      <c r="B22" s="603"/>
      <c r="C22" s="349"/>
      <c r="D22" s="350"/>
      <c r="E22" s="350"/>
      <c r="F22" s="351">
        <f t="shared" ref="F22" si="0">+D22+E22</f>
        <v>0</v>
      </c>
      <c r="G22" s="873"/>
      <c r="H22" s="873"/>
      <c r="I22" s="350"/>
      <c r="J22" s="350"/>
      <c r="K22" s="774"/>
      <c r="L22" s="28"/>
    </row>
    <row r="23" spans="1:12" s="47" customFormat="1" ht="12.75">
      <c r="A23" s="46"/>
      <c r="B23" s="1209" t="s">
        <v>255</v>
      </c>
      <c r="C23" s="1210"/>
      <c r="D23" s="352">
        <f>SUM(D24:D30)</f>
        <v>116200534.03999999</v>
      </c>
      <c r="E23" s="352">
        <f t="shared" ref="E23" si="1">SUM(E24:E30)</f>
        <v>27808194.669999998</v>
      </c>
      <c r="F23" s="351">
        <f>+D23+E23-0.24</f>
        <v>144008728.46999997</v>
      </c>
      <c r="G23" s="874">
        <f>SUM(G25:G30)</f>
        <v>110500401.51000001</v>
      </c>
      <c r="H23" s="874">
        <f t="shared" ref="H23:I23" si="2">SUM(H25:H30)</f>
        <v>109987974.20999999</v>
      </c>
      <c r="I23" s="352">
        <f t="shared" si="2"/>
        <v>109987974.20999999</v>
      </c>
      <c r="J23" s="352">
        <f t="shared" ref="J23" si="3">SUM(J24:J30)</f>
        <v>109987974.20999999</v>
      </c>
      <c r="K23" s="775">
        <f>+F23-H23</f>
        <v>34020754.259999976</v>
      </c>
      <c r="L23" s="46"/>
    </row>
    <row r="24" spans="1:12" s="45" customFormat="1" ht="12.75">
      <c r="A24" s="28"/>
      <c r="B24" s="603"/>
      <c r="C24" s="349" t="s">
        <v>256</v>
      </c>
      <c r="D24" s="353"/>
      <c r="E24" s="353"/>
      <c r="F24" s="351"/>
      <c r="G24" s="873"/>
      <c r="H24" s="875"/>
      <c r="I24" s="353"/>
      <c r="J24" s="353"/>
      <c r="K24" s="774"/>
      <c r="L24" s="28"/>
    </row>
    <row r="25" spans="1:12" s="45" customFormat="1" ht="15">
      <c r="A25" s="28"/>
      <c r="B25" s="603"/>
      <c r="C25" s="349" t="s">
        <v>257</v>
      </c>
      <c r="D25" s="997">
        <v>90000000</v>
      </c>
      <c r="E25" s="997">
        <v>26483146.739999998</v>
      </c>
      <c r="F25" s="997">
        <v>116483146.73999999</v>
      </c>
      <c r="G25" s="997">
        <v>89907406.930000007</v>
      </c>
      <c r="H25" s="997">
        <v>89394979.629999995</v>
      </c>
      <c r="I25" s="997">
        <v>89394979.629999995</v>
      </c>
      <c r="J25" s="997">
        <v>89394979.629999995</v>
      </c>
      <c r="K25" s="998">
        <v>27088167.109999999</v>
      </c>
      <c r="L25" s="28"/>
    </row>
    <row r="26" spans="1:12" s="45" customFormat="1" ht="12.75">
      <c r="A26" s="28"/>
      <c r="B26" s="603"/>
      <c r="C26" s="349" t="s">
        <v>258</v>
      </c>
      <c r="D26" s="323"/>
      <c r="E26" s="323"/>
      <c r="F26" s="323"/>
      <c r="G26" s="823"/>
      <c r="H26" s="823"/>
      <c r="I26" s="323"/>
      <c r="J26" s="323"/>
      <c r="K26" s="776"/>
      <c r="L26" s="28"/>
    </row>
    <row r="27" spans="1:12" s="45" customFormat="1" ht="12.75">
      <c r="A27" s="28"/>
      <c r="B27" s="603"/>
      <c r="C27" s="349" t="s">
        <v>259</v>
      </c>
      <c r="D27" s="323"/>
      <c r="E27" s="323"/>
      <c r="F27" s="323"/>
      <c r="G27" s="823"/>
      <c r="H27" s="823"/>
      <c r="I27" s="323"/>
      <c r="J27" s="323"/>
      <c r="K27" s="776"/>
      <c r="L27" s="28"/>
    </row>
    <row r="28" spans="1:12" s="45" customFormat="1" ht="12.75">
      <c r="A28" s="28"/>
      <c r="B28" s="603"/>
      <c r="C28" s="349" t="s">
        <v>260</v>
      </c>
      <c r="D28" s="323"/>
      <c r="E28" s="323"/>
      <c r="F28" s="323"/>
      <c r="G28" s="823"/>
      <c r="H28" s="823"/>
      <c r="I28" s="323"/>
      <c r="J28" s="323"/>
      <c r="K28" s="776"/>
      <c r="L28" s="28"/>
    </row>
    <row r="29" spans="1:12" s="45" customFormat="1" ht="15">
      <c r="A29" s="28"/>
      <c r="B29" s="603"/>
      <c r="C29" s="349" t="s">
        <v>261</v>
      </c>
      <c r="D29" s="997">
        <v>15869703.039999999</v>
      </c>
      <c r="E29" s="997">
        <v>372825.29</v>
      </c>
      <c r="F29" s="997">
        <v>16242528.33</v>
      </c>
      <c r="G29" s="997">
        <v>12758466.369999999</v>
      </c>
      <c r="H29" s="997">
        <v>12758466.369999999</v>
      </c>
      <c r="I29" s="997">
        <v>12758466.369999999</v>
      </c>
      <c r="J29" s="997">
        <v>12758466.369999999</v>
      </c>
      <c r="K29" s="998">
        <v>3484061.96</v>
      </c>
      <c r="L29" s="28"/>
    </row>
    <row r="30" spans="1:12" s="45" customFormat="1" ht="15">
      <c r="A30" s="28"/>
      <c r="B30" s="603"/>
      <c r="C30" s="349" t="s">
        <v>262</v>
      </c>
      <c r="D30" s="997">
        <v>10330831</v>
      </c>
      <c r="E30" s="997">
        <v>952222.64</v>
      </c>
      <c r="F30" s="997">
        <v>11283053.640000001</v>
      </c>
      <c r="G30" s="997">
        <v>7834528.21</v>
      </c>
      <c r="H30" s="997">
        <v>7834528.21</v>
      </c>
      <c r="I30" s="997">
        <v>7834528.21</v>
      </c>
      <c r="J30" s="997">
        <v>7834528.21</v>
      </c>
      <c r="K30" s="998">
        <v>3448525.43</v>
      </c>
      <c r="L30" s="28"/>
    </row>
    <row r="31" spans="1:12" s="45" customFormat="1" ht="12.75">
      <c r="A31" s="28"/>
      <c r="B31" s="603"/>
      <c r="C31" s="349"/>
      <c r="D31" s="353"/>
      <c r="E31" s="353"/>
      <c r="F31" s="351"/>
      <c r="G31" s="875"/>
      <c r="H31" s="875"/>
      <c r="I31" s="353"/>
      <c r="J31" s="353"/>
      <c r="K31" s="777"/>
      <c r="L31" s="28"/>
    </row>
    <row r="32" spans="1:12" s="47" customFormat="1" ht="12.75">
      <c r="A32" s="46"/>
      <c r="B32" s="1209" t="s">
        <v>263</v>
      </c>
      <c r="C32" s="1210"/>
      <c r="D32" s="351"/>
      <c r="E32" s="351"/>
      <c r="F32" s="351"/>
      <c r="G32" s="876"/>
      <c r="H32" s="876"/>
      <c r="I32" s="351"/>
      <c r="J32" s="351"/>
      <c r="K32" s="778"/>
      <c r="L32" s="46"/>
    </row>
    <row r="33" spans="1:12" s="45" customFormat="1" ht="12.75">
      <c r="A33" s="28"/>
      <c r="B33" s="603"/>
      <c r="C33" s="349" t="s">
        <v>264</v>
      </c>
      <c r="D33" s="354"/>
      <c r="E33" s="354"/>
      <c r="F33" s="354"/>
      <c r="G33" s="877"/>
      <c r="H33" s="877"/>
      <c r="I33" s="354"/>
      <c r="J33" s="354"/>
      <c r="K33" s="779"/>
      <c r="L33" s="28"/>
    </row>
    <row r="34" spans="1:12" s="45" customFormat="1" ht="12.75">
      <c r="A34" s="28"/>
      <c r="B34" s="603"/>
      <c r="C34" s="349" t="s">
        <v>265</v>
      </c>
      <c r="D34" s="354"/>
      <c r="E34" s="354"/>
      <c r="F34" s="354"/>
      <c r="G34" s="877"/>
      <c r="H34" s="877"/>
      <c r="I34" s="354"/>
      <c r="J34" s="354"/>
      <c r="K34" s="779"/>
      <c r="L34" s="28"/>
    </row>
    <row r="35" spans="1:12" s="45" customFormat="1" ht="12.75">
      <c r="A35" s="28"/>
      <c r="B35" s="603"/>
      <c r="C35" s="349" t="s">
        <v>266</v>
      </c>
      <c r="D35" s="354"/>
      <c r="E35" s="354"/>
      <c r="F35" s="354"/>
      <c r="G35" s="877"/>
      <c r="H35" s="877"/>
      <c r="I35" s="354"/>
      <c r="J35" s="354"/>
      <c r="K35" s="779"/>
      <c r="L35" s="28"/>
    </row>
    <row r="36" spans="1:12" s="45" customFormat="1" ht="12.75">
      <c r="A36" s="28"/>
      <c r="B36" s="603"/>
      <c r="C36" s="349" t="s">
        <v>267</v>
      </c>
      <c r="D36" s="354"/>
      <c r="E36" s="354"/>
      <c r="F36" s="354"/>
      <c r="G36" s="877"/>
      <c r="H36" s="877"/>
      <c r="I36" s="354"/>
      <c r="J36" s="354"/>
      <c r="K36" s="779"/>
      <c r="L36" s="28"/>
    </row>
    <row r="37" spans="1:12" s="45" customFormat="1" ht="12.75">
      <c r="A37" s="28"/>
      <c r="B37" s="603"/>
      <c r="C37" s="349" t="s">
        <v>268</v>
      </c>
      <c r="D37" s="354"/>
      <c r="E37" s="354"/>
      <c r="F37" s="354"/>
      <c r="G37" s="877"/>
      <c r="H37" s="877"/>
      <c r="I37" s="354"/>
      <c r="J37" s="354"/>
      <c r="K37" s="779"/>
      <c r="L37" s="28"/>
    </row>
    <row r="38" spans="1:12" s="45" customFormat="1" ht="12.75">
      <c r="A38" s="28"/>
      <c r="B38" s="603"/>
      <c r="C38" s="349" t="s">
        <v>269</v>
      </c>
      <c r="D38" s="354"/>
      <c r="E38" s="354"/>
      <c r="F38" s="354"/>
      <c r="G38" s="877"/>
      <c r="H38" s="877"/>
      <c r="I38" s="354"/>
      <c r="J38" s="354"/>
      <c r="K38" s="779"/>
      <c r="L38" s="28"/>
    </row>
    <row r="39" spans="1:12" s="45" customFormat="1" ht="12.75">
      <c r="A39" s="28"/>
      <c r="B39" s="603"/>
      <c r="C39" s="349" t="s">
        <v>270</v>
      </c>
      <c r="D39" s="354"/>
      <c r="E39" s="354"/>
      <c r="F39" s="354"/>
      <c r="G39" s="877"/>
      <c r="H39" s="877"/>
      <c r="I39" s="354"/>
      <c r="J39" s="354"/>
      <c r="K39" s="779"/>
      <c r="L39" s="28"/>
    </row>
    <row r="40" spans="1:12" s="45" customFormat="1" ht="12.75">
      <c r="A40" s="28"/>
      <c r="B40" s="603"/>
      <c r="C40" s="349" t="s">
        <v>271</v>
      </c>
      <c r="D40" s="354"/>
      <c r="E40" s="354"/>
      <c r="F40" s="354"/>
      <c r="G40" s="877"/>
      <c r="H40" s="877"/>
      <c r="I40" s="354"/>
      <c r="J40" s="354"/>
      <c r="K40" s="779"/>
      <c r="L40" s="28"/>
    </row>
    <row r="41" spans="1:12" s="45" customFormat="1" ht="12.75">
      <c r="A41" s="28"/>
      <c r="B41" s="603"/>
      <c r="C41" s="349" t="s">
        <v>272</v>
      </c>
      <c r="D41" s="354"/>
      <c r="E41" s="354"/>
      <c r="F41" s="354"/>
      <c r="G41" s="877"/>
      <c r="H41" s="877"/>
      <c r="I41" s="354"/>
      <c r="J41" s="354"/>
      <c r="K41" s="779"/>
      <c r="L41" s="28"/>
    </row>
    <row r="42" spans="1:12" s="45" customFormat="1" ht="12.75">
      <c r="A42" s="28"/>
      <c r="B42" s="603"/>
      <c r="C42" s="349"/>
      <c r="D42" s="354"/>
      <c r="E42" s="354"/>
      <c r="F42" s="354"/>
      <c r="G42" s="877"/>
      <c r="H42" s="877"/>
      <c r="I42" s="354"/>
      <c r="J42" s="354"/>
      <c r="K42" s="779"/>
      <c r="L42" s="28"/>
    </row>
    <row r="43" spans="1:12" s="47" customFormat="1" ht="12.75">
      <c r="A43" s="46"/>
      <c r="B43" s="1209" t="s">
        <v>273</v>
      </c>
      <c r="C43" s="1210"/>
      <c r="D43" s="351"/>
      <c r="E43" s="351"/>
      <c r="F43" s="351"/>
      <c r="G43" s="876"/>
      <c r="H43" s="876"/>
      <c r="I43" s="351"/>
      <c r="J43" s="351"/>
      <c r="K43" s="778"/>
      <c r="L43" s="46"/>
    </row>
    <row r="44" spans="1:12" s="45" customFormat="1" ht="12.75">
      <c r="A44" s="28"/>
      <c r="B44" s="603"/>
      <c r="C44" s="349" t="s">
        <v>274</v>
      </c>
      <c r="D44" s="354"/>
      <c r="E44" s="354"/>
      <c r="F44" s="354"/>
      <c r="G44" s="877"/>
      <c r="H44" s="877"/>
      <c r="I44" s="354"/>
      <c r="J44" s="354"/>
      <c r="K44" s="779"/>
      <c r="L44" s="28"/>
    </row>
    <row r="45" spans="1:12" s="45" customFormat="1" ht="25.5">
      <c r="A45" s="28"/>
      <c r="B45" s="603"/>
      <c r="C45" s="349" t="s">
        <v>275</v>
      </c>
      <c r="D45" s="354"/>
      <c r="E45" s="354"/>
      <c r="F45" s="354"/>
      <c r="G45" s="877"/>
      <c r="H45" s="877"/>
      <c r="I45" s="354"/>
      <c r="J45" s="354"/>
      <c r="K45" s="779"/>
      <c r="L45" s="28"/>
    </row>
    <row r="46" spans="1:12" s="45" customFormat="1" ht="12.75">
      <c r="A46" s="28"/>
      <c r="B46" s="603"/>
      <c r="C46" s="349" t="s">
        <v>276</v>
      </c>
      <c r="D46" s="354"/>
      <c r="E46" s="354"/>
      <c r="F46" s="354"/>
      <c r="G46" s="877"/>
      <c r="H46" s="877"/>
      <c r="I46" s="354"/>
      <c r="J46" s="354"/>
      <c r="K46" s="779"/>
      <c r="L46" s="28"/>
    </row>
    <row r="47" spans="1:12" s="45" customFormat="1" ht="12.75">
      <c r="A47" s="28"/>
      <c r="B47" s="603"/>
      <c r="C47" s="349" t="s">
        <v>277</v>
      </c>
      <c r="D47" s="354"/>
      <c r="E47" s="354"/>
      <c r="F47" s="354"/>
      <c r="G47" s="877"/>
      <c r="H47" s="877"/>
      <c r="I47" s="354"/>
      <c r="J47" s="354"/>
      <c r="K47" s="779"/>
      <c r="L47" s="28"/>
    </row>
    <row r="48" spans="1:12" s="45" customFormat="1" ht="12.75">
      <c r="A48" s="28"/>
      <c r="B48" s="604"/>
      <c r="C48" s="355"/>
      <c r="D48" s="356"/>
      <c r="E48" s="356"/>
      <c r="F48" s="356"/>
      <c r="G48" s="878"/>
      <c r="H48" s="878"/>
      <c r="I48" s="356"/>
      <c r="J48" s="356"/>
      <c r="K48" s="780"/>
      <c r="L48" s="28"/>
    </row>
    <row r="49" spans="1:12" s="47" customFormat="1" ht="24" customHeight="1">
      <c r="A49" s="46"/>
      <c r="B49" s="605"/>
      <c r="C49" s="357" t="s">
        <v>238</v>
      </c>
      <c r="D49" s="358">
        <f>+D13+D23+D32+D43</f>
        <v>116200534.03999999</v>
      </c>
      <c r="E49" s="358">
        <f t="shared" ref="E49:K49" si="4">+E13+E23+E32+E43</f>
        <v>27808194.669999998</v>
      </c>
      <c r="F49" s="358">
        <f t="shared" si="4"/>
        <v>144008728.46999997</v>
      </c>
      <c r="G49" s="358">
        <f t="shared" si="4"/>
        <v>110500401.51000001</v>
      </c>
      <c r="H49" s="358">
        <f t="shared" si="4"/>
        <v>109987974.20999999</v>
      </c>
      <c r="I49" s="358">
        <f t="shared" si="4"/>
        <v>109987974.20999999</v>
      </c>
      <c r="J49" s="358">
        <f t="shared" si="4"/>
        <v>109987974.20999999</v>
      </c>
      <c r="K49" s="606">
        <f t="shared" si="4"/>
        <v>34020754.259999976</v>
      </c>
      <c r="L49" s="46"/>
    </row>
    <row r="50" spans="1:12" ht="3" customHeight="1">
      <c r="B50" s="607"/>
      <c r="C50" s="240"/>
      <c r="D50" s="240"/>
      <c r="E50" s="240"/>
      <c r="F50" s="240"/>
      <c r="G50" s="240"/>
      <c r="H50" s="240"/>
      <c r="I50" s="240"/>
      <c r="J50" s="240"/>
      <c r="K50" s="577"/>
    </row>
    <row r="51" spans="1:12" ht="11.25" customHeight="1">
      <c r="B51" s="966" t="s">
        <v>78</v>
      </c>
      <c r="C51" s="240"/>
      <c r="D51" s="240"/>
      <c r="E51" s="240"/>
      <c r="F51" s="608"/>
      <c r="G51" s="608"/>
      <c r="H51" s="608"/>
      <c r="I51" s="608"/>
      <c r="J51" s="608"/>
      <c r="K51" s="609"/>
    </row>
    <row r="52" spans="1:12" ht="12.75">
      <c r="B52" s="607"/>
      <c r="C52" s="240"/>
      <c r="D52" s="240"/>
      <c r="E52" s="240"/>
      <c r="F52" s="240"/>
      <c r="G52" s="240"/>
      <c r="H52" s="240"/>
      <c r="I52" s="240"/>
      <c r="J52" s="240"/>
      <c r="K52" s="577"/>
    </row>
    <row r="53" spans="1:12" ht="12.75">
      <c r="B53" s="607"/>
      <c r="C53" s="240"/>
      <c r="D53" s="240"/>
      <c r="E53" s="240"/>
      <c r="F53" s="240"/>
      <c r="G53" s="240"/>
      <c r="H53" s="240"/>
      <c r="I53" s="240"/>
      <c r="J53" s="240"/>
      <c r="K53" s="577"/>
    </row>
    <row r="54" spans="1:12" ht="12.75">
      <c r="B54" s="607"/>
      <c r="C54" s="242"/>
      <c r="D54" s="240"/>
      <c r="E54" s="240"/>
      <c r="F54" s="240"/>
      <c r="G54" s="240"/>
      <c r="H54" s="240"/>
      <c r="I54" s="240"/>
      <c r="J54" s="240"/>
      <c r="K54" s="577"/>
    </row>
    <row r="55" spans="1:12" ht="12.75">
      <c r="B55" s="607"/>
      <c r="C55" s="1014" t="s">
        <v>448</v>
      </c>
      <c r="D55" s="1014"/>
      <c r="E55" s="591"/>
      <c r="F55" s="1060" t="s">
        <v>449</v>
      </c>
      <c r="G55" s="1060"/>
      <c r="H55" s="1060"/>
      <c r="I55" s="1060"/>
      <c r="J55" s="1060"/>
      <c r="K55" s="1169"/>
    </row>
    <row r="56" spans="1:12" ht="12.75">
      <c r="B56" s="607"/>
      <c r="C56" s="1013" t="s">
        <v>578</v>
      </c>
      <c r="D56" s="1013"/>
      <c r="E56" s="240"/>
      <c r="F56" s="1080" t="s">
        <v>450</v>
      </c>
      <c r="G56" s="1080"/>
      <c r="H56" s="1080"/>
      <c r="I56" s="1080"/>
      <c r="J56" s="1080"/>
      <c r="K56" s="1193"/>
    </row>
    <row r="57" spans="1:12" ht="13.5" thickBot="1">
      <c r="B57" s="610"/>
      <c r="C57" s="585"/>
      <c r="D57" s="585"/>
      <c r="E57" s="585"/>
      <c r="F57" s="585"/>
      <c r="G57" s="585"/>
      <c r="H57" s="585"/>
      <c r="I57" s="585"/>
      <c r="J57" s="585"/>
      <c r="K57" s="586"/>
    </row>
    <row r="58" spans="1:12" ht="12.75">
      <c r="B58" s="359"/>
      <c r="C58" s="238"/>
      <c r="D58" s="334"/>
      <c r="E58" s="334"/>
      <c r="F58" s="334"/>
      <c r="G58" s="334"/>
      <c r="H58" s="334"/>
      <c r="I58" s="334"/>
      <c r="J58" s="334"/>
      <c r="K58" s="334"/>
    </row>
  </sheetData>
  <mergeCells count="15">
    <mergeCell ref="B9:C11"/>
    <mergeCell ref="D9:J9"/>
    <mergeCell ref="K9:K10"/>
    <mergeCell ref="B2:K2"/>
    <mergeCell ref="B3:K3"/>
    <mergeCell ref="B4:K4"/>
    <mergeCell ref="B5:K5"/>
    <mergeCell ref="F56:K56"/>
    <mergeCell ref="F55:K55"/>
    <mergeCell ref="B13:C13"/>
    <mergeCell ref="B23:C23"/>
    <mergeCell ref="B32:C32"/>
    <mergeCell ref="B43:C43"/>
    <mergeCell ref="C55:D55"/>
    <mergeCell ref="C56:D56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scale="6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45"/>
  <sheetViews>
    <sheetView showGridLines="0" workbookViewId="0">
      <selection activeCell="B5" sqref="B5"/>
    </sheetView>
  </sheetViews>
  <sheetFormatPr baseColWidth="10" defaultRowHeight="12"/>
  <cols>
    <col min="1" max="1" width="3" style="42" customWidth="1"/>
    <col min="2" max="2" width="18.5703125" style="42" customWidth="1"/>
    <col min="3" max="3" width="19" style="42" customWidth="1"/>
    <col min="4" max="4" width="11.42578125" style="42"/>
    <col min="5" max="5" width="14.140625" style="42" customWidth="1"/>
    <col min="6" max="7" width="11.42578125" style="42"/>
    <col min="8" max="8" width="13.42578125" style="42" customWidth="1"/>
    <col min="9" max="9" width="10" style="42" customWidth="1"/>
    <col min="10" max="10" width="3" style="42" customWidth="1"/>
    <col min="11" max="16384" width="11.42578125" style="42"/>
  </cols>
  <sheetData>
    <row r="1" spans="1:11" ht="12.75" thickBot="1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1" ht="12.75">
      <c r="A2" s="73"/>
      <c r="B2" s="1182"/>
      <c r="C2" s="1008"/>
      <c r="D2" s="1008"/>
      <c r="E2" s="1008"/>
      <c r="F2" s="1008"/>
      <c r="G2" s="1008"/>
      <c r="H2" s="1008"/>
      <c r="I2" s="1203"/>
      <c r="J2" s="17"/>
    </row>
    <row r="3" spans="1:11" ht="12.75">
      <c r="A3" s="73"/>
      <c r="B3" s="1035" t="s">
        <v>182</v>
      </c>
      <c r="C3" s="1031"/>
      <c r="D3" s="1031"/>
      <c r="E3" s="1031"/>
      <c r="F3" s="1031"/>
      <c r="G3" s="1031"/>
      <c r="H3" s="1031"/>
      <c r="I3" s="1036"/>
      <c r="J3" s="17"/>
    </row>
    <row r="4" spans="1:11" ht="36" customHeight="1">
      <c r="A4" s="73"/>
      <c r="B4" s="1183" t="s">
        <v>1298</v>
      </c>
      <c r="C4" s="1184"/>
      <c r="D4" s="1184"/>
      <c r="E4" s="1184"/>
      <c r="F4" s="1184"/>
      <c r="G4" s="1184"/>
      <c r="H4" s="1184"/>
      <c r="I4" s="1192"/>
      <c r="J4" s="17"/>
    </row>
    <row r="5" spans="1:11" ht="0.75" customHeight="1">
      <c r="A5" s="73"/>
      <c r="B5" s="474"/>
      <c r="C5" s="448"/>
      <c r="D5" s="448"/>
      <c r="E5" s="448"/>
      <c r="F5" s="448"/>
      <c r="G5" s="448"/>
      <c r="H5" s="448"/>
      <c r="I5" s="463"/>
      <c r="J5" s="56"/>
      <c r="K5" s="51"/>
    </row>
    <row r="6" spans="1:11" ht="15" customHeight="1">
      <c r="A6" s="73"/>
      <c r="B6" s="1219" t="s">
        <v>571</v>
      </c>
      <c r="C6" s="1220"/>
      <c r="D6" s="1220"/>
      <c r="E6" s="1220"/>
      <c r="F6" s="1220"/>
      <c r="G6" s="1220"/>
      <c r="H6" s="1220"/>
      <c r="I6" s="1221"/>
      <c r="J6" s="55"/>
      <c r="K6" s="55"/>
    </row>
    <row r="7" spans="1:11" ht="3.75" customHeight="1">
      <c r="A7" s="73"/>
      <c r="B7" s="474"/>
      <c r="C7" s="448"/>
      <c r="D7" s="448"/>
      <c r="E7" s="448"/>
      <c r="F7" s="448"/>
      <c r="G7" s="448"/>
      <c r="H7" s="448"/>
      <c r="I7" s="463"/>
      <c r="J7" s="56"/>
      <c r="K7" s="51"/>
    </row>
    <row r="8" spans="1:11" ht="12.75">
      <c r="A8" s="73"/>
      <c r="B8" s="1211" t="s">
        <v>421</v>
      </c>
      <c r="C8" s="1212"/>
      <c r="D8" s="1212" t="s">
        <v>422</v>
      </c>
      <c r="E8" s="1212"/>
      <c r="F8" s="1212" t="s">
        <v>423</v>
      </c>
      <c r="G8" s="1212"/>
      <c r="H8" s="1212" t="s">
        <v>424</v>
      </c>
      <c r="I8" s="1213"/>
      <c r="J8" s="17"/>
    </row>
    <row r="9" spans="1:11" ht="12.75">
      <c r="A9" s="73"/>
      <c r="B9" s="1211"/>
      <c r="C9" s="1212"/>
      <c r="D9" s="1212" t="s">
        <v>425</v>
      </c>
      <c r="E9" s="1212"/>
      <c r="F9" s="1212" t="s">
        <v>426</v>
      </c>
      <c r="G9" s="1212"/>
      <c r="H9" s="1212" t="s">
        <v>427</v>
      </c>
      <c r="I9" s="1213"/>
      <c r="J9" s="17"/>
    </row>
    <row r="10" spans="1:11" ht="12.75">
      <c r="A10" s="73"/>
      <c r="B10" s="1035" t="s">
        <v>428</v>
      </c>
      <c r="C10" s="1031"/>
      <c r="D10" s="1031"/>
      <c r="E10" s="1031"/>
      <c r="F10" s="1031"/>
      <c r="G10" s="1031"/>
      <c r="H10" s="1031"/>
      <c r="I10" s="1036"/>
      <c r="J10" s="17"/>
    </row>
    <row r="11" spans="1:11" ht="12.75">
      <c r="A11" s="73"/>
      <c r="B11" s="1214"/>
      <c r="C11" s="1215"/>
      <c r="D11" s="1215"/>
      <c r="E11" s="1215"/>
      <c r="F11" s="1215"/>
      <c r="G11" s="1215"/>
      <c r="H11" s="1217">
        <f>+D11-F11</f>
        <v>0</v>
      </c>
      <c r="I11" s="1218"/>
      <c r="J11" s="17"/>
    </row>
    <row r="12" spans="1:11" ht="12.75">
      <c r="A12" s="73"/>
      <c r="B12" s="1214"/>
      <c r="C12" s="1215"/>
      <c r="D12" s="1216"/>
      <c r="E12" s="1216"/>
      <c r="F12" s="1216"/>
      <c r="G12" s="1216"/>
      <c r="H12" s="1217">
        <f t="shared" ref="H12:H20" si="0">+D12-F12</f>
        <v>0</v>
      </c>
      <c r="I12" s="1218"/>
      <c r="J12" s="17"/>
    </row>
    <row r="13" spans="1:11" ht="12.75">
      <c r="A13" s="73"/>
      <c r="B13" s="1214"/>
      <c r="C13" s="1215"/>
      <c r="D13" s="1216"/>
      <c r="E13" s="1216"/>
      <c r="F13" s="1216"/>
      <c r="G13" s="1216"/>
      <c r="H13" s="1217">
        <f t="shared" si="0"/>
        <v>0</v>
      </c>
      <c r="I13" s="1218"/>
      <c r="J13" s="17"/>
    </row>
    <row r="14" spans="1:11" ht="12.75">
      <c r="A14" s="73"/>
      <c r="B14" s="1214"/>
      <c r="C14" s="1215"/>
      <c r="D14" s="1216"/>
      <c r="E14" s="1216"/>
      <c r="F14" s="1216"/>
      <c r="G14" s="1216"/>
      <c r="H14" s="1217">
        <f t="shared" si="0"/>
        <v>0</v>
      </c>
      <c r="I14" s="1218"/>
      <c r="J14" s="17"/>
    </row>
    <row r="15" spans="1:11" ht="12.75">
      <c r="A15" s="73"/>
      <c r="B15" s="1214"/>
      <c r="C15" s="1215"/>
      <c r="D15" s="1216"/>
      <c r="E15" s="1216"/>
      <c r="F15" s="1216"/>
      <c r="G15" s="1216"/>
      <c r="H15" s="1217">
        <f t="shared" si="0"/>
        <v>0</v>
      </c>
      <c r="I15" s="1218"/>
      <c r="J15" s="17"/>
    </row>
    <row r="16" spans="1:11" ht="12.75">
      <c r="A16" s="73"/>
      <c r="B16" s="1214"/>
      <c r="C16" s="1215"/>
      <c r="D16" s="1216"/>
      <c r="E16" s="1216"/>
      <c r="F16" s="1216"/>
      <c r="G16" s="1216"/>
      <c r="H16" s="1217">
        <f t="shared" si="0"/>
        <v>0</v>
      </c>
      <c r="I16" s="1218"/>
      <c r="J16" s="17"/>
    </row>
    <row r="17" spans="1:10" ht="12.75">
      <c r="A17" s="73"/>
      <c r="B17" s="1214"/>
      <c r="C17" s="1215"/>
      <c r="D17" s="1216"/>
      <c r="E17" s="1216"/>
      <c r="F17" s="1216"/>
      <c r="G17" s="1216"/>
      <c r="H17" s="1217">
        <f t="shared" si="0"/>
        <v>0</v>
      </c>
      <c r="I17" s="1218"/>
      <c r="J17" s="17"/>
    </row>
    <row r="18" spans="1:10" ht="12.75">
      <c r="A18" s="73"/>
      <c r="B18" s="1214"/>
      <c r="C18" s="1215"/>
      <c r="D18" s="1216"/>
      <c r="E18" s="1216"/>
      <c r="F18" s="1216"/>
      <c r="G18" s="1216"/>
      <c r="H18" s="1217">
        <f t="shared" si="0"/>
        <v>0</v>
      </c>
      <c r="I18" s="1218"/>
      <c r="J18" s="17"/>
    </row>
    <row r="19" spans="1:10" ht="12.75">
      <c r="A19" s="73"/>
      <c r="B19" s="1214"/>
      <c r="C19" s="1215"/>
      <c r="D19" s="1216"/>
      <c r="E19" s="1216"/>
      <c r="F19" s="1216"/>
      <c r="G19" s="1216"/>
      <c r="H19" s="1217">
        <f t="shared" si="0"/>
        <v>0</v>
      </c>
      <c r="I19" s="1218"/>
      <c r="J19" s="17"/>
    </row>
    <row r="20" spans="1:10" ht="12.75">
      <c r="A20" s="73"/>
      <c r="B20" s="1214" t="s">
        <v>429</v>
      </c>
      <c r="C20" s="1215"/>
      <c r="D20" s="1216">
        <f>SUM(D11:E19)</f>
        <v>0</v>
      </c>
      <c r="E20" s="1216"/>
      <c r="F20" s="1216">
        <f>SUM(F11:G19)</f>
        <v>0</v>
      </c>
      <c r="G20" s="1216"/>
      <c r="H20" s="1217">
        <f t="shared" si="0"/>
        <v>0</v>
      </c>
      <c r="I20" s="1218"/>
      <c r="J20" s="17"/>
    </row>
    <row r="21" spans="1:10" ht="12.75">
      <c r="A21" s="73"/>
      <c r="B21" s="1214"/>
      <c r="C21" s="1215"/>
      <c r="D21" s="1215"/>
      <c r="E21" s="1215"/>
      <c r="F21" s="1215"/>
      <c r="G21" s="1215"/>
      <c r="H21" s="1215"/>
      <c r="I21" s="1222"/>
      <c r="J21" s="17"/>
    </row>
    <row r="22" spans="1:10" ht="12.75">
      <c r="A22" s="73"/>
      <c r="B22" s="1035" t="s">
        <v>430</v>
      </c>
      <c r="C22" s="1031"/>
      <c r="D22" s="1031"/>
      <c r="E22" s="1031"/>
      <c r="F22" s="1031"/>
      <c r="G22" s="1031"/>
      <c r="H22" s="1031"/>
      <c r="I22" s="1036"/>
      <c r="J22" s="17"/>
    </row>
    <row r="23" spans="1:10" ht="12.75">
      <c r="A23" s="73"/>
      <c r="B23" s="1214"/>
      <c r="C23" s="1215"/>
      <c r="D23" s="1215"/>
      <c r="E23" s="1215"/>
      <c r="F23" s="1215"/>
      <c r="G23" s="1215"/>
      <c r="H23" s="1215"/>
      <c r="I23" s="1222"/>
      <c r="J23" s="17"/>
    </row>
    <row r="24" spans="1:10" ht="12.75">
      <c r="A24" s="73"/>
      <c r="B24" s="1214"/>
      <c r="C24" s="1215"/>
      <c r="D24" s="1216"/>
      <c r="E24" s="1216"/>
      <c r="F24" s="1216"/>
      <c r="G24" s="1216"/>
      <c r="H24" s="1217">
        <f>+D24-F24</f>
        <v>0</v>
      </c>
      <c r="I24" s="1218"/>
      <c r="J24" s="17"/>
    </row>
    <row r="25" spans="1:10" ht="12.75">
      <c r="A25" s="73"/>
      <c r="B25" s="1214"/>
      <c r="C25" s="1215"/>
      <c r="D25" s="1216"/>
      <c r="E25" s="1216"/>
      <c r="F25" s="1216"/>
      <c r="G25" s="1216"/>
      <c r="H25" s="1217">
        <f>+D25-F25</f>
        <v>0</v>
      </c>
      <c r="I25" s="1218"/>
      <c r="J25" s="17"/>
    </row>
    <row r="26" spans="1:10" ht="12.75">
      <c r="A26" s="73"/>
      <c r="B26" s="1214"/>
      <c r="C26" s="1215"/>
      <c r="D26" s="1216"/>
      <c r="E26" s="1216"/>
      <c r="F26" s="1216"/>
      <c r="G26" s="1216"/>
      <c r="H26" s="1217">
        <f t="shared" ref="H26:H31" si="1">+D26-F26</f>
        <v>0</v>
      </c>
      <c r="I26" s="1218"/>
      <c r="J26" s="17"/>
    </row>
    <row r="27" spans="1:10" ht="12.75">
      <c r="A27" s="73"/>
      <c r="B27" s="1214"/>
      <c r="C27" s="1215"/>
      <c r="D27" s="1216"/>
      <c r="E27" s="1216"/>
      <c r="F27" s="1216"/>
      <c r="G27" s="1216"/>
      <c r="H27" s="1217">
        <f t="shared" si="1"/>
        <v>0</v>
      </c>
      <c r="I27" s="1218"/>
      <c r="J27" s="17"/>
    </row>
    <row r="28" spans="1:10" ht="12.75">
      <c r="A28" s="73"/>
      <c r="B28" s="1214"/>
      <c r="C28" s="1215"/>
      <c r="D28" s="1216"/>
      <c r="E28" s="1216"/>
      <c r="F28" s="1216"/>
      <c r="G28" s="1216"/>
      <c r="H28" s="1217">
        <f t="shared" si="1"/>
        <v>0</v>
      </c>
      <c r="I28" s="1218"/>
      <c r="J28" s="17"/>
    </row>
    <row r="29" spans="1:10" ht="12.75">
      <c r="A29" s="73"/>
      <c r="B29" s="1214"/>
      <c r="C29" s="1215"/>
      <c r="D29" s="1216"/>
      <c r="E29" s="1216"/>
      <c r="F29" s="1216"/>
      <c r="G29" s="1216"/>
      <c r="H29" s="1217">
        <f t="shared" si="1"/>
        <v>0</v>
      </c>
      <c r="I29" s="1218"/>
      <c r="J29" s="17"/>
    </row>
    <row r="30" spans="1:10" ht="12.75">
      <c r="A30" s="73"/>
      <c r="B30" s="1214"/>
      <c r="C30" s="1215"/>
      <c r="D30" s="1216"/>
      <c r="E30" s="1216"/>
      <c r="F30" s="1216"/>
      <c r="G30" s="1216"/>
      <c r="H30" s="1217">
        <f t="shared" si="1"/>
        <v>0</v>
      </c>
      <c r="I30" s="1218"/>
      <c r="J30" s="17"/>
    </row>
    <row r="31" spans="1:10" ht="12.75">
      <c r="A31" s="73"/>
      <c r="B31" s="1214"/>
      <c r="C31" s="1215"/>
      <c r="D31" s="1216"/>
      <c r="E31" s="1216"/>
      <c r="F31" s="1216"/>
      <c r="G31" s="1216"/>
      <c r="H31" s="1217">
        <f t="shared" si="1"/>
        <v>0</v>
      </c>
      <c r="I31" s="1218"/>
      <c r="J31" s="17"/>
    </row>
    <row r="32" spans="1:10" ht="12.75">
      <c r="A32" s="73"/>
      <c r="B32" s="1214" t="s">
        <v>431</v>
      </c>
      <c r="C32" s="1215"/>
      <c r="D32" s="1216">
        <f>SUM(D23:E31)</f>
        <v>0</v>
      </c>
      <c r="E32" s="1216"/>
      <c r="F32" s="1216">
        <f>SUM(F23:G31)</f>
        <v>0</v>
      </c>
      <c r="G32" s="1216"/>
      <c r="H32" s="1216">
        <f>+D32-F32</f>
        <v>0</v>
      </c>
      <c r="I32" s="1223"/>
      <c r="J32" s="17"/>
    </row>
    <row r="33" spans="1:11" ht="12.75">
      <c r="A33" s="73"/>
      <c r="B33" s="1214"/>
      <c r="C33" s="1215"/>
      <c r="D33" s="1216"/>
      <c r="E33" s="1216"/>
      <c r="F33" s="1216"/>
      <c r="G33" s="1216"/>
      <c r="H33" s="1216"/>
      <c r="I33" s="1223"/>
      <c r="J33" s="17"/>
    </row>
    <row r="34" spans="1:11" ht="12.75">
      <c r="A34" s="73"/>
      <c r="B34" s="1226" t="s">
        <v>138</v>
      </c>
      <c r="C34" s="1227"/>
      <c r="D34" s="1217">
        <f>+D20+D32</f>
        <v>0</v>
      </c>
      <c r="E34" s="1228"/>
      <c r="F34" s="1217">
        <f>+F20+F32</f>
        <v>0</v>
      </c>
      <c r="G34" s="1228"/>
      <c r="H34" s="1217">
        <f>+H20+H32</f>
        <v>0</v>
      </c>
      <c r="I34" s="1218"/>
      <c r="J34" s="17"/>
    </row>
    <row r="35" spans="1:11" ht="3" customHeight="1">
      <c r="A35" s="73"/>
      <c r="B35" s="474"/>
      <c r="C35" s="448"/>
      <c r="D35" s="448"/>
      <c r="E35" s="448"/>
      <c r="F35" s="448"/>
      <c r="G35" s="448"/>
      <c r="H35" s="448"/>
      <c r="I35" s="463"/>
      <c r="J35" s="17"/>
    </row>
    <row r="36" spans="1:11" ht="12.75" customHeight="1">
      <c r="A36" s="238"/>
      <c r="B36" s="1117" t="s">
        <v>78</v>
      </c>
      <c r="C36" s="1118"/>
      <c r="D36" s="1118"/>
      <c r="E36" s="1118"/>
      <c r="F36" s="1118"/>
      <c r="G36" s="1118"/>
      <c r="H36" s="1118"/>
      <c r="I36" s="1229"/>
    </row>
    <row r="37" spans="1:11" ht="12.75" customHeight="1">
      <c r="A37" s="238"/>
      <c r="B37" s="1117"/>
      <c r="C37" s="1118"/>
      <c r="D37" s="1118"/>
      <c r="E37" s="1118"/>
      <c r="F37" s="1118"/>
      <c r="G37" s="1118"/>
      <c r="H37" s="1118"/>
      <c r="I37" s="1229"/>
    </row>
    <row r="38" spans="1:11" ht="12.75">
      <c r="A38" s="238"/>
      <c r="B38" s="474"/>
      <c r="C38" s="240"/>
      <c r="D38" s="240"/>
      <c r="E38" s="240"/>
      <c r="F38" s="240"/>
      <c r="G38" s="240"/>
      <c r="H38" s="240"/>
      <c r="I38" s="577"/>
    </row>
    <row r="39" spans="1:11" ht="12.75">
      <c r="A39" s="238"/>
      <c r="B39" s="611"/>
      <c r="C39" s="242"/>
      <c r="D39" s="242"/>
      <c r="E39" s="240"/>
      <c r="F39" s="242"/>
      <c r="G39" s="242"/>
      <c r="H39" s="242"/>
      <c r="I39" s="584"/>
      <c r="J39" s="51"/>
      <c r="K39" s="51"/>
    </row>
    <row r="40" spans="1:11" ht="12.75">
      <c r="A40" s="238"/>
      <c r="B40" s="1224" t="s">
        <v>448</v>
      </c>
      <c r="C40" s="1060"/>
      <c r="D40" s="1060"/>
      <c r="E40" s="591"/>
      <c r="F40" s="1060" t="s">
        <v>501</v>
      </c>
      <c r="G40" s="1060"/>
      <c r="H40" s="1060"/>
      <c r="I40" s="1169"/>
      <c r="J40" s="53"/>
      <c r="K40" s="53"/>
    </row>
    <row r="41" spans="1:11" ht="12.75">
      <c r="A41" s="238"/>
      <c r="B41" s="1225" t="s">
        <v>578</v>
      </c>
      <c r="C41" s="1080"/>
      <c r="D41" s="1080"/>
      <c r="E41" s="240"/>
      <c r="F41" s="1080" t="s">
        <v>450</v>
      </c>
      <c r="G41" s="1080"/>
      <c r="H41" s="1080"/>
      <c r="I41" s="1193"/>
      <c r="J41" s="52"/>
      <c r="K41" s="52"/>
    </row>
    <row r="42" spans="1:11" ht="13.5" thickBot="1">
      <c r="B42" s="592"/>
      <c r="C42" s="585"/>
      <c r="D42" s="585"/>
      <c r="E42" s="585"/>
      <c r="F42" s="585"/>
      <c r="G42" s="585"/>
      <c r="H42" s="585"/>
      <c r="I42" s="586"/>
    </row>
    <row r="43" spans="1:11" ht="12.75">
      <c r="B43" s="238"/>
      <c r="C43" s="238"/>
      <c r="D43" s="238"/>
      <c r="E43" s="238"/>
      <c r="F43" s="238"/>
      <c r="G43" s="238"/>
      <c r="H43" s="238"/>
      <c r="I43" s="238"/>
    </row>
    <row r="44" spans="1:11" ht="12.75">
      <c r="B44" s="238"/>
      <c r="C44" s="238"/>
      <c r="D44" s="238"/>
      <c r="E44" s="238"/>
      <c r="F44" s="238"/>
      <c r="G44" s="238"/>
      <c r="H44" s="238"/>
      <c r="I44" s="238"/>
    </row>
    <row r="45" spans="1:11" ht="12.75">
      <c r="B45" s="238"/>
      <c r="C45" s="238"/>
      <c r="D45" s="238"/>
      <c r="E45" s="238"/>
      <c r="F45" s="238"/>
      <c r="G45" s="238"/>
      <c r="H45" s="238"/>
      <c r="I45" s="238"/>
    </row>
  </sheetData>
  <mergeCells count="111">
    <mergeCell ref="B40:D40"/>
    <mergeCell ref="B41:D41"/>
    <mergeCell ref="F40:I40"/>
    <mergeCell ref="F41:I41"/>
    <mergeCell ref="B33:C33"/>
    <mergeCell ref="D33:E33"/>
    <mergeCell ref="F33:G33"/>
    <mergeCell ref="H33:I33"/>
    <mergeCell ref="B34:C34"/>
    <mergeCell ref="D34:E34"/>
    <mergeCell ref="F34:G34"/>
    <mergeCell ref="H34:I34"/>
    <mergeCell ref="B36:I37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3:C13"/>
    <mergeCell ref="D13:E13"/>
    <mergeCell ref="F13:G13"/>
    <mergeCell ref="H13:I13"/>
    <mergeCell ref="B9:C9"/>
    <mergeCell ref="D9:E9"/>
    <mergeCell ref="F9:G9"/>
    <mergeCell ref="H9:I9"/>
    <mergeCell ref="B10:I10"/>
    <mergeCell ref="B11:C11"/>
    <mergeCell ref="D11:E11"/>
    <mergeCell ref="F11:G11"/>
    <mergeCell ref="H11:I11"/>
    <mergeCell ref="B2:I2"/>
    <mergeCell ref="B3:I3"/>
    <mergeCell ref="B4:I4"/>
    <mergeCell ref="B8:C8"/>
    <mergeCell ref="D8:E8"/>
    <mergeCell ref="F8:G8"/>
    <mergeCell ref="H8:I8"/>
    <mergeCell ref="B12:C12"/>
    <mergeCell ref="D12:E12"/>
    <mergeCell ref="F12:G12"/>
    <mergeCell ref="H12:I12"/>
    <mergeCell ref="B6:I6"/>
  </mergeCells>
  <printOptions horizontalCentered="1" verticalCentered="1"/>
  <pageMargins left="0.25" right="0.25" top="0.75" bottom="0.75" header="0.3" footer="0.3"/>
  <pageSetup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G47"/>
  <sheetViews>
    <sheetView showGridLines="0" workbookViewId="0">
      <selection activeCell="B5" sqref="B5"/>
    </sheetView>
  </sheetViews>
  <sheetFormatPr baseColWidth="10" defaultRowHeight="12"/>
  <cols>
    <col min="1" max="1" width="1.5703125" style="42" customWidth="1"/>
    <col min="2" max="2" width="47.85546875" style="42" customWidth="1"/>
    <col min="3" max="3" width="2" style="42" customWidth="1"/>
    <col min="4" max="4" width="24.85546875" style="42" customWidth="1"/>
    <col min="5" max="5" width="26.5703125" style="42" customWidth="1"/>
    <col min="6" max="16384" width="11.42578125" style="42"/>
  </cols>
  <sheetData>
    <row r="1" spans="2:5" ht="6.75" customHeight="1" thickBot="1"/>
    <row r="2" spans="2:5" ht="10.5" customHeight="1">
      <c r="B2" s="1230"/>
      <c r="C2" s="1231"/>
      <c r="D2" s="1231"/>
      <c r="E2" s="1232"/>
    </row>
    <row r="3" spans="2:5" ht="12.75">
      <c r="B3" s="1233" t="s">
        <v>432</v>
      </c>
      <c r="C3" s="1234"/>
      <c r="D3" s="1234"/>
      <c r="E3" s="1235"/>
    </row>
    <row r="4" spans="2:5" ht="42" customHeight="1">
      <c r="B4" s="1236" t="s">
        <v>1299</v>
      </c>
      <c r="C4" s="1237"/>
      <c r="D4" s="1237"/>
      <c r="E4" s="1238"/>
    </row>
    <row r="5" spans="2:5" ht="0.75" customHeight="1">
      <c r="B5" s="474"/>
      <c r="C5" s="448"/>
      <c r="D5" s="448"/>
      <c r="E5" s="577"/>
    </row>
    <row r="6" spans="2:5" ht="12.75">
      <c r="B6" s="1243" t="s">
        <v>572</v>
      </c>
      <c r="C6" s="1244"/>
      <c r="D6" s="1244"/>
      <c r="E6" s="1245"/>
    </row>
    <row r="7" spans="2:5" ht="3" customHeight="1">
      <c r="B7" s="474"/>
      <c r="C7" s="448"/>
      <c r="D7" s="448"/>
      <c r="E7" s="577"/>
    </row>
    <row r="8" spans="2:5" ht="12.75">
      <c r="B8" s="612" t="s">
        <v>421</v>
      </c>
      <c r="C8" s="360"/>
      <c r="D8" s="360" t="s">
        <v>211</v>
      </c>
      <c r="E8" s="613" t="s">
        <v>235</v>
      </c>
    </row>
    <row r="9" spans="2:5" ht="12.75">
      <c r="B9" s="1239" t="s">
        <v>428</v>
      </c>
      <c r="C9" s="1240"/>
      <c r="D9" s="1241"/>
      <c r="E9" s="1242"/>
    </row>
    <row r="10" spans="2:5" ht="12.75">
      <c r="B10" s="614"/>
      <c r="C10" s="799"/>
      <c r="D10" s="361"/>
      <c r="E10" s="615"/>
    </row>
    <row r="11" spans="2:5" ht="12.75">
      <c r="B11" s="614"/>
      <c r="C11" s="799"/>
      <c r="D11" s="361"/>
      <c r="E11" s="615"/>
    </row>
    <row r="12" spans="2:5" ht="12.75">
      <c r="B12" s="614"/>
      <c r="C12" s="799"/>
      <c r="D12" s="361"/>
      <c r="E12" s="615"/>
    </row>
    <row r="13" spans="2:5" ht="12.75">
      <c r="B13" s="614"/>
      <c r="C13" s="799"/>
      <c r="D13" s="361"/>
      <c r="E13" s="615"/>
    </row>
    <row r="14" spans="2:5" ht="12.75">
      <c r="B14" s="614"/>
      <c r="C14" s="799"/>
      <c r="D14" s="361"/>
      <c r="E14" s="615"/>
    </row>
    <row r="15" spans="2:5" ht="12.75">
      <c r="B15" s="614"/>
      <c r="C15" s="799"/>
      <c r="D15" s="361"/>
      <c r="E15" s="615"/>
    </row>
    <row r="16" spans="2:5" ht="12.75">
      <c r="B16" s="614"/>
      <c r="C16" s="799"/>
      <c r="D16" s="361"/>
      <c r="E16" s="615"/>
    </row>
    <row r="17" spans="2:5" ht="12.75">
      <c r="B17" s="614"/>
      <c r="C17" s="799"/>
      <c r="D17" s="361"/>
      <c r="E17" s="615"/>
    </row>
    <row r="18" spans="2:5" ht="12.75">
      <c r="B18" s="614"/>
      <c r="C18" s="799"/>
      <c r="D18" s="361"/>
      <c r="E18" s="615"/>
    </row>
    <row r="19" spans="2:5" ht="12.75">
      <c r="B19" s="614"/>
      <c r="C19" s="799"/>
      <c r="D19" s="361"/>
      <c r="E19" s="615"/>
    </row>
    <row r="20" spans="2:5" ht="12.75">
      <c r="B20" s="800" t="s">
        <v>433</v>
      </c>
      <c r="C20" s="801"/>
      <c r="D20" s="361">
        <f>SUM(D10:D19)</f>
        <v>0</v>
      </c>
      <c r="E20" s="617">
        <f>SUM(E10:E19)</f>
        <v>0</v>
      </c>
    </row>
    <row r="21" spans="2:5" ht="12.75">
      <c r="B21" s="614"/>
      <c r="C21" s="799"/>
      <c r="D21" s="361"/>
      <c r="E21" s="615"/>
    </row>
    <row r="22" spans="2:5" ht="12.75">
      <c r="B22" s="1239" t="s">
        <v>430</v>
      </c>
      <c r="C22" s="1234"/>
      <c r="D22" s="1241"/>
      <c r="E22" s="1242"/>
    </row>
    <row r="23" spans="2:5" ht="12.75">
      <c r="B23" s="614"/>
      <c r="C23" s="448"/>
      <c r="D23" s="361"/>
      <c r="E23" s="615"/>
    </row>
    <row r="24" spans="2:5" ht="12.75">
      <c r="B24" s="614"/>
      <c r="C24" s="448"/>
      <c r="D24" s="361"/>
      <c r="E24" s="615"/>
    </row>
    <row r="25" spans="2:5" ht="12.75">
      <c r="B25" s="614"/>
      <c r="C25" s="448"/>
      <c r="D25" s="361"/>
      <c r="E25" s="615"/>
    </row>
    <row r="26" spans="2:5" ht="12.75">
      <c r="B26" s="614"/>
      <c r="C26" s="448"/>
      <c r="D26" s="361"/>
      <c r="E26" s="615"/>
    </row>
    <row r="27" spans="2:5" ht="12.75">
      <c r="B27" s="614"/>
      <c r="C27" s="448"/>
      <c r="D27" s="361"/>
      <c r="E27" s="615"/>
    </row>
    <row r="28" spans="2:5" ht="12.75">
      <c r="B28" s="614"/>
      <c r="C28" s="448"/>
      <c r="D28" s="361"/>
      <c r="E28" s="615"/>
    </row>
    <row r="29" spans="2:5" ht="12.75">
      <c r="B29" s="614"/>
      <c r="C29" s="448"/>
      <c r="D29" s="361"/>
      <c r="E29" s="615"/>
    </row>
    <row r="30" spans="2:5" ht="12.75">
      <c r="B30" s="614"/>
      <c r="C30" s="448"/>
      <c r="D30" s="361"/>
      <c r="E30" s="615"/>
    </row>
    <row r="31" spans="2:5" ht="12.75">
      <c r="B31" s="614"/>
      <c r="C31" s="448"/>
      <c r="D31" s="361"/>
      <c r="E31" s="615"/>
    </row>
    <row r="32" spans="2:5" ht="12.75">
      <c r="B32" s="614"/>
      <c r="C32" s="448"/>
      <c r="D32" s="361"/>
      <c r="E32" s="615"/>
    </row>
    <row r="33" spans="2:7" ht="12.75">
      <c r="B33" s="614"/>
      <c r="C33" s="448"/>
      <c r="D33" s="361"/>
      <c r="E33" s="615"/>
    </row>
    <row r="34" spans="2:7" ht="12.75">
      <c r="B34" s="614"/>
      <c r="C34" s="448"/>
      <c r="D34" s="361"/>
      <c r="E34" s="615"/>
    </row>
    <row r="35" spans="2:7" ht="12.75">
      <c r="B35" s="616" t="s">
        <v>434</v>
      </c>
      <c r="C35" s="80"/>
      <c r="D35" s="361">
        <f>SUM(D23:D34)</f>
        <v>0</v>
      </c>
      <c r="E35" s="617">
        <f>SUM(E23:E34)</f>
        <v>0</v>
      </c>
    </row>
    <row r="36" spans="2:7" ht="12.75">
      <c r="B36" s="614"/>
      <c r="C36" s="448"/>
      <c r="D36" s="361"/>
      <c r="E36" s="615"/>
    </row>
    <row r="37" spans="2:7" ht="12.75">
      <c r="B37" s="616" t="s">
        <v>138</v>
      </c>
      <c r="C37" s="362"/>
      <c r="D37" s="451">
        <f>+D20+D35</f>
        <v>0</v>
      </c>
      <c r="E37" s="618">
        <f>+E20+E35</f>
        <v>0</v>
      </c>
    </row>
    <row r="38" spans="2:7" ht="3.75" hidden="1" customHeight="1">
      <c r="B38" s="583"/>
      <c r="C38" s="240"/>
      <c r="D38" s="240"/>
      <c r="E38" s="577"/>
    </row>
    <row r="39" spans="2:7" ht="12.75" customHeight="1">
      <c r="B39" s="1117" t="s">
        <v>78</v>
      </c>
      <c r="C39" s="1118"/>
      <c r="D39" s="1118"/>
      <c r="E39" s="1229"/>
    </row>
    <row r="40" spans="2:7" ht="12.75" customHeight="1">
      <c r="B40" s="1117"/>
      <c r="C40" s="1118"/>
      <c r="D40" s="1118"/>
      <c r="E40" s="1229"/>
    </row>
    <row r="41" spans="2:7" ht="25.5" customHeight="1">
      <c r="B41" s="474"/>
      <c r="C41" s="240"/>
      <c r="D41" s="240"/>
      <c r="E41" s="577"/>
    </row>
    <row r="42" spans="2:7" ht="12.75">
      <c r="B42" s="611"/>
      <c r="C42" s="240"/>
      <c r="D42" s="315"/>
      <c r="E42" s="619"/>
      <c r="F42" s="53"/>
      <c r="G42" s="53"/>
    </row>
    <row r="43" spans="2:7" ht="12.75">
      <c r="B43" s="620" t="s">
        <v>448</v>
      </c>
      <c r="C43" s="453"/>
      <c r="D43" s="1060" t="s">
        <v>501</v>
      </c>
      <c r="E43" s="1169"/>
      <c r="F43" s="53"/>
      <c r="G43" s="53"/>
    </row>
    <row r="44" spans="2:7" ht="12.75">
      <c r="B44" s="621" t="s">
        <v>578</v>
      </c>
      <c r="C44" s="443"/>
      <c r="D44" s="1080" t="s">
        <v>450</v>
      </c>
      <c r="E44" s="1193"/>
      <c r="F44" s="52"/>
      <c r="G44" s="52"/>
    </row>
    <row r="45" spans="2:7" ht="13.5" thickBot="1">
      <c r="B45" s="592"/>
      <c r="C45" s="585"/>
      <c r="D45" s="585"/>
      <c r="E45" s="586"/>
    </row>
    <row r="46" spans="2:7" ht="12.75">
      <c r="B46" s="238"/>
      <c r="C46" s="238"/>
      <c r="D46" s="238"/>
      <c r="E46" s="238"/>
    </row>
    <row r="47" spans="2:7" ht="12.75">
      <c r="B47" s="238"/>
      <c r="C47" s="238"/>
      <c r="D47" s="238"/>
      <c r="E47" s="238"/>
    </row>
  </sheetData>
  <mergeCells count="9">
    <mergeCell ref="D43:E43"/>
    <mergeCell ref="D44:E44"/>
    <mergeCell ref="B2:E2"/>
    <mergeCell ref="B3:E3"/>
    <mergeCell ref="B4:E4"/>
    <mergeCell ref="B9:E9"/>
    <mergeCell ref="B22:E22"/>
    <mergeCell ref="B6:E6"/>
    <mergeCell ref="B39:E40"/>
  </mergeCells>
  <printOptions horizontalCentered="1"/>
  <pageMargins left="0.23622047244094491" right="0.23622047244094491" top="0.74803149606299213" bottom="0.74803149606299213" header="0.31496062992125984" footer="0.31496062992125984"/>
  <pageSetup scale="94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G114"/>
  <sheetViews>
    <sheetView showGridLines="0" workbookViewId="0">
      <selection activeCell="K37" sqref="K37"/>
    </sheetView>
  </sheetViews>
  <sheetFormatPr baseColWidth="10" defaultRowHeight="12"/>
  <cols>
    <col min="1" max="1" width="2.85546875" style="42" customWidth="1"/>
    <col min="2" max="2" width="1.140625" style="42" customWidth="1"/>
    <col min="3" max="3" width="60" style="42" customWidth="1"/>
    <col min="4" max="4" width="14.7109375" style="42" customWidth="1"/>
    <col min="5" max="6" width="14.85546875" style="42" bestFit="1" customWidth="1"/>
    <col min="7" max="7" width="4.28515625" style="17" customWidth="1"/>
    <col min="8" max="16384" width="11.42578125" style="42"/>
  </cols>
  <sheetData>
    <row r="1" spans="2:7" ht="6" customHeight="1" thickBot="1"/>
    <row r="2" spans="2:7" ht="12.75">
      <c r="B2" s="1230"/>
      <c r="C2" s="1231"/>
      <c r="D2" s="1231"/>
      <c r="E2" s="1231"/>
      <c r="F2" s="1232"/>
    </row>
    <row r="3" spans="2:7" ht="18" customHeight="1">
      <c r="B3" s="1233" t="s">
        <v>435</v>
      </c>
      <c r="C3" s="1234"/>
      <c r="D3" s="1234"/>
      <c r="E3" s="1234"/>
      <c r="F3" s="1235"/>
    </row>
    <row r="4" spans="2:7" ht="30" customHeight="1">
      <c r="B4" s="1236" t="s">
        <v>1300</v>
      </c>
      <c r="C4" s="1237"/>
      <c r="D4" s="1237"/>
      <c r="E4" s="1237"/>
      <c r="F4" s="1238"/>
    </row>
    <row r="5" spans="2:7" s="17" customFormat="1" ht="1.5" customHeight="1">
      <c r="B5" s="474"/>
      <c r="C5" s="448"/>
      <c r="D5" s="448"/>
      <c r="E5" s="448"/>
      <c r="F5" s="463"/>
    </row>
    <row r="6" spans="2:7" s="17" customFormat="1" ht="3" customHeight="1">
      <c r="B6" s="474"/>
      <c r="C6" s="448"/>
      <c r="D6" s="448"/>
      <c r="E6" s="448"/>
      <c r="F6" s="463"/>
    </row>
    <row r="7" spans="2:7" s="17" customFormat="1" ht="13.5" customHeight="1">
      <c r="B7" s="474"/>
      <c r="C7" s="363" t="s">
        <v>505</v>
      </c>
      <c r="D7" s="338"/>
      <c r="E7" s="337"/>
      <c r="F7" s="601"/>
      <c r="G7" s="56"/>
    </row>
    <row r="8" spans="2:7" s="17" customFormat="1" ht="3.75" customHeight="1">
      <c r="B8" s="474"/>
      <c r="C8" s="448"/>
      <c r="D8" s="448"/>
      <c r="E8" s="448"/>
      <c r="F8" s="463"/>
    </row>
    <row r="9" spans="2:7" s="17" customFormat="1" ht="6" hidden="1" customHeight="1">
      <c r="B9" s="474"/>
      <c r="C9" s="448"/>
      <c r="D9" s="448"/>
      <c r="E9" s="448"/>
      <c r="F9" s="463"/>
    </row>
    <row r="10" spans="2:7" s="17" customFormat="1" ht="14.25">
      <c r="B10" s="1248" t="s">
        <v>76</v>
      </c>
      <c r="C10" s="1249"/>
      <c r="D10" s="364" t="s">
        <v>208</v>
      </c>
      <c r="E10" s="364" t="s">
        <v>211</v>
      </c>
      <c r="F10" s="622" t="s">
        <v>573</v>
      </c>
    </row>
    <row r="11" spans="2:7" s="17" customFormat="1" ht="5.25" customHeight="1" thickBot="1">
      <c r="B11" s="593"/>
      <c r="C11" s="339"/>
      <c r="D11" s="330"/>
      <c r="E11" s="330"/>
      <c r="F11" s="587"/>
    </row>
    <row r="12" spans="2:7" s="17" customFormat="1" ht="13.5" thickBot="1">
      <c r="B12" s="365"/>
      <c r="C12" s="366" t="s">
        <v>436</v>
      </c>
      <c r="D12" s="781">
        <f>+D13+D14</f>
        <v>116200534</v>
      </c>
      <c r="E12" s="781">
        <f t="shared" ref="E12:F12" si="0">+E13+E14</f>
        <v>110355401.51000001</v>
      </c>
      <c r="F12" s="782">
        <f t="shared" si="0"/>
        <v>76925167.319999993</v>
      </c>
    </row>
    <row r="13" spans="2:7" s="17" customFormat="1" ht="12.75">
      <c r="B13" s="1250" t="s">
        <v>574</v>
      </c>
      <c r="C13" s="1251"/>
      <c r="D13" s="783">
        <f>+[1]EAI!E33</f>
        <v>0</v>
      </c>
      <c r="E13" s="783">
        <f>+[1]EAI!H33</f>
        <v>0</v>
      </c>
      <c r="F13" s="784">
        <f>+[1]EAI!I33</f>
        <v>0</v>
      </c>
    </row>
    <row r="14" spans="2:7" s="17" customFormat="1" ht="13.5" thickBot="1">
      <c r="B14" s="1252" t="s">
        <v>575</v>
      </c>
      <c r="C14" s="1253"/>
      <c r="D14" s="785">
        <v>116200534</v>
      </c>
      <c r="E14" s="785">
        <v>110355401.51000001</v>
      </c>
      <c r="F14" s="722">
        <v>76925167.319999993</v>
      </c>
    </row>
    <row r="15" spans="2:7" s="17" customFormat="1" ht="13.5" thickBot="1">
      <c r="B15" s="369"/>
      <c r="C15" s="366" t="s">
        <v>437</v>
      </c>
      <c r="D15" s="781">
        <f>+D16+D17</f>
        <v>116200534.04000001</v>
      </c>
      <c r="E15" s="781">
        <f t="shared" ref="E15" si="1">+E16+E17</f>
        <v>91733815.230000004</v>
      </c>
      <c r="F15" s="782">
        <f>+F16+F17+0.2</f>
        <v>91150765.670000002</v>
      </c>
    </row>
    <row r="16" spans="2:7" s="17" customFormat="1" ht="12.75">
      <c r="B16" s="1254" t="s">
        <v>576</v>
      </c>
      <c r="C16" s="1255"/>
      <c r="D16" s="783"/>
      <c r="E16" s="783"/>
      <c r="F16" s="784"/>
    </row>
    <row r="17" spans="2:6" s="17" customFormat="1" ht="13.5" thickBot="1">
      <c r="B17" s="1256" t="s">
        <v>577</v>
      </c>
      <c r="C17" s="1257"/>
      <c r="D17" s="786">
        <v>116200534.04000001</v>
      </c>
      <c r="E17" s="786">
        <v>91733815.230000004</v>
      </c>
      <c r="F17" s="787">
        <v>91150765.469999999</v>
      </c>
    </row>
    <row r="18" spans="2:6" s="17" customFormat="1" ht="13.5" thickBot="1">
      <c r="B18" s="372"/>
      <c r="C18" s="373" t="s">
        <v>438</v>
      </c>
      <c r="D18" s="788">
        <f>+D12-D15</f>
        <v>-4.0000006556510925E-2</v>
      </c>
      <c r="E18" s="788">
        <f>+E12-E15</f>
        <v>18621586.280000001</v>
      </c>
      <c r="F18" s="789">
        <f>+F12-F15</f>
        <v>-14225598.350000009</v>
      </c>
    </row>
    <row r="19" spans="2:6" s="17" customFormat="1" ht="13.5" thickBot="1">
      <c r="B19" s="474"/>
      <c r="C19" s="448"/>
      <c r="D19" s="448"/>
      <c r="E19" s="448"/>
      <c r="F19" s="463"/>
    </row>
    <row r="20" spans="2:6" s="17" customFormat="1" ht="15" thickBot="1">
      <c r="B20" s="1258" t="s">
        <v>76</v>
      </c>
      <c r="C20" s="1259"/>
      <c r="D20" s="374" t="s">
        <v>208</v>
      </c>
      <c r="E20" s="374" t="s">
        <v>211</v>
      </c>
      <c r="F20" s="375" t="s">
        <v>573</v>
      </c>
    </row>
    <row r="21" spans="2:6" s="17" customFormat="1" ht="6.75" customHeight="1">
      <c r="B21" s="376"/>
      <c r="C21" s="377"/>
      <c r="D21" s="377"/>
      <c r="E21" s="377"/>
      <c r="F21" s="378"/>
    </row>
    <row r="22" spans="2:6" s="17" customFormat="1" ht="12.75">
      <c r="B22" s="1260" t="s">
        <v>439</v>
      </c>
      <c r="C22" s="1261"/>
      <c r="D22" s="367">
        <f>+D18</f>
        <v>-4.0000006556510925E-2</v>
      </c>
      <c r="E22" s="785">
        <f t="shared" ref="E22:F22" si="2">+E18</f>
        <v>18621586.280000001</v>
      </c>
      <c r="F22" s="722">
        <f t="shared" si="2"/>
        <v>-14225598.350000009</v>
      </c>
    </row>
    <row r="23" spans="2:6" s="17" customFormat="1" ht="6" customHeight="1">
      <c r="B23" s="379"/>
      <c r="C23" s="454"/>
      <c r="D23" s="367"/>
      <c r="E23" s="785"/>
      <c r="F23" s="722"/>
    </row>
    <row r="24" spans="2:6" s="17" customFormat="1" ht="12.75">
      <c r="B24" s="1260" t="s">
        <v>440</v>
      </c>
      <c r="C24" s="1261"/>
      <c r="D24" s="367"/>
      <c r="E24" s="785"/>
      <c r="F24" s="722"/>
    </row>
    <row r="25" spans="2:6" s="17" customFormat="1" ht="7.5" customHeight="1" thickBot="1">
      <c r="B25" s="380"/>
      <c r="C25" s="381"/>
      <c r="D25" s="370"/>
      <c r="E25" s="786"/>
      <c r="F25" s="787"/>
    </row>
    <row r="26" spans="2:6" s="17" customFormat="1" ht="13.5" thickBot="1">
      <c r="B26" s="380"/>
      <c r="C26" s="373" t="s">
        <v>441</v>
      </c>
      <c r="D26" s="382">
        <f>+D22-D24</f>
        <v>-4.0000006556510925E-2</v>
      </c>
      <c r="E26" s="790">
        <f t="shared" ref="E26:F26" si="3">+E22-E24</f>
        <v>18621586.280000001</v>
      </c>
      <c r="F26" s="791">
        <f t="shared" si="3"/>
        <v>-14225598.350000009</v>
      </c>
    </row>
    <row r="27" spans="2:6" s="17" customFormat="1" ht="13.5" thickBot="1">
      <c r="B27" s="474"/>
      <c r="C27" s="448"/>
      <c r="D27" s="448"/>
      <c r="E27" s="448"/>
      <c r="F27" s="463"/>
    </row>
    <row r="28" spans="2:6" s="17" customFormat="1" ht="15" thickBot="1">
      <c r="B28" s="1246" t="s">
        <v>76</v>
      </c>
      <c r="C28" s="1247"/>
      <c r="D28" s="383" t="s">
        <v>208</v>
      </c>
      <c r="E28" s="383" t="s">
        <v>211</v>
      </c>
      <c r="F28" s="384" t="s">
        <v>573</v>
      </c>
    </row>
    <row r="29" spans="2:6" s="17" customFormat="1" ht="5.25" customHeight="1">
      <c r="B29" s="376"/>
      <c r="C29" s="377"/>
      <c r="D29" s="377"/>
      <c r="E29" s="377"/>
      <c r="F29" s="378"/>
    </row>
    <row r="30" spans="2:6" s="17" customFormat="1" ht="12.75">
      <c r="B30" s="1260" t="s">
        <v>442</v>
      </c>
      <c r="C30" s="1261"/>
      <c r="D30" s="367">
        <f>+[1]EAI!E52</f>
        <v>0</v>
      </c>
      <c r="E30" s="367">
        <f>+[1]EAI!H51</f>
        <v>0</v>
      </c>
      <c r="F30" s="368">
        <f>+[1]EAI!I54</f>
        <v>0</v>
      </c>
    </row>
    <row r="31" spans="2:6" s="17" customFormat="1" ht="5.25" customHeight="1">
      <c r="B31" s="379"/>
      <c r="C31" s="454"/>
      <c r="D31" s="367"/>
      <c r="E31" s="367"/>
      <c r="F31" s="368"/>
    </row>
    <row r="32" spans="2:6" s="17" customFormat="1" ht="13.5" thickBot="1">
      <c r="B32" s="1264" t="s">
        <v>443</v>
      </c>
      <c r="C32" s="1265"/>
      <c r="D32" s="370"/>
      <c r="E32" s="370"/>
      <c r="F32" s="371"/>
    </row>
    <row r="33" spans="2:7" s="17" customFormat="1" ht="13.5" customHeight="1" thickBot="1">
      <c r="B33" s="594"/>
      <c r="C33" s="385"/>
      <c r="D33" s="367"/>
      <c r="E33" s="367"/>
      <c r="F33" s="368"/>
    </row>
    <row r="34" spans="2:7" s="17" customFormat="1" ht="13.5" thickBot="1">
      <c r="B34" s="369"/>
      <c r="C34" s="366" t="s">
        <v>444</v>
      </c>
      <c r="D34" s="386">
        <f>+D30-D32</f>
        <v>0</v>
      </c>
      <c r="E34" s="386">
        <f t="shared" ref="E34:F34" si="4">+E30-E32</f>
        <v>0</v>
      </c>
      <c r="F34" s="387">
        <f t="shared" si="4"/>
        <v>0</v>
      </c>
    </row>
    <row r="35" spans="2:7" s="17" customFormat="1" ht="0.75" customHeight="1">
      <c r="B35" s="474"/>
      <c r="C35" s="448"/>
      <c r="D35" s="448"/>
      <c r="E35" s="448"/>
      <c r="F35" s="463"/>
    </row>
    <row r="36" spans="2:7" s="112" customFormat="1" ht="29.25" customHeight="1">
      <c r="B36" s="1117" t="s">
        <v>78</v>
      </c>
      <c r="C36" s="1118"/>
      <c r="D36" s="1118"/>
      <c r="E36" s="1118"/>
      <c r="F36" s="1229"/>
    </row>
    <row r="37" spans="2:7" s="17" customFormat="1" ht="26.25" customHeight="1">
      <c r="B37" s="474"/>
      <c r="C37" s="1118" t="s">
        <v>445</v>
      </c>
      <c r="D37" s="1118"/>
      <c r="E37" s="1118"/>
      <c r="F37" s="1229"/>
    </row>
    <row r="38" spans="2:7" s="17" customFormat="1" ht="40.5" customHeight="1">
      <c r="B38" s="474"/>
      <c r="C38" s="1118" t="s">
        <v>446</v>
      </c>
      <c r="D38" s="1118"/>
      <c r="E38" s="1118"/>
      <c r="F38" s="1229"/>
    </row>
    <row r="39" spans="2:7" s="17" customFormat="1" ht="12.75">
      <c r="B39" s="474"/>
      <c r="C39" s="1266" t="s">
        <v>447</v>
      </c>
      <c r="D39" s="1266"/>
      <c r="E39" s="1266"/>
      <c r="F39" s="1267"/>
    </row>
    <row r="40" spans="2:7" s="17" customFormat="1" ht="12.75">
      <c r="B40" s="474"/>
      <c r="C40" s="518"/>
      <c r="D40" s="518"/>
      <c r="E40" s="518"/>
      <c r="F40" s="623"/>
    </row>
    <row r="41" spans="2:7" s="17" customFormat="1" ht="12.75">
      <c r="B41" s="474"/>
      <c r="C41" s="518"/>
      <c r="D41" s="518"/>
      <c r="E41" s="518"/>
      <c r="F41" s="623"/>
    </row>
    <row r="42" spans="2:7" s="17" customFormat="1" ht="10.5" customHeight="1">
      <c r="B42" s="474"/>
      <c r="C42" s="448"/>
      <c r="D42" s="448"/>
      <c r="E42" s="448"/>
      <c r="F42" s="463"/>
    </row>
    <row r="43" spans="2:7" ht="12.75">
      <c r="B43" s="583"/>
      <c r="C43" s="453" t="s">
        <v>448</v>
      </c>
      <c r="D43" s="1262" t="s">
        <v>449</v>
      </c>
      <c r="E43" s="1262"/>
      <c r="F43" s="1263"/>
      <c r="G43" s="42"/>
    </row>
    <row r="44" spans="2:7" ht="12.75">
      <c r="B44" s="583"/>
      <c r="C44" s="443" t="s">
        <v>578</v>
      </c>
      <c r="D44" s="1080" t="s">
        <v>450</v>
      </c>
      <c r="E44" s="1080"/>
      <c r="F44" s="1193"/>
    </row>
    <row r="45" spans="2:7" ht="13.5" thickBot="1">
      <c r="B45" s="592"/>
      <c r="C45" s="585"/>
      <c r="D45" s="585"/>
      <c r="E45" s="585"/>
      <c r="F45" s="586"/>
    </row>
    <row r="46" spans="2:7" ht="12.75">
      <c r="B46" s="238"/>
      <c r="C46" s="238"/>
      <c r="D46" s="238"/>
      <c r="E46" s="238"/>
      <c r="F46" s="238"/>
    </row>
    <row r="47" spans="2:7" ht="12.75">
      <c r="B47" s="238"/>
      <c r="C47" s="238"/>
      <c r="D47" s="238"/>
      <c r="E47" s="238"/>
      <c r="F47" s="238"/>
    </row>
    <row r="48" spans="2:7" ht="12.75">
      <c r="B48" s="238"/>
      <c r="C48" s="238"/>
      <c r="D48" s="238"/>
      <c r="E48" s="238"/>
      <c r="F48" s="238"/>
    </row>
    <row r="49" spans="2:6" ht="12.75">
      <c r="B49" s="238"/>
      <c r="C49" s="238"/>
      <c r="D49" s="238"/>
      <c r="E49" s="238"/>
      <c r="F49" s="238"/>
    </row>
    <row r="50" spans="2:6" ht="12.75">
      <c r="B50" s="238"/>
      <c r="C50" s="238"/>
      <c r="D50" s="238"/>
      <c r="E50" s="238"/>
      <c r="F50" s="238"/>
    </row>
    <row r="51" spans="2:6" ht="12.75">
      <c r="B51" s="238"/>
      <c r="C51" s="238"/>
      <c r="D51" s="238"/>
      <c r="E51" s="238"/>
      <c r="F51" s="238"/>
    </row>
    <row r="52" spans="2:6" ht="12.75">
      <c r="B52" s="238"/>
      <c r="C52" s="238"/>
      <c r="D52" s="238"/>
      <c r="E52" s="238"/>
      <c r="F52" s="238"/>
    </row>
    <row r="53" spans="2:6" ht="12.75">
      <c r="B53" s="238"/>
      <c r="C53" s="238"/>
      <c r="D53" s="238"/>
      <c r="E53" s="238"/>
      <c r="F53" s="238"/>
    </row>
    <row r="54" spans="2:6" ht="12.75">
      <c r="B54" s="238"/>
      <c r="C54" s="238"/>
      <c r="D54" s="238"/>
      <c r="E54" s="238"/>
      <c r="F54" s="238"/>
    </row>
    <row r="55" spans="2:6" ht="12.75">
      <c r="B55" s="238"/>
      <c r="C55" s="238"/>
      <c r="D55" s="238"/>
      <c r="E55" s="238"/>
      <c r="F55" s="238"/>
    </row>
    <row r="56" spans="2:6" ht="12.75">
      <c r="B56" s="238"/>
      <c r="C56" s="238"/>
      <c r="D56" s="238"/>
      <c r="E56" s="238"/>
      <c r="F56" s="238"/>
    </row>
    <row r="57" spans="2:6" ht="12.75">
      <c r="B57" s="238"/>
      <c r="C57" s="238"/>
      <c r="D57" s="238"/>
      <c r="E57" s="238"/>
      <c r="F57" s="238"/>
    </row>
    <row r="58" spans="2:6" ht="12.75">
      <c r="B58" s="238"/>
      <c r="C58" s="238"/>
      <c r="D58" s="238"/>
      <c r="E58" s="238"/>
      <c r="F58" s="238"/>
    </row>
    <row r="59" spans="2:6" ht="12.75">
      <c r="B59" s="238"/>
      <c r="C59" s="238"/>
      <c r="D59" s="238"/>
      <c r="E59" s="238"/>
      <c r="F59" s="238"/>
    </row>
    <row r="60" spans="2:6" ht="12.75">
      <c r="B60" s="238"/>
      <c r="C60" s="238"/>
      <c r="D60" s="238"/>
      <c r="E60" s="238"/>
      <c r="F60" s="238"/>
    </row>
    <row r="61" spans="2:6" ht="12.75">
      <c r="B61" s="238"/>
      <c r="C61" s="238"/>
      <c r="D61" s="238"/>
      <c r="E61" s="238"/>
      <c r="F61" s="238"/>
    </row>
    <row r="62" spans="2:6" ht="12.75">
      <c r="B62" s="238"/>
      <c r="C62" s="238"/>
      <c r="D62" s="238"/>
      <c r="E62" s="238"/>
      <c r="F62" s="238"/>
    </row>
    <row r="63" spans="2:6" ht="12.75">
      <c r="B63" s="238"/>
      <c r="C63" s="238"/>
      <c r="D63" s="238"/>
      <c r="E63" s="238"/>
      <c r="F63" s="238"/>
    </row>
    <row r="64" spans="2:6" ht="12.75">
      <c r="B64" s="238"/>
      <c r="C64" s="238"/>
      <c r="D64" s="238"/>
      <c r="E64" s="238"/>
      <c r="F64" s="238"/>
    </row>
    <row r="65" spans="2:6" ht="12.75">
      <c r="B65" s="238"/>
      <c r="C65" s="238"/>
      <c r="D65" s="238"/>
      <c r="E65" s="238"/>
      <c r="F65" s="238"/>
    </row>
    <row r="66" spans="2:6" ht="12.75">
      <c r="B66" s="238"/>
      <c r="C66" s="238"/>
      <c r="D66" s="238"/>
      <c r="E66" s="238"/>
      <c r="F66" s="238"/>
    </row>
    <row r="67" spans="2:6" ht="12.75">
      <c r="B67" s="238"/>
      <c r="C67" s="238"/>
      <c r="D67" s="238"/>
      <c r="E67" s="238"/>
      <c r="F67" s="238"/>
    </row>
    <row r="68" spans="2:6" ht="12.75">
      <c r="B68" s="238"/>
      <c r="C68" s="238"/>
      <c r="D68" s="238"/>
      <c r="E68" s="238"/>
      <c r="F68" s="238"/>
    </row>
    <row r="69" spans="2:6" ht="12.75">
      <c r="B69" s="238"/>
      <c r="C69" s="238"/>
      <c r="D69" s="238"/>
      <c r="E69" s="238"/>
      <c r="F69" s="238"/>
    </row>
    <row r="70" spans="2:6" ht="12.75">
      <c r="B70" s="238"/>
      <c r="C70" s="238"/>
      <c r="D70" s="238"/>
      <c r="E70" s="238"/>
      <c r="F70" s="238"/>
    </row>
    <row r="71" spans="2:6" ht="12.75">
      <c r="B71" s="238"/>
      <c r="C71" s="238"/>
      <c r="D71" s="238"/>
      <c r="E71" s="238"/>
      <c r="F71" s="238"/>
    </row>
    <row r="72" spans="2:6" ht="12.75">
      <c r="B72" s="238"/>
      <c r="C72" s="238"/>
      <c r="D72" s="238"/>
      <c r="E72" s="238"/>
      <c r="F72" s="238"/>
    </row>
    <row r="73" spans="2:6" ht="12.75">
      <c r="B73" s="238"/>
      <c r="C73" s="238"/>
      <c r="D73" s="238"/>
      <c r="E73" s="238"/>
      <c r="F73" s="238"/>
    </row>
    <row r="74" spans="2:6" ht="12.75">
      <c r="B74" s="238"/>
      <c r="C74" s="238"/>
      <c r="D74" s="238"/>
      <c r="E74" s="238"/>
      <c r="F74" s="238"/>
    </row>
    <row r="75" spans="2:6" ht="12.75">
      <c r="B75" s="238"/>
      <c r="C75" s="238"/>
      <c r="D75" s="238"/>
      <c r="E75" s="238"/>
      <c r="F75" s="238"/>
    </row>
    <row r="76" spans="2:6" ht="12.75">
      <c r="B76" s="238"/>
      <c r="C76" s="238"/>
      <c r="D76" s="238"/>
      <c r="E76" s="238"/>
      <c r="F76" s="238"/>
    </row>
    <row r="77" spans="2:6" ht="12.75">
      <c r="B77" s="238"/>
      <c r="C77" s="238"/>
      <c r="D77" s="238"/>
      <c r="E77" s="238"/>
      <c r="F77" s="238"/>
    </row>
    <row r="78" spans="2:6" ht="12.75">
      <c r="B78" s="238"/>
      <c r="C78" s="238"/>
      <c r="D78" s="238"/>
      <c r="E78" s="238"/>
      <c r="F78" s="238"/>
    </row>
    <row r="79" spans="2:6" ht="12.75">
      <c r="B79" s="238"/>
      <c r="C79" s="238"/>
      <c r="D79" s="238"/>
      <c r="E79" s="238"/>
      <c r="F79" s="238"/>
    </row>
    <row r="80" spans="2:6" ht="12.75">
      <c r="B80" s="238"/>
      <c r="C80" s="238"/>
      <c r="D80" s="238"/>
      <c r="E80" s="238"/>
      <c r="F80" s="238"/>
    </row>
    <row r="81" spans="2:6" ht="12.75">
      <c r="B81" s="238"/>
      <c r="C81" s="238"/>
      <c r="D81" s="238"/>
      <c r="E81" s="238"/>
      <c r="F81" s="238"/>
    </row>
    <row r="82" spans="2:6" ht="12.75">
      <c r="B82" s="238"/>
      <c r="C82" s="238"/>
      <c r="D82" s="238"/>
      <c r="E82" s="238"/>
      <c r="F82" s="238"/>
    </row>
    <row r="83" spans="2:6" ht="12.75">
      <c r="B83" s="238"/>
      <c r="C83" s="238"/>
      <c r="D83" s="238"/>
      <c r="E83" s="238"/>
      <c r="F83" s="238"/>
    </row>
    <row r="84" spans="2:6" ht="12.75">
      <c r="B84" s="238"/>
      <c r="C84" s="238"/>
      <c r="D84" s="238"/>
      <c r="E84" s="238"/>
      <c r="F84" s="238"/>
    </row>
    <row r="85" spans="2:6" ht="12.75">
      <c r="B85" s="238"/>
      <c r="C85" s="238"/>
      <c r="D85" s="238"/>
      <c r="E85" s="238"/>
      <c r="F85" s="238"/>
    </row>
    <row r="86" spans="2:6" ht="12.75">
      <c r="B86" s="238"/>
      <c r="C86" s="238"/>
      <c r="D86" s="238"/>
      <c r="E86" s="238"/>
      <c r="F86" s="238"/>
    </row>
    <row r="87" spans="2:6" ht="12.75">
      <c r="B87" s="238"/>
      <c r="C87" s="238"/>
      <c r="D87" s="238"/>
      <c r="E87" s="238"/>
      <c r="F87" s="238"/>
    </row>
    <row r="88" spans="2:6" ht="12.75">
      <c r="B88" s="238"/>
      <c r="C88" s="238"/>
      <c r="D88" s="238"/>
      <c r="E88" s="238"/>
      <c r="F88" s="238"/>
    </row>
    <row r="89" spans="2:6" ht="12.75">
      <c r="B89" s="238"/>
      <c r="C89" s="238"/>
      <c r="D89" s="238"/>
      <c r="E89" s="238"/>
      <c r="F89" s="238"/>
    </row>
    <row r="90" spans="2:6" ht="12.75">
      <c r="B90" s="238"/>
      <c r="C90" s="238"/>
      <c r="D90" s="238"/>
      <c r="E90" s="238"/>
      <c r="F90" s="238"/>
    </row>
    <row r="91" spans="2:6" ht="12.75">
      <c r="B91" s="238"/>
      <c r="C91" s="238"/>
      <c r="D91" s="238"/>
      <c r="E91" s="238"/>
      <c r="F91" s="238"/>
    </row>
    <row r="92" spans="2:6" ht="12.75">
      <c r="B92" s="238"/>
      <c r="C92" s="238"/>
      <c r="D92" s="238"/>
      <c r="E92" s="238"/>
      <c r="F92" s="238"/>
    </row>
    <row r="93" spans="2:6" ht="12.75">
      <c r="B93" s="238"/>
      <c r="C93" s="238"/>
      <c r="D93" s="238"/>
      <c r="E93" s="238"/>
      <c r="F93" s="238"/>
    </row>
    <row r="94" spans="2:6" ht="12.75">
      <c r="B94" s="238"/>
      <c r="C94" s="238"/>
      <c r="D94" s="238"/>
      <c r="E94" s="238"/>
      <c r="F94" s="238"/>
    </row>
    <row r="95" spans="2:6" ht="12.75">
      <c r="B95" s="238"/>
      <c r="C95" s="238"/>
      <c r="D95" s="238"/>
      <c r="E95" s="238"/>
      <c r="F95" s="238"/>
    </row>
    <row r="96" spans="2:6" ht="12.75">
      <c r="B96" s="238"/>
      <c r="C96" s="238"/>
      <c r="D96" s="238"/>
      <c r="E96" s="238"/>
      <c r="F96" s="238"/>
    </row>
    <row r="97" spans="2:6" ht="12.75">
      <c r="B97" s="238"/>
      <c r="C97" s="238"/>
      <c r="D97" s="238"/>
      <c r="E97" s="238"/>
      <c r="F97" s="238"/>
    </row>
    <row r="98" spans="2:6" ht="12.75">
      <c r="B98" s="238"/>
      <c r="C98" s="238"/>
      <c r="D98" s="238"/>
      <c r="E98" s="238"/>
      <c r="F98" s="238"/>
    </row>
    <row r="99" spans="2:6" ht="12.75">
      <c r="B99" s="238"/>
      <c r="C99" s="238"/>
      <c r="D99" s="238"/>
      <c r="E99" s="238"/>
      <c r="F99" s="238"/>
    </row>
    <row r="100" spans="2:6" ht="12.75">
      <c r="B100" s="238"/>
      <c r="C100" s="238"/>
      <c r="D100" s="238"/>
      <c r="E100" s="238"/>
      <c r="F100" s="238"/>
    </row>
    <row r="101" spans="2:6" ht="12.75">
      <c r="B101" s="238"/>
      <c r="C101" s="238"/>
      <c r="D101" s="238"/>
      <c r="E101" s="238"/>
      <c r="F101" s="238"/>
    </row>
    <row r="102" spans="2:6" ht="12.75">
      <c r="B102" s="238"/>
      <c r="C102" s="238"/>
      <c r="D102" s="238"/>
      <c r="E102" s="238"/>
      <c r="F102" s="238"/>
    </row>
    <row r="103" spans="2:6" ht="12.75">
      <c r="B103" s="238"/>
      <c r="C103" s="238"/>
      <c r="D103" s="238"/>
      <c r="E103" s="238"/>
      <c r="F103" s="238"/>
    </row>
    <row r="104" spans="2:6" ht="12.75">
      <c r="B104" s="238"/>
      <c r="C104" s="238"/>
      <c r="D104" s="238"/>
      <c r="E104" s="238"/>
      <c r="F104" s="238"/>
    </row>
    <row r="105" spans="2:6" ht="12.75">
      <c r="B105" s="238"/>
      <c r="C105" s="238"/>
      <c r="D105" s="238"/>
      <c r="E105" s="238"/>
      <c r="F105" s="238"/>
    </row>
    <row r="106" spans="2:6" ht="12.75">
      <c r="B106" s="238"/>
      <c r="C106" s="238"/>
      <c r="D106" s="238"/>
      <c r="E106" s="238"/>
      <c r="F106" s="238"/>
    </row>
    <row r="107" spans="2:6" ht="12.75">
      <c r="B107" s="238"/>
      <c r="C107" s="238"/>
      <c r="D107" s="238"/>
      <c r="E107" s="238"/>
      <c r="F107" s="238"/>
    </row>
    <row r="108" spans="2:6" ht="12.75">
      <c r="B108" s="238"/>
      <c r="C108" s="238"/>
      <c r="D108" s="238"/>
      <c r="E108" s="238"/>
      <c r="F108" s="238"/>
    </row>
    <row r="109" spans="2:6" ht="12.75">
      <c r="B109" s="238"/>
      <c r="C109" s="238"/>
      <c r="D109" s="238"/>
      <c r="E109" s="238"/>
      <c r="F109" s="238"/>
    </row>
    <row r="110" spans="2:6" ht="12.75">
      <c r="B110" s="238"/>
      <c r="C110" s="238"/>
      <c r="D110" s="238"/>
      <c r="E110" s="238"/>
      <c r="F110" s="238"/>
    </row>
    <row r="111" spans="2:6" ht="12.75">
      <c r="B111" s="238"/>
      <c r="C111" s="238"/>
      <c r="D111" s="238"/>
      <c r="E111" s="238"/>
      <c r="F111" s="238"/>
    </row>
    <row r="112" spans="2:6" ht="12.75">
      <c r="B112" s="238"/>
      <c r="C112" s="238"/>
      <c r="D112" s="238"/>
      <c r="E112" s="238"/>
      <c r="F112" s="238"/>
    </row>
    <row r="113" spans="2:6" ht="12.75">
      <c r="B113" s="238"/>
      <c r="C113" s="238"/>
      <c r="D113" s="238"/>
      <c r="E113" s="238"/>
      <c r="F113" s="238"/>
    </row>
    <row r="114" spans="2:6" ht="12.75">
      <c r="B114" s="238"/>
      <c r="C114" s="238"/>
      <c r="D114" s="238"/>
      <c r="E114" s="238"/>
      <c r="F114" s="238"/>
    </row>
  </sheetData>
  <mergeCells count="20">
    <mergeCell ref="D43:F43"/>
    <mergeCell ref="D44:F44"/>
    <mergeCell ref="B30:C30"/>
    <mergeCell ref="B32:C32"/>
    <mergeCell ref="C37:F37"/>
    <mergeCell ref="C38:F38"/>
    <mergeCell ref="C39:F39"/>
    <mergeCell ref="B36:F36"/>
    <mergeCell ref="B28:C28"/>
    <mergeCell ref="B2:F2"/>
    <mergeCell ref="B3:F3"/>
    <mergeCell ref="B4:F4"/>
    <mergeCell ref="B10:C10"/>
    <mergeCell ref="B13:C13"/>
    <mergeCell ref="B14:C14"/>
    <mergeCell ref="B16:C16"/>
    <mergeCell ref="B17:C17"/>
    <mergeCell ref="B20:C20"/>
    <mergeCell ref="B22:C22"/>
    <mergeCell ref="B24:C24"/>
  </mergeCells>
  <pageMargins left="1.5" right="0.70866141732283472" top="0.74803149606299213" bottom="0.74803149606299213" header="0.31496062992125984" footer="0.31496062992125984"/>
  <pageSetup scale="93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66"/>
  <sheetViews>
    <sheetView showGridLines="0" workbookViewId="0">
      <selection activeCell="E42" sqref="E42"/>
    </sheetView>
  </sheetViews>
  <sheetFormatPr baseColWidth="10" defaultRowHeight="12"/>
  <cols>
    <col min="1" max="1" width="1" style="17" customWidth="1"/>
    <col min="2" max="2" width="1.42578125" style="17" customWidth="1"/>
    <col min="3" max="3" width="24.28515625" style="17" customWidth="1"/>
    <col min="4" max="4" width="23.7109375" style="17" customWidth="1"/>
    <col min="5" max="6" width="20.5703125" style="17" customWidth="1"/>
    <col min="7" max="7" width="7.7109375" style="17" customWidth="1"/>
    <col min="8" max="8" width="27.140625" style="21" customWidth="1"/>
    <col min="9" max="9" width="33.85546875" style="21" customWidth="1"/>
    <col min="10" max="11" width="20.5703125" style="17" customWidth="1"/>
    <col min="12" max="12" width="4.28515625" style="17" customWidth="1"/>
    <col min="13" max="16384" width="11.42578125" style="17"/>
  </cols>
  <sheetData>
    <row r="1" spans="1:14" ht="5.25" customHeight="1" thickBot="1"/>
    <row r="2" spans="1:14" s="16" customFormat="1" ht="12.75">
      <c r="A2" s="56"/>
      <c r="B2" s="455"/>
      <c r="C2" s="456"/>
      <c r="D2" s="1027"/>
      <c r="E2" s="1027"/>
      <c r="F2" s="1027"/>
      <c r="G2" s="1027"/>
      <c r="H2" s="1027"/>
      <c r="I2" s="1027"/>
      <c r="J2" s="1027"/>
      <c r="K2" s="456"/>
      <c r="L2" s="457"/>
      <c r="M2" s="725"/>
      <c r="N2" s="77"/>
    </row>
    <row r="3" spans="1:14" ht="12.75">
      <c r="B3" s="458"/>
      <c r="C3" s="70"/>
      <c r="D3" s="1005" t="s">
        <v>80</v>
      </c>
      <c r="E3" s="1005"/>
      <c r="F3" s="1005"/>
      <c r="G3" s="1005"/>
      <c r="H3" s="1005"/>
      <c r="I3" s="1005"/>
      <c r="J3" s="1005"/>
      <c r="K3" s="70"/>
      <c r="L3" s="459"/>
      <c r="M3" s="73"/>
      <c r="N3" s="73"/>
    </row>
    <row r="4" spans="1:14" ht="12.75">
      <c r="B4" s="458"/>
      <c r="C4" s="70"/>
      <c r="D4" s="1005" t="s">
        <v>1278</v>
      </c>
      <c r="E4" s="1005"/>
      <c r="F4" s="1005"/>
      <c r="G4" s="1005"/>
      <c r="H4" s="1005"/>
      <c r="I4" s="1005"/>
      <c r="J4" s="1005"/>
      <c r="K4" s="70"/>
      <c r="L4" s="459"/>
      <c r="M4" s="73"/>
      <c r="N4" s="73"/>
    </row>
    <row r="5" spans="1:14" ht="12.75">
      <c r="B5" s="458"/>
      <c r="C5" s="70"/>
      <c r="D5" s="1005" t="s">
        <v>1</v>
      </c>
      <c r="E5" s="1005"/>
      <c r="F5" s="1005"/>
      <c r="G5" s="1005"/>
      <c r="H5" s="1005"/>
      <c r="I5" s="1005"/>
      <c r="J5" s="1005"/>
      <c r="K5" s="70"/>
      <c r="L5" s="459"/>
      <c r="M5" s="73"/>
      <c r="N5" s="73"/>
    </row>
    <row r="6" spans="1:14" ht="15" customHeight="1">
      <c r="B6" s="807"/>
      <c r="C6" s="808"/>
      <c r="D6" s="71"/>
      <c r="E6" s="71"/>
      <c r="F6" s="71"/>
      <c r="G6" s="71"/>
      <c r="H6" s="71"/>
      <c r="I6" s="71"/>
      <c r="J6" s="72"/>
      <c r="K6" s="72"/>
      <c r="L6" s="461"/>
      <c r="M6" s="73"/>
      <c r="N6" s="73"/>
    </row>
    <row r="7" spans="1:14" ht="26.25" customHeight="1">
      <c r="B7" s="462"/>
      <c r="C7" s="813"/>
      <c r="D7" s="813"/>
      <c r="E7" s="813"/>
      <c r="F7" s="814" t="s">
        <v>4</v>
      </c>
      <c r="G7" s="1003" t="s">
        <v>509</v>
      </c>
      <c r="H7" s="1003"/>
      <c r="I7" s="1003"/>
      <c r="J7" s="1003"/>
      <c r="K7" s="116"/>
      <c r="L7" s="463"/>
      <c r="M7" s="73"/>
      <c r="N7" s="73"/>
    </row>
    <row r="8" spans="1:14" s="16" customFormat="1" ht="3" customHeight="1">
      <c r="A8" s="56"/>
      <c r="B8" s="462"/>
      <c r="C8" s="144"/>
      <c r="D8" s="144"/>
      <c r="E8" s="144"/>
      <c r="F8" s="144"/>
      <c r="G8" s="816"/>
      <c r="H8" s="76"/>
      <c r="I8" s="76"/>
      <c r="J8" s="813"/>
      <c r="K8" s="813"/>
      <c r="L8" s="463"/>
      <c r="M8" s="725"/>
      <c r="N8" s="77"/>
    </row>
    <row r="9" spans="1:14" s="16" customFormat="1" ht="3" customHeight="1">
      <c r="A9" s="56"/>
      <c r="B9" s="464"/>
      <c r="C9" s="78"/>
      <c r="D9" s="78"/>
      <c r="E9" s="79"/>
      <c r="F9" s="79"/>
      <c r="G9" s="815"/>
      <c r="H9" s="76"/>
      <c r="I9" s="76"/>
      <c r="J9" s="813"/>
      <c r="K9" s="813"/>
      <c r="L9" s="463"/>
      <c r="M9" s="725"/>
      <c r="N9" s="77"/>
    </row>
    <row r="10" spans="1:14" s="19" customFormat="1" ht="20.100000000000001" customHeight="1">
      <c r="B10" s="465"/>
      <c r="C10" s="1026" t="s">
        <v>76</v>
      </c>
      <c r="D10" s="1026"/>
      <c r="E10" s="81">
        <v>2018</v>
      </c>
      <c r="F10" s="81">
        <v>2017</v>
      </c>
      <c r="G10" s="811"/>
      <c r="H10" s="1026" t="s">
        <v>76</v>
      </c>
      <c r="I10" s="1026"/>
      <c r="J10" s="81">
        <v>2018</v>
      </c>
      <c r="K10" s="81">
        <v>2017</v>
      </c>
      <c r="L10" s="466"/>
      <c r="M10" s="424"/>
      <c r="N10" s="424"/>
    </row>
    <row r="11" spans="1:14" s="16" customFormat="1" ht="3" customHeight="1">
      <c r="A11" s="56"/>
      <c r="B11" s="467"/>
      <c r="C11" s="82"/>
      <c r="D11" s="82"/>
      <c r="E11" s="83"/>
      <c r="F11" s="83"/>
      <c r="G11" s="76"/>
      <c r="H11" s="76"/>
      <c r="I11" s="76"/>
      <c r="J11" s="813"/>
      <c r="K11" s="813"/>
      <c r="L11" s="463"/>
      <c r="M11" s="725"/>
      <c r="N11" s="77"/>
    </row>
    <row r="12" spans="1:14" s="21" customFormat="1" ht="12.75" customHeight="1">
      <c r="B12" s="468"/>
      <c r="C12" s="1028" t="s">
        <v>81</v>
      </c>
      <c r="D12" s="1028"/>
      <c r="E12" s="84"/>
      <c r="F12" s="84"/>
      <c r="G12" s="85"/>
      <c r="H12" s="1028" t="s">
        <v>82</v>
      </c>
      <c r="I12" s="1028"/>
      <c r="J12" s="84"/>
      <c r="K12" s="84"/>
      <c r="L12" s="469"/>
      <c r="M12" s="112"/>
      <c r="N12" s="112"/>
    </row>
    <row r="13" spans="1:14" ht="12.75">
      <c r="B13" s="470"/>
      <c r="C13" s="1012" t="s">
        <v>83</v>
      </c>
      <c r="D13" s="1012"/>
      <c r="F13" s="86">
        <f>SUM(F14:F21)</f>
        <v>0</v>
      </c>
      <c r="G13" s="85"/>
      <c r="H13" s="1028" t="s">
        <v>84</v>
      </c>
      <c r="I13" s="1028"/>
      <c r="J13" s="863">
        <f>SUM(J14:J16)</f>
        <v>18720709.240000002</v>
      </c>
      <c r="K13" s="86">
        <f>+K14+K15+K16</f>
        <v>27399422.039999999</v>
      </c>
      <c r="L13" s="471"/>
      <c r="M13" s="73"/>
      <c r="N13" s="73"/>
    </row>
    <row r="14" spans="1:14" ht="12.75">
      <c r="B14" s="472"/>
      <c r="C14" s="1007" t="s">
        <v>85</v>
      </c>
      <c r="D14" s="1007"/>
      <c r="F14" s="87">
        <v>0</v>
      </c>
      <c r="G14" s="85"/>
      <c r="H14" s="1007" t="s">
        <v>86</v>
      </c>
      <c r="I14" s="1007"/>
      <c r="J14" s="87">
        <v>10405758.76</v>
      </c>
      <c r="K14" s="87">
        <v>13038203.810000001</v>
      </c>
      <c r="L14" s="471"/>
      <c r="M14" s="73"/>
      <c r="N14" s="73"/>
    </row>
    <row r="15" spans="1:14" ht="12.75" customHeight="1">
      <c r="B15" s="472"/>
      <c r="C15" s="1007" t="s">
        <v>87</v>
      </c>
      <c r="D15" s="1007"/>
      <c r="F15" s="87">
        <v>0</v>
      </c>
      <c r="G15" s="85"/>
      <c r="H15" s="1007" t="s">
        <v>88</v>
      </c>
      <c r="I15" s="1007"/>
      <c r="J15" s="87">
        <v>370584.13</v>
      </c>
      <c r="K15" s="87">
        <v>771209.94</v>
      </c>
      <c r="L15" s="471"/>
      <c r="M15" s="73"/>
      <c r="N15" s="73"/>
    </row>
    <row r="16" spans="1:14" ht="12" customHeight="1">
      <c r="B16" s="472"/>
      <c r="C16" s="1007" t="s">
        <v>89</v>
      </c>
      <c r="D16" s="1007"/>
      <c r="F16" s="87">
        <v>0</v>
      </c>
      <c r="G16" s="85"/>
      <c r="H16" s="1007" t="s">
        <v>90</v>
      </c>
      <c r="I16" s="1007"/>
      <c r="J16" s="87">
        <v>7944366.3499999996</v>
      </c>
      <c r="K16" s="87">
        <v>13590008.289999999</v>
      </c>
      <c r="L16" s="471"/>
      <c r="M16" s="73"/>
      <c r="N16" s="73"/>
    </row>
    <row r="17" spans="2:14" ht="12.75">
      <c r="B17" s="472"/>
      <c r="C17" s="1007" t="s">
        <v>91</v>
      </c>
      <c r="D17" s="1007"/>
      <c r="F17" s="87">
        <v>0</v>
      </c>
      <c r="G17" s="85"/>
      <c r="H17" s="810"/>
      <c r="I17" s="88"/>
      <c r="K17" s="89"/>
      <c r="L17" s="471"/>
      <c r="M17" s="73"/>
      <c r="N17" s="73"/>
    </row>
    <row r="18" spans="2:14" ht="12.75" customHeight="1">
      <c r="B18" s="472"/>
      <c r="C18" s="1007" t="s">
        <v>92</v>
      </c>
      <c r="D18" s="1007"/>
      <c r="F18" s="87">
        <v>0</v>
      </c>
      <c r="G18" s="85"/>
      <c r="H18" s="1028" t="s">
        <v>196</v>
      </c>
      <c r="I18" s="1028"/>
      <c r="J18" s="863">
        <f>SUM(J19:J22)</f>
        <v>73055600.469999999</v>
      </c>
      <c r="K18" s="86">
        <f>+K19+K22+K21+K20</f>
        <v>82200138.539999992</v>
      </c>
      <c r="L18" s="471"/>
      <c r="M18" s="73"/>
      <c r="N18" s="73"/>
    </row>
    <row r="19" spans="2:14" ht="12.75" customHeight="1">
      <c r="B19" s="472"/>
      <c r="C19" s="1007" t="s">
        <v>93</v>
      </c>
      <c r="D19" s="1007"/>
      <c r="F19" s="87">
        <v>0</v>
      </c>
      <c r="G19" s="85"/>
      <c r="H19" s="1007" t="s">
        <v>94</v>
      </c>
      <c r="I19" s="1007"/>
      <c r="K19" s="87"/>
      <c r="L19" s="471"/>
      <c r="M19" s="73"/>
      <c r="N19" s="73"/>
    </row>
    <row r="20" spans="2:14" ht="12.75" customHeight="1">
      <c r="B20" s="472"/>
      <c r="C20" s="1007" t="s">
        <v>95</v>
      </c>
      <c r="D20" s="1007"/>
      <c r="F20" s="87">
        <v>0</v>
      </c>
      <c r="G20" s="85"/>
      <c r="H20" s="1007" t="s">
        <v>96</v>
      </c>
      <c r="I20" s="1007"/>
      <c r="J20" s="87">
        <v>23210240.879999999</v>
      </c>
      <c r="K20" s="87">
        <v>51106431.439999998</v>
      </c>
      <c r="L20" s="471"/>
      <c r="M20" s="73"/>
      <c r="N20" s="73"/>
    </row>
    <row r="21" spans="2:14" ht="52.5" customHeight="1">
      <c r="B21" s="472"/>
      <c r="C21" s="1010" t="s">
        <v>97</v>
      </c>
      <c r="D21" s="1010"/>
      <c r="F21" s="87">
        <v>0</v>
      </c>
      <c r="G21" s="85"/>
      <c r="H21" s="1007" t="s">
        <v>98</v>
      </c>
      <c r="I21" s="1007"/>
      <c r="K21" s="87">
        <v>1037000</v>
      </c>
      <c r="L21" s="471"/>
      <c r="M21" s="73"/>
      <c r="N21" s="73"/>
    </row>
    <row r="22" spans="2:14" ht="12.75">
      <c r="B22" s="470"/>
      <c r="C22" s="810"/>
      <c r="D22" s="88"/>
      <c r="F22" s="89"/>
      <c r="G22" s="85"/>
      <c r="H22" s="1007" t="s">
        <v>99</v>
      </c>
      <c r="I22" s="1007"/>
      <c r="J22" s="87">
        <v>49845359.590000004</v>
      </c>
      <c r="K22" s="87">
        <v>30056707.100000001</v>
      </c>
      <c r="L22" s="471"/>
      <c r="M22" s="73"/>
      <c r="N22" s="73"/>
    </row>
    <row r="23" spans="2:14" ht="29.25" customHeight="1">
      <c r="B23" s="470"/>
      <c r="C23" s="1012" t="s">
        <v>100</v>
      </c>
      <c r="D23" s="1012"/>
      <c r="E23" s="87">
        <f>+E24+E25</f>
        <v>109245706.06</v>
      </c>
      <c r="F23" s="87">
        <f>+F24+F25</f>
        <v>109619989.78</v>
      </c>
      <c r="G23" s="85"/>
      <c r="H23" s="1007" t="s">
        <v>101</v>
      </c>
      <c r="I23" s="1007"/>
      <c r="K23" s="87">
        <v>0</v>
      </c>
      <c r="L23" s="471"/>
      <c r="M23" s="73"/>
      <c r="N23" s="73"/>
    </row>
    <row r="24" spans="2:14" ht="12.75" customHeight="1">
      <c r="B24" s="472"/>
      <c r="C24" s="1007" t="s">
        <v>102</v>
      </c>
      <c r="D24" s="1007"/>
      <c r="E24" s="17">
        <v>15908814.25</v>
      </c>
      <c r="F24" s="90">
        <v>16282632.810000001</v>
      </c>
      <c r="G24" s="85"/>
      <c r="H24" s="1007" t="s">
        <v>103</v>
      </c>
      <c r="I24" s="1007"/>
      <c r="K24" s="87">
        <v>0</v>
      </c>
      <c r="L24" s="471"/>
      <c r="M24" s="73"/>
      <c r="N24" s="73"/>
    </row>
    <row r="25" spans="2:14" ht="12.75" customHeight="1">
      <c r="B25" s="472"/>
      <c r="C25" s="1007" t="s">
        <v>195</v>
      </c>
      <c r="D25" s="1007"/>
      <c r="E25" s="87">
        <v>93336891.810000002</v>
      </c>
      <c r="F25" s="87">
        <v>93337356.969999999</v>
      </c>
      <c r="G25" s="85"/>
      <c r="H25" s="1007" t="s">
        <v>104</v>
      </c>
      <c r="I25" s="1007"/>
      <c r="K25" s="87">
        <v>0</v>
      </c>
      <c r="L25" s="471"/>
      <c r="M25" s="73"/>
      <c r="N25" s="73"/>
    </row>
    <row r="26" spans="2:14" ht="12.75">
      <c r="B26" s="470"/>
      <c r="C26" s="810"/>
      <c r="D26" s="88"/>
      <c r="F26" s="89"/>
      <c r="G26" s="85"/>
      <c r="H26" s="1007" t="s">
        <v>105</v>
      </c>
      <c r="I26" s="1007"/>
      <c r="K26" s="87">
        <v>0</v>
      </c>
      <c r="L26" s="471"/>
      <c r="M26" s="73"/>
      <c r="N26" s="73"/>
    </row>
    <row r="27" spans="2:14" ht="12.75" customHeight="1">
      <c r="B27" s="472"/>
      <c r="C27" s="1012" t="s">
        <v>106</v>
      </c>
      <c r="D27" s="1012"/>
      <c r="F27" s="86">
        <f>SUM(F28:F32)</f>
        <v>0</v>
      </c>
      <c r="G27" s="85"/>
      <c r="H27" s="1007" t="s">
        <v>107</v>
      </c>
      <c r="I27" s="1007"/>
      <c r="K27" s="87">
        <v>0</v>
      </c>
      <c r="L27" s="471"/>
      <c r="M27" s="73"/>
      <c r="N27" s="73"/>
    </row>
    <row r="28" spans="2:14" ht="12.75">
      <c r="B28" s="472"/>
      <c r="C28" s="1007" t="s">
        <v>108</v>
      </c>
      <c r="D28" s="1007"/>
      <c r="F28" s="87">
        <v>0</v>
      </c>
      <c r="G28" s="85"/>
      <c r="H28" s="810"/>
      <c r="I28" s="88"/>
      <c r="K28" s="89"/>
      <c r="L28" s="471"/>
      <c r="M28" s="73"/>
      <c r="N28" s="73"/>
    </row>
    <row r="29" spans="2:14" ht="12.75" customHeight="1">
      <c r="B29" s="472"/>
      <c r="C29" s="1007" t="s">
        <v>109</v>
      </c>
      <c r="D29" s="1007"/>
      <c r="F29" s="87">
        <v>0</v>
      </c>
      <c r="G29" s="85"/>
      <c r="H29" s="1012" t="s">
        <v>102</v>
      </c>
      <c r="I29" s="1012"/>
      <c r="K29" s="86">
        <f>SUM(K30:K32)</f>
        <v>0</v>
      </c>
      <c r="L29" s="471"/>
      <c r="M29" s="73"/>
      <c r="N29" s="73"/>
    </row>
    <row r="30" spans="2:14" ht="26.25" customHeight="1">
      <c r="B30" s="472"/>
      <c r="C30" s="1010" t="s">
        <v>110</v>
      </c>
      <c r="D30" s="1010"/>
      <c r="F30" s="87">
        <v>0</v>
      </c>
      <c r="G30" s="85"/>
      <c r="H30" s="1007" t="s">
        <v>111</v>
      </c>
      <c r="I30" s="1007"/>
      <c r="K30" s="87">
        <v>0</v>
      </c>
      <c r="L30" s="471"/>
      <c r="M30" s="73"/>
      <c r="N30" s="73"/>
    </row>
    <row r="31" spans="2:14" ht="12.75" customHeight="1">
      <c r="B31" s="472"/>
      <c r="C31" s="1007" t="s">
        <v>112</v>
      </c>
      <c r="D31" s="1007"/>
      <c r="F31" s="87">
        <v>0</v>
      </c>
      <c r="G31" s="85"/>
      <c r="H31" s="1007" t="s">
        <v>50</v>
      </c>
      <c r="I31" s="1007"/>
      <c r="K31" s="87">
        <v>0</v>
      </c>
      <c r="L31" s="471"/>
      <c r="M31" s="73"/>
      <c r="N31" s="73"/>
    </row>
    <row r="32" spans="2:14" ht="12.75" customHeight="1">
      <c r="B32" s="472"/>
      <c r="C32" s="1007" t="s">
        <v>113</v>
      </c>
      <c r="D32" s="1007"/>
      <c r="F32" s="87">
        <v>0</v>
      </c>
      <c r="G32" s="85"/>
      <c r="H32" s="1007" t="s">
        <v>114</v>
      </c>
      <c r="I32" s="1007"/>
      <c r="K32" s="87">
        <v>0</v>
      </c>
      <c r="L32" s="471"/>
      <c r="M32" s="73"/>
      <c r="N32" s="73"/>
    </row>
    <row r="33" spans="2:14" ht="12.75">
      <c r="B33" s="470"/>
      <c r="C33" s="810"/>
      <c r="D33" s="91"/>
      <c r="F33" s="84"/>
      <c r="G33" s="85"/>
      <c r="H33" s="810"/>
      <c r="I33" s="88"/>
      <c r="K33" s="89"/>
      <c r="L33" s="471"/>
      <c r="M33" s="73"/>
      <c r="N33" s="73"/>
    </row>
    <row r="34" spans="2:14" ht="12.75" customHeight="1">
      <c r="B34" s="473"/>
      <c r="C34" s="1011" t="s">
        <v>115</v>
      </c>
      <c r="D34" s="1011"/>
      <c r="E34" s="92">
        <f>E13+E23+E27</f>
        <v>109245706.06</v>
      </c>
      <c r="F34" s="92">
        <f>F13+F23+F27</f>
        <v>109619989.78</v>
      </c>
      <c r="G34" s="93"/>
      <c r="H34" s="1028" t="s">
        <v>116</v>
      </c>
      <c r="I34" s="1028"/>
      <c r="K34" s="94">
        <v>0</v>
      </c>
      <c r="L34" s="471"/>
      <c r="M34" s="73"/>
      <c r="N34" s="73"/>
    </row>
    <row r="35" spans="2:14" ht="12.75">
      <c r="B35" s="470"/>
      <c r="C35" s="1011"/>
      <c r="D35" s="1011"/>
      <c r="F35" s="84"/>
      <c r="G35" s="85"/>
      <c r="H35" s="1007" t="s">
        <v>117</v>
      </c>
      <c r="I35" s="1007"/>
      <c r="K35" s="87">
        <v>0</v>
      </c>
      <c r="L35" s="471"/>
      <c r="M35" s="73"/>
      <c r="N35" s="73"/>
    </row>
    <row r="36" spans="2:14" ht="12.75" customHeight="1">
      <c r="B36" s="812"/>
      <c r="C36" s="85"/>
      <c r="D36" s="85"/>
      <c r="E36" s="85"/>
      <c r="F36" s="85"/>
      <c r="G36" s="85"/>
      <c r="H36" s="1007" t="s">
        <v>118</v>
      </c>
      <c r="I36" s="1007"/>
      <c r="K36" s="87">
        <v>0</v>
      </c>
      <c r="L36" s="471"/>
      <c r="M36" s="73"/>
      <c r="N36" s="73"/>
    </row>
    <row r="37" spans="2:14" ht="12.75">
      <c r="B37" s="812"/>
      <c r="C37" s="85"/>
      <c r="D37" s="85"/>
      <c r="E37" s="85"/>
      <c r="F37" s="85"/>
      <c r="G37" s="85"/>
      <c r="H37" s="1007" t="s">
        <v>119</v>
      </c>
      <c r="I37" s="1007"/>
      <c r="K37" s="87">
        <v>0</v>
      </c>
      <c r="L37" s="471"/>
      <c r="M37" s="73"/>
      <c r="N37" s="73"/>
    </row>
    <row r="38" spans="2:14" ht="12.75">
      <c r="B38" s="812"/>
      <c r="C38" s="85"/>
      <c r="D38" s="85"/>
      <c r="E38" s="85"/>
      <c r="F38" s="85"/>
      <c r="G38" s="85"/>
      <c r="H38" s="1007" t="s">
        <v>120</v>
      </c>
      <c r="I38" s="1007"/>
      <c r="K38" s="87">
        <v>0</v>
      </c>
      <c r="L38" s="471"/>
      <c r="M38" s="73"/>
      <c r="N38" s="73"/>
    </row>
    <row r="39" spans="2:14" ht="12.75">
      <c r="B39" s="812"/>
      <c r="C39" s="85"/>
      <c r="D39" s="85"/>
      <c r="E39" s="85"/>
      <c r="F39" s="85"/>
      <c r="G39" s="85"/>
      <c r="H39" s="1007" t="s">
        <v>121</v>
      </c>
      <c r="I39" s="1007"/>
      <c r="K39" s="87">
        <v>0</v>
      </c>
      <c r="L39" s="471"/>
      <c r="M39" s="73"/>
      <c r="N39" s="73"/>
    </row>
    <row r="40" spans="2:14" ht="12.75">
      <c r="B40" s="812"/>
      <c r="C40" s="85"/>
      <c r="D40" s="85"/>
      <c r="E40" s="85"/>
      <c r="F40" s="85"/>
      <c r="G40" s="85"/>
      <c r="H40" s="810"/>
      <c r="I40" s="88"/>
      <c r="K40" s="89"/>
      <c r="L40" s="471"/>
      <c r="M40" s="73"/>
      <c r="N40" s="73"/>
    </row>
    <row r="41" spans="2:14" ht="12.75" customHeight="1">
      <c r="B41" s="812"/>
      <c r="C41" s="85"/>
      <c r="D41" s="85"/>
      <c r="E41" s="85"/>
      <c r="F41" s="85"/>
      <c r="G41" s="85"/>
      <c r="H41" s="1012" t="s">
        <v>122</v>
      </c>
      <c r="I41" s="1012"/>
      <c r="K41" s="94">
        <f>SUM(K42:K47)</f>
        <v>1213467.1000000001</v>
      </c>
      <c r="L41" s="471"/>
      <c r="M41" s="73"/>
      <c r="N41" s="73"/>
    </row>
    <row r="42" spans="2:14" ht="26.25" customHeight="1">
      <c r="B42" s="812"/>
      <c r="C42" s="85"/>
      <c r="D42" s="85"/>
      <c r="E42" s="85"/>
      <c r="F42" s="85"/>
      <c r="G42" s="85"/>
      <c r="H42" s="1010" t="s">
        <v>123</v>
      </c>
      <c r="I42" s="1010"/>
      <c r="K42" s="87">
        <v>1213467.1000000001</v>
      </c>
      <c r="L42" s="471"/>
      <c r="M42" s="73"/>
      <c r="N42" s="73"/>
    </row>
    <row r="43" spans="2:14" ht="12.75">
      <c r="B43" s="812"/>
      <c r="C43" s="85"/>
      <c r="D43" s="85"/>
      <c r="E43" s="85"/>
      <c r="F43" s="85"/>
      <c r="G43" s="85"/>
      <c r="H43" s="1007" t="s">
        <v>124</v>
      </c>
      <c r="I43" s="1007"/>
      <c r="K43" s="87">
        <v>0</v>
      </c>
      <c r="L43" s="471"/>
      <c r="M43" s="73"/>
      <c r="N43" s="73"/>
    </row>
    <row r="44" spans="2:14" ht="12" customHeight="1">
      <c r="B44" s="812"/>
      <c r="C44" s="85"/>
      <c r="D44" s="85"/>
      <c r="E44" s="85"/>
      <c r="F44" s="85"/>
      <c r="G44" s="85"/>
      <c r="H44" s="1007" t="s">
        <v>125</v>
      </c>
      <c r="I44" s="1007"/>
      <c r="K44" s="87">
        <v>0</v>
      </c>
      <c r="L44" s="471"/>
      <c r="M44" s="73"/>
      <c r="N44" s="73"/>
    </row>
    <row r="45" spans="2:14" ht="25.5" customHeight="1">
      <c r="B45" s="812"/>
      <c r="C45" s="85"/>
      <c r="D45" s="85"/>
      <c r="E45" s="85"/>
      <c r="F45" s="85"/>
      <c r="G45" s="85"/>
      <c r="H45" s="1010" t="s">
        <v>197</v>
      </c>
      <c r="I45" s="1010"/>
      <c r="K45" s="87">
        <v>0</v>
      </c>
      <c r="L45" s="471"/>
      <c r="M45" s="73"/>
      <c r="N45" s="73"/>
    </row>
    <row r="46" spans="2:14" ht="12.75" customHeight="1">
      <c r="B46" s="812"/>
      <c r="C46" s="85"/>
      <c r="D46" s="85"/>
      <c r="E46" s="85"/>
      <c r="F46" s="85"/>
      <c r="G46" s="85"/>
      <c r="H46" s="1007" t="s">
        <v>126</v>
      </c>
      <c r="I46" s="1007"/>
      <c r="K46" s="87">
        <v>0</v>
      </c>
      <c r="L46" s="471"/>
      <c r="M46" s="73"/>
      <c r="N46" s="73"/>
    </row>
    <row r="47" spans="2:14" ht="12.75">
      <c r="B47" s="812"/>
      <c r="C47" s="85"/>
      <c r="D47" s="85"/>
      <c r="E47" s="85"/>
      <c r="F47" s="85"/>
      <c r="G47" s="85"/>
      <c r="H47" s="1007" t="s">
        <v>127</v>
      </c>
      <c r="I47" s="1007"/>
      <c r="K47" s="87">
        <v>0</v>
      </c>
      <c r="L47" s="471"/>
      <c r="M47" s="73"/>
      <c r="N47" s="73"/>
    </row>
    <row r="48" spans="2:14" ht="12.75">
      <c r="B48" s="812"/>
      <c r="C48" s="85"/>
      <c r="D48" s="85"/>
      <c r="E48" s="85"/>
      <c r="F48" s="85"/>
      <c r="G48" s="85"/>
      <c r="H48" s="810"/>
      <c r="I48" s="88"/>
      <c r="K48" s="89"/>
      <c r="L48" s="471"/>
      <c r="M48" s="73"/>
      <c r="N48" s="73"/>
    </row>
    <row r="49" spans="2:14" ht="12.75">
      <c r="B49" s="812"/>
      <c r="C49" s="85"/>
      <c r="D49" s="85"/>
      <c r="E49" s="85"/>
      <c r="F49" s="85"/>
      <c r="G49" s="85"/>
      <c r="H49" s="1012" t="s">
        <v>128</v>
      </c>
      <c r="I49" s="1012"/>
      <c r="K49" s="94">
        <f>SUM(K50)</f>
        <v>0</v>
      </c>
      <c r="L49" s="471"/>
      <c r="M49" s="73"/>
      <c r="N49" s="73"/>
    </row>
    <row r="50" spans="2:14" ht="12.75" customHeight="1">
      <c r="B50" s="812"/>
      <c r="C50" s="85"/>
      <c r="D50" s="85"/>
      <c r="E50" s="85"/>
      <c r="F50" s="85"/>
      <c r="G50" s="85"/>
      <c r="H50" s="1007" t="s">
        <v>129</v>
      </c>
      <c r="I50" s="1007"/>
      <c r="K50" s="87">
        <v>0</v>
      </c>
      <c r="L50" s="471"/>
      <c r="M50" s="73"/>
      <c r="N50" s="73"/>
    </row>
    <row r="51" spans="2:14" ht="12.75">
      <c r="B51" s="812"/>
      <c r="C51" s="85"/>
      <c r="D51" s="85"/>
      <c r="E51" s="85"/>
      <c r="F51" s="85"/>
      <c r="G51" s="85"/>
      <c r="H51" s="810"/>
      <c r="I51" s="88"/>
      <c r="K51" s="89"/>
      <c r="L51" s="471"/>
      <c r="M51" s="73"/>
      <c r="N51" s="73"/>
    </row>
    <row r="52" spans="2:14" ht="12.75" customHeight="1">
      <c r="B52" s="812"/>
      <c r="C52" s="85"/>
      <c r="D52" s="85"/>
      <c r="E52" s="85"/>
      <c r="F52" s="85"/>
      <c r="G52" s="85"/>
      <c r="H52" s="1011" t="s">
        <v>130</v>
      </c>
      <c r="I52" s="1011"/>
      <c r="J52" s="95">
        <f>J13+J18+J29+J34+J41+J49</f>
        <v>91776309.710000008</v>
      </c>
      <c r="K52" s="95">
        <f>K13+K18+K29+K34+K41+K49</f>
        <v>110813027.67999998</v>
      </c>
      <c r="L52" s="475"/>
      <c r="M52" s="73"/>
      <c r="N52" s="73"/>
    </row>
    <row r="53" spans="2:14" ht="12.75">
      <c r="B53" s="812"/>
      <c r="C53" s="85"/>
      <c r="D53" s="85"/>
      <c r="E53" s="85"/>
      <c r="F53" s="85"/>
      <c r="G53" s="85"/>
      <c r="H53" s="809"/>
      <c r="I53" s="809"/>
      <c r="K53" s="89"/>
      <c r="L53" s="475"/>
      <c r="M53" s="73"/>
      <c r="N53" s="73"/>
    </row>
    <row r="54" spans="2:14" ht="12.75" customHeight="1">
      <c r="B54" s="812"/>
      <c r="C54" s="85"/>
      <c r="D54" s="85"/>
      <c r="E54" s="85"/>
      <c r="F54" s="85"/>
      <c r="G54" s="85"/>
      <c r="H54" s="1029" t="s">
        <v>131</v>
      </c>
      <c r="I54" s="1029"/>
      <c r="J54" s="95">
        <f>E34-J52</f>
        <v>17469396.349999994</v>
      </c>
      <c r="K54" s="95">
        <f>F34-K52</f>
        <v>-1193037.8999999762</v>
      </c>
      <c r="L54" s="475"/>
      <c r="M54" s="73"/>
      <c r="N54" s="73"/>
    </row>
    <row r="55" spans="2:14" ht="6" customHeight="1">
      <c r="B55" s="476"/>
      <c r="C55" s="96"/>
      <c r="D55" s="96"/>
      <c r="E55" s="96"/>
      <c r="F55" s="96"/>
      <c r="G55" s="96"/>
      <c r="H55" s="97"/>
      <c r="I55" s="97"/>
      <c r="J55" s="867"/>
      <c r="K55" s="96"/>
      <c r="L55" s="477"/>
      <c r="M55" s="73"/>
      <c r="N55" s="73"/>
    </row>
    <row r="56" spans="2:14" ht="6" customHeight="1">
      <c r="B56" s="812"/>
      <c r="C56" s="813"/>
      <c r="D56" s="813"/>
      <c r="E56" s="813"/>
      <c r="F56" s="813"/>
      <c r="G56" s="813"/>
      <c r="H56" s="76"/>
      <c r="I56" s="76"/>
      <c r="J56" s="813"/>
      <c r="K56" s="813"/>
      <c r="L56" s="463"/>
      <c r="M56" s="73"/>
      <c r="N56" s="73"/>
    </row>
    <row r="57" spans="2:14" ht="6" customHeight="1">
      <c r="B57" s="476"/>
      <c r="C57" s="98"/>
      <c r="D57" s="99"/>
      <c r="E57" s="100"/>
      <c r="F57" s="100"/>
      <c r="G57" s="96"/>
      <c r="H57" s="101"/>
      <c r="I57" s="102"/>
      <c r="J57" s="100"/>
      <c r="K57" s="100"/>
      <c r="L57" s="477"/>
      <c r="M57" s="73"/>
      <c r="N57" s="73"/>
    </row>
    <row r="58" spans="2:14" ht="6" customHeight="1">
      <c r="B58" s="812"/>
      <c r="C58" s="88"/>
      <c r="D58" s="103"/>
      <c r="E58" s="104"/>
      <c r="F58" s="104"/>
      <c r="G58" s="813"/>
      <c r="H58" s="105"/>
      <c r="I58" s="106"/>
      <c r="J58" s="104"/>
      <c r="K58" s="104"/>
      <c r="L58" s="463"/>
      <c r="M58" s="73"/>
      <c r="N58" s="73"/>
    </row>
    <row r="59" spans="2:14" ht="15" customHeight="1">
      <c r="B59" s="478" t="s">
        <v>78</v>
      </c>
      <c r="C59" s="813"/>
      <c r="D59" s="88"/>
      <c r="E59" s="88"/>
      <c r="F59" s="88"/>
      <c r="G59" s="88"/>
      <c r="H59" s="88"/>
      <c r="I59" s="88"/>
      <c r="J59" s="88"/>
      <c r="K59" s="88"/>
      <c r="L59" s="463"/>
      <c r="M59" s="73"/>
      <c r="N59" s="73"/>
    </row>
    <row r="60" spans="2:14" ht="9.75" customHeight="1">
      <c r="B60" s="812"/>
      <c r="C60" s="88"/>
      <c r="D60" s="103"/>
      <c r="E60" s="104"/>
      <c r="F60" s="104"/>
      <c r="G60" s="813"/>
      <c r="H60" s="105"/>
      <c r="I60" s="103"/>
      <c r="J60" s="104"/>
      <c r="K60" s="104"/>
      <c r="L60" s="463"/>
      <c r="M60" s="73"/>
      <c r="N60" s="73"/>
    </row>
    <row r="61" spans="2:14" ht="27" customHeight="1">
      <c r="B61" s="812"/>
      <c r="C61" s="88"/>
      <c r="D61" s="1017"/>
      <c r="E61" s="1017"/>
      <c r="F61" s="104"/>
      <c r="G61" s="813"/>
      <c r="H61" s="1016"/>
      <c r="I61" s="1016"/>
      <c r="J61" s="104"/>
      <c r="K61" s="104"/>
      <c r="L61" s="463"/>
      <c r="M61" s="73"/>
      <c r="N61" s="73"/>
    </row>
    <row r="62" spans="2:14" ht="14.1" customHeight="1">
      <c r="B62" s="812"/>
      <c r="C62" s="107"/>
      <c r="D62" s="1014" t="s">
        <v>448</v>
      </c>
      <c r="E62" s="1014"/>
      <c r="F62" s="104"/>
      <c r="G62" s="104"/>
      <c r="H62" s="1014" t="s">
        <v>449</v>
      </c>
      <c r="I62" s="1014"/>
      <c r="J62" s="108"/>
      <c r="K62" s="104"/>
      <c r="L62" s="463"/>
      <c r="M62" s="73"/>
      <c r="N62" s="73"/>
    </row>
    <row r="63" spans="2:14" ht="14.1" customHeight="1">
      <c r="B63" s="812"/>
      <c r="C63" s="109"/>
      <c r="D63" s="1013" t="s">
        <v>578</v>
      </c>
      <c r="E63" s="1013"/>
      <c r="F63" s="110"/>
      <c r="G63" s="110"/>
      <c r="H63" s="1013" t="s">
        <v>450</v>
      </c>
      <c r="I63" s="1013"/>
      <c r="J63" s="108"/>
      <c r="K63" s="104"/>
      <c r="L63" s="463"/>
      <c r="M63" s="73"/>
      <c r="N63" s="73"/>
    </row>
    <row r="64" spans="2:14" ht="9.9499999999999993" customHeight="1">
      <c r="B64" s="812"/>
      <c r="C64" s="813"/>
      <c r="D64" s="813"/>
      <c r="E64" s="111"/>
      <c r="F64" s="813"/>
      <c r="G64" s="813"/>
      <c r="H64" s="76"/>
      <c r="I64" s="76"/>
      <c r="J64" s="813"/>
      <c r="K64" s="813"/>
      <c r="L64" s="463"/>
      <c r="M64" s="73"/>
      <c r="N64" s="73"/>
    </row>
    <row r="65" spans="2:14" ht="13.5" thickBot="1">
      <c r="B65" s="479"/>
      <c r="C65" s="480"/>
      <c r="D65" s="480"/>
      <c r="E65" s="481"/>
      <c r="F65" s="480"/>
      <c r="G65" s="480"/>
      <c r="H65" s="482"/>
      <c r="I65" s="482"/>
      <c r="J65" s="480"/>
      <c r="K65" s="480"/>
      <c r="L65" s="483"/>
      <c r="M65" s="73"/>
      <c r="N65" s="73"/>
    </row>
    <row r="66" spans="2:14" ht="12.75">
      <c r="B66" s="73"/>
      <c r="C66" s="73"/>
      <c r="D66" s="73"/>
      <c r="E66" s="111"/>
      <c r="F66" s="73"/>
      <c r="G66" s="73"/>
      <c r="H66" s="112"/>
      <c r="I66" s="112"/>
      <c r="J66" s="73"/>
      <c r="K66" s="73"/>
      <c r="L66" s="73"/>
      <c r="M66" s="73"/>
      <c r="N66" s="73"/>
    </row>
  </sheetData>
  <sheetProtection formatCells="0" selectLockedCells="1"/>
  <mergeCells count="70">
    <mergeCell ref="D63:E63"/>
    <mergeCell ref="H63:I63"/>
    <mergeCell ref="H54:I54"/>
    <mergeCell ref="D61:E61"/>
    <mergeCell ref="H61:I61"/>
    <mergeCell ref="D62:E62"/>
    <mergeCell ref="H62:I62"/>
    <mergeCell ref="H52:I52"/>
    <mergeCell ref="H38:I38"/>
    <mergeCell ref="H39:I39"/>
    <mergeCell ref="H41:I41"/>
    <mergeCell ref="H42:I42"/>
    <mergeCell ref="H43:I43"/>
    <mergeCell ref="H44:I44"/>
    <mergeCell ref="H45:I45"/>
    <mergeCell ref="H46:I46"/>
    <mergeCell ref="H47:I47"/>
    <mergeCell ref="H49:I49"/>
    <mergeCell ref="H50:I50"/>
    <mergeCell ref="H37:I37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35:I35"/>
    <mergeCell ref="H36:I36"/>
    <mergeCell ref="H26:I26"/>
    <mergeCell ref="C27:D27"/>
    <mergeCell ref="H27:I27"/>
    <mergeCell ref="C28:D28"/>
    <mergeCell ref="C29:D29"/>
    <mergeCell ref="H29:I29"/>
    <mergeCell ref="C25:D25"/>
    <mergeCell ref="H25:I25"/>
    <mergeCell ref="C19:D19"/>
    <mergeCell ref="H19:I19"/>
    <mergeCell ref="C20:D20"/>
    <mergeCell ref="H20:I20"/>
    <mergeCell ref="C21:D21"/>
    <mergeCell ref="H21:I21"/>
    <mergeCell ref="H22:I22"/>
    <mergeCell ref="C23:D23"/>
    <mergeCell ref="H23:I23"/>
    <mergeCell ref="C24:D24"/>
    <mergeCell ref="H24:I24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C10:D10"/>
    <mergeCell ref="H10:I10"/>
    <mergeCell ref="D2:J2"/>
    <mergeCell ref="D3:J3"/>
    <mergeCell ref="D4:J4"/>
    <mergeCell ref="D5:J5"/>
    <mergeCell ref="G7:J7"/>
  </mergeCells>
  <printOptions horizontalCentered="1" verticalCentered="1"/>
  <pageMargins left="0.25" right="0.3" top="0.74803149606299213" bottom="0.74803149606299213" header="0.37" footer="0.31496062992125984"/>
  <pageSetup scale="60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2"/>
  <sheetViews>
    <sheetView showGridLines="0" workbookViewId="0">
      <selection activeCell="B5" sqref="B5"/>
    </sheetView>
  </sheetViews>
  <sheetFormatPr baseColWidth="10" defaultRowHeight="12"/>
  <cols>
    <col min="1" max="1" width="2.140625" style="17" customWidth="1"/>
    <col min="2" max="3" width="3.7109375" style="42" customWidth="1"/>
    <col min="4" max="4" width="65.7109375" style="42" customWidth="1"/>
    <col min="5" max="5" width="12.7109375" style="42" customWidth="1"/>
    <col min="6" max="6" width="14.28515625" style="42" customWidth="1"/>
    <col min="7" max="7" width="12.7109375" style="42" customWidth="1"/>
    <col min="8" max="8" width="12.7109375" style="42" hidden="1" customWidth="1"/>
    <col min="9" max="9" width="12.7109375" style="42" customWidth="1"/>
    <col min="10" max="10" width="12.7109375" style="42" hidden="1" customWidth="1"/>
    <col min="11" max="11" width="14.140625" style="42" bestFit="1" customWidth="1"/>
    <col min="12" max="12" width="12.85546875" style="42" customWidth="1"/>
    <col min="13" max="13" width="3.140625" style="17" customWidth="1"/>
    <col min="14" max="16384" width="11.42578125" style="42"/>
  </cols>
  <sheetData>
    <row r="1" spans="2:12" ht="12.75" thickBot="1"/>
    <row r="2" spans="2:12" ht="13.5" customHeight="1">
      <c r="B2" s="1182" t="s">
        <v>278</v>
      </c>
      <c r="C2" s="1008"/>
      <c r="D2" s="1008"/>
      <c r="E2" s="1008"/>
      <c r="F2" s="1008"/>
      <c r="G2" s="1008"/>
      <c r="H2" s="1008"/>
      <c r="I2" s="1008"/>
      <c r="J2" s="1008"/>
      <c r="K2" s="1008"/>
      <c r="L2" s="1203"/>
    </row>
    <row r="3" spans="2:12" ht="12.75">
      <c r="B3" s="1035" t="s">
        <v>1303</v>
      </c>
      <c r="C3" s="1031"/>
      <c r="D3" s="1031"/>
      <c r="E3" s="1031"/>
      <c r="F3" s="1031"/>
      <c r="G3" s="1031"/>
      <c r="H3" s="1031"/>
      <c r="I3" s="1031"/>
      <c r="J3" s="1031"/>
      <c r="K3" s="1031"/>
      <c r="L3" s="1036"/>
    </row>
    <row r="4" spans="2:12" s="17" customFormat="1" ht="8.25" hidden="1" customHeight="1">
      <c r="B4" s="562"/>
      <c r="C4" s="103"/>
      <c r="D4" s="103"/>
      <c r="E4" s="103"/>
      <c r="F4" s="103"/>
      <c r="G4" s="103"/>
      <c r="H4" s="103"/>
      <c r="I4" s="103"/>
      <c r="J4" s="103"/>
      <c r="K4" s="103"/>
      <c r="L4" s="624"/>
    </row>
    <row r="5" spans="2:12" s="17" customFormat="1" ht="13.5" customHeight="1">
      <c r="B5" s="750"/>
      <c r="C5" s="751"/>
      <c r="D5" s="755" t="s">
        <v>4</v>
      </c>
      <c r="E5" s="388" t="s">
        <v>457</v>
      </c>
      <c r="F5" s="338"/>
      <c r="G5" s="337"/>
      <c r="H5" s="337"/>
      <c r="I5" s="96"/>
      <c r="J5" s="96"/>
      <c r="K5" s="103"/>
      <c r="L5" s="624"/>
    </row>
    <row r="6" spans="2:12" s="17" customFormat="1" ht="2.25" customHeight="1">
      <c r="B6" s="562"/>
      <c r="C6" s="103"/>
      <c r="D6" s="103"/>
      <c r="E6" s="103"/>
      <c r="F6" s="103"/>
      <c r="G6" s="103"/>
      <c r="H6" s="103"/>
      <c r="I6" s="103"/>
      <c r="J6" s="103"/>
      <c r="K6" s="103"/>
      <c r="L6" s="624"/>
    </row>
    <row r="7" spans="2:12" ht="11.25" customHeight="1">
      <c r="B7" s="1204" t="s">
        <v>76</v>
      </c>
      <c r="C7" s="1273"/>
      <c r="D7" s="1205"/>
      <c r="E7" s="1196" t="s">
        <v>240</v>
      </c>
      <c r="F7" s="1196"/>
      <c r="G7" s="1196"/>
      <c r="H7" s="1196"/>
      <c r="I7" s="1196"/>
      <c r="J7" s="1196"/>
      <c r="K7" s="1196"/>
      <c r="L7" s="1197" t="s">
        <v>232</v>
      </c>
    </row>
    <row r="8" spans="2:12" ht="23.25" customHeight="1">
      <c r="B8" s="1130"/>
      <c r="C8" s="1131"/>
      <c r="D8" s="1206"/>
      <c r="E8" s="752" t="s">
        <v>233</v>
      </c>
      <c r="F8" s="752" t="s">
        <v>234</v>
      </c>
      <c r="G8" s="752" t="s">
        <v>210</v>
      </c>
      <c r="H8" s="752" t="s">
        <v>417</v>
      </c>
      <c r="I8" s="752" t="s">
        <v>211</v>
      </c>
      <c r="J8" s="752" t="s">
        <v>418</v>
      </c>
      <c r="K8" s="752" t="s">
        <v>235</v>
      </c>
      <c r="L8" s="1197"/>
    </row>
    <row r="9" spans="2:12" ht="11.25" customHeight="1">
      <c r="B9" s="1207"/>
      <c r="C9" s="1274"/>
      <c r="D9" s="1208"/>
      <c r="E9" s="752">
        <v>1</v>
      </c>
      <c r="F9" s="752">
        <v>2</v>
      </c>
      <c r="G9" s="752" t="s">
        <v>236</v>
      </c>
      <c r="H9" s="752"/>
      <c r="I9" s="752">
        <v>4</v>
      </c>
      <c r="J9" s="752"/>
      <c r="K9" s="752">
        <v>5</v>
      </c>
      <c r="L9" s="753" t="s">
        <v>237</v>
      </c>
    </row>
    <row r="10" spans="2:12" ht="15" customHeight="1">
      <c r="B10" s="1252" t="s">
        <v>279</v>
      </c>
      <c r="C10" s="1253"/>
      <c r="D10" s="1268"/>
      <c r="E10" s="859">
        <f>+E11+E14+E23</f>
        <v>116200534.04000001</v>
      </c>
      <c r="F10" s="859">
        <f t="shared" ref="F10" si="0">+F11+F14+F23</f>
        <v>27510729.059999999</v>
      </c>
      <c r="G10" s="859">
        <f>+E10+F10</f>
        <v>143711263.09999999</v>
      </c>
      <c r="H10" s="406"/>
      <c r="I10" s="859">
        <f>+I11+I14+I23</f>
        <v>91733815.230000004</v>
      </c>
      <c r="J10" s="859">
        <f t="shared" ref="J10:K10" si="1">+J11+J14+J23</f>
        <v>46974625.230000019</v>
      </c>
      <c r="K10" s="859">
        <f t="shared" si="1"/>
        <v>91150765.469999999</v>
      </c>
      <c r="L10" s="881">
        <f>+G10-I10</f>
        <v>51977447.86999999</v>
      </c>
    </row>
    <row r="11" spans="2:12" ht="12.75">
      <c r="B11" s="379"/>
      <c r="C11" s="1271" t="s">
        <v>280</v>
      </c>
      <c r="D11" s="1272"/>
      <c r="E11" s="713">
        <f>+E12+E13</f>
        <v>105869703.04000001</v>
      </c>
      <c r="F11" s="713">
        <f>+F12+F13</f>
        <v>26800275.039999999</v>
      </c>
      <c r="G11" s="713">
        <f>+G12+G13</f>
        <v>132669978.08000001</v>
      </c>
      <c r="H11" s="51"/>
      <c r="I11" s="713">
        <f>+I12+H13</f>
        <v>85695352.849999994</v>
      </c>
      <c r="J11" s="713">
        <f t="shared" ref="J11:K11" si="2">+J12+J13</f>
        <v>46974625.230000019</v>
      </c>
      <c r="K11" s="713">
        <f t="shared" si="2"/>
        <v>85249008.489999995</v>
      </c>
      <c r="L11" s="760">
        <f>+L12</f>
        <v>46974625.230000019</v>
      </c>
    </row>
    <row r="12" spans="2:12" ht="12.75">
      <c r="B12" s="379"/>
      <c r="C12" s="757"/>
      <c r="D12" s="758" t="s">
        <v>281</v>
      </c>
      <c r="E12" s="983">
        <v>105869703.04000001</v>
      </c>
      <c r="F12" s="983">
        <v>26800275.039999999</v>
      </c>
      <c r="G12" s="983">
        <f>E12+F12</f>
        <v>132669978.08000001</v>
      </c>
      <c r="H12" s="983">
        <v>85695352.849999994</v>
      </c>
      <c r="I12" s="983">
        <v>85695352.849999994</v>
      </c>
      <c r="J12" s="983">
        <f>G12-H12</f>
        <v>46974625.230000019</v>
      </c>
      <c r="K12" s="761">
        <v>85249008.489999995</v>
      </c>
      <c r="L12" s="762">
        <f>+G12-I12</f>
        <v>46974625.230000019</v>
      </c>
    </row>
    <row r="13" spans="2:12" ht="12.75">
      <c r="B13" s="379"/>
      <c r="C13" s="757"/>
      <c r="D13" s="758" t="s">
        <v>282</v>
      </c>
      <c r="E13" s="714"/>
      <c r="F13" s="714"/>
      <c r="G13" s="714"/>
      <c r="H13" s="953"/>
      <c r="I13" s="714"/>
      <c r="J13" s="714"/>
      <c r="K13" s="714"/>
      <c r="L13" s="763"/>
    </row>
    <row r="14" spans="2:12" ht="12.75">
      <c r="B14" s="379"/>
      <c r="C14" s="1271" t="s">
        <v>283</v>
      </c>
      <c r="D14" s="1272"/>
      <c r="E14" s="713">
        <f>SUM(E15:E22)</f>
        <v>4877364</v>
      </c>
      <c r="F14" s="713">
        <f>SUM(F15:F22)</f>
        <v>430091.86</v>
      </c>
      <c r="G14" s="713">
        <f>SUM(G15:G22)</f>
        <v>5307455.8600000003</v>
      </c>
      <c r="H14" s="952"/>
      <c r="I14" s="713">
        <f t="shared" ref="I14:K14" si="3">SUM(I15:I22)</f>
        <v>2368356.73</v>
      </c>
      <c r="J14" s="713"/>
      <c r="K14" s="713">
        <f t="shared" si="3"/>
        <v>2250643.29</v>
      </c>
      <c r="L14" s="760">
        <f>+L17</f>
        <v>2939099.1300000004</v>
      </c>
    </row>
    <row r="15" spans="2:12" ht="12.75">
      <c r="B15" s="379"/>
      <c r="C15" s="757"/>
      <c r="D15" s="758" t="s">
        <v>284</v>
      </c>
      <c r="E15" s="714"/>
      <c r="F15" s="714"/>
      <c r="G15" s="714"/>
      <c r="H15" s="953"/>
      <c r="I15" s="714"/>
      <c r="J15" s="714"/>
      <c r="K15" s="714"/>
      <c r="L15" s="763"/>
    </row>
    <row r="16" spans="2:12" ht="12.75">
      <c r="B16" s="379"/>
      <c r="C16" s="757"/>
      <c r="D16" s="758" t="s">
        <v>285</v>
      </c>
      <c r="E16" s="714"/>
      <c r="F16" s="714"/>
      <c r="G16" s="714"/>
      <c r="H16" s="953"/>
      <c r="I16" s="714"/>
      <c r="J16" s="714"/>
      <c r="K16" s="714"/>
      <c r="L16" s="763"/>
    </row>
    <row r="17" spans="2:12" ht="12.75">
      <c r="B17" s="379"/>
      <c r="C17" s="757"/>
      <c r="D17" s="758" t="s">
        <v>286</v>
      </c>
      <c r="E17" s="983">
        <v>4877364</v>
      </c>
      <c r="F17" s="983">
        <v>430091.86</v>
      </c>
      <c r="G17" s="983">
        <f t="shared" ref="G17" si="4">E17+F17</f>
        <v>5307455.8600000003</v>
      </c>
      <c r="H17" s="983">
        <v>2368356.73</v>
      </c>
      <c r="I17" s="983">
        <v>2368356.73</v>
      </c>
      <c r="J17" s="983">
        <f t="shared" ref="J17" si="5">G17-H17</f>
        <v>2939099.1300000004</v>
      </c>
      <c r="K17" s="761">
        <v>2250643.29</v>
      </c>
      <c r="L17" s="762">
        <f>+G17-H17</f>
        <v>2939099.1300000004</v>
      </c>
    </row>
    <row r="18" spans="2:12" ht="12.75">
      <c r="B18" s="379"/>
      <c r="C18" s="757"/>
      <c r="D18" s="758" t="s">
        <v>287</v>
      </c>
      <c r="E18" s="714"/>
      <c r="F18" s="714"/>
      <c r="G18" s="714"/>
      <c r="H18" s="953"/>
      <c r="I18" s="714"/>
      <c r="J18" s="714"/>
      <c r="K18" s="714"/>
      <c r="L18" s="763"/>
    </row>
    <row r="19" spans="2:12" ht="12.75">
      <c r="B19" s="379"/>
      <c r="C19" s="757"/>
      <c r="D19" s="758" t="s">
        <v>288</v>
      </c>
      <c r="E19" s="714"/>
      <c r="F19" s="714"/>
      <c r="G19" s="714"/>
      <c r="H19" s="953"/>
      <c r="I19" s="714"/>
      <c r="J19" s="714"/>
      <c r="K19" s="714"/>
      <c r="L19" s="763"/>
    </row>
    <row r="20" spans="2:12" ht="12.75">
      <c r="B20" s="379"/>
      <c r="C20" s="757"/>
      <c r="D20" s="758" t="s">
        <v>289</v>
      </c>
      <c r="E20" s="714"/>
      <c r="F20" s="714"/>
      <c r="G20" s="714"/>
      <c r="H20" s="953"/>
      <c r="I20" s="714"/>
      <c r="J20" s="714"/>
      <c r="K20" s="714"/>
      <c r="L20" s="763"/>
    </row>
    <row r="21" spans="2:12" ht="12.75">
      <c r="B21" s="379"/>
      <c r="C21" s="757"/>
      <c r="D21" s="758" t="s">
        <v>290</v>
      </c>
      <c r="E21" s="714"/>
      <c r="F21" s="714"/>
      <c r="G21" s="714"/>
      <c r="H21" s="953"/>
      <c r="I21" s="714"/>
      <c r="J21" s="714"/>
      <c r="K21" s="714"/>
      <c r="L21" s="763"/>
    </row>
    <row r="22" spans="2:12" ht="12.75">
      <c r="B22" s="379"/>
      <c r="C22" s="757"/>
      <c r="D22" s="758" t="s">
        <v>291</v>
      </c>
      <c r="E22" s="714"/>
      <c r="F22" s="714"/>
      <c r="G22" s="714"/>
      <c r="H22" s="953"/>
      <c r="I22" s="714"/>
      <c r="J22" s="714"/>
      <c r="K22" s="714"/>
      <c r="L22" s="763"/>
    </row>
    <row r="23" spans="2:12" ht="12.75">
      <c r="B23" s="379"/>
      <c r="C23" s="1271" t="s">
        <v>292</v>
      </c>
      <c r="D23" s="1272"/>
      <c r="E23" s="713">
        <f>SUM(E24:E26)</f>
        <v>5453467</v>
      </c>
      <c r="F23" s="713">
        <f>+F24</f>
        <v>280362.15999999997</v>
      </c>
      <c r="G23" s="713">
        <f>SUM(G24:G26)</f>
        <v>5733829.1600000001</v>
      </c>
      <c r="H23" s="952"/>
      <c r="I23" s="713">
        <f t="shared" ref="I23" si="6">SUM(I24:I26)</f>
        <v>3670105.65</v>
      </c>
      <c r="J23" s="713"/>
      <c r="K23" s="713">
        <f>SUM(K24:K26)</f>
        <v>3651113.69</v>
      </c>
      <c r="L23" s="760">
        <f>+L24</f>
        <v>2063723.5100000002</v>
      </c>
    </row>
    <row r="24" spans="2:12" ht="12.75">
      <c r="B24" s="379"/>
      <c r="C24" s="757"/>
      <c r="D24" s="758" t="s">
        <v>293</v>
      </c>
      <c r="E24" s="983">
        <v>5453467</v>
      </c>
      <c r="F24" s="983">
        <v>280362.15999999997</v>
      </c>
      <c r="G24" s="983">
        <f t="shared" ref="G24" si="7">E24+F24</f>
        <v>5733829.1600000001</v>
      </c>
      <c r="H24" s="983">
        <v>3670105.65</v>
      </c>
      <c r="I24" s="983">
        <v>3670105.65</v>
      </c>
      <c r="J24" s="983">
        <f t="shared" ref="J24" si="8">G24-H24</f>
        <v>2063723.5100000002</v>
      </c>
      <c r="K24" s="761">
        <v>3651113.69</v>
      </c>
      <c r="L24" s="763">
        <f>+G24-I24</f>
        <v>2063723.5100000002</v>
      </c>
    </row>
    <row r="25" spans="2:12" ht="12.75">
      <c r="B25" s="379"/>
      <c r="C25" s="757"/>
      <c r="D25" s="758" t="s">
        <v>294</v>
      </c>
      <c r="E25" s="714"/>
      <c r="F25" s="714"/>
      <c r="G25" s="714"/>
      <c r="H25" s="953"/>
      <c r="I25" s="714"/>
      <c r="J25" s="714"/>
      <c r="K25" s="714"/>
      <c r="L25" s="763"/>
    </row>
    <row r="26" spans="2:12" ht="12.75">
      <c r="B26" s="379"/>
      <c r="C26" s="757"/>
      <c r="D26" s="758" t="s">
        <v>295</v>
      </c>
      <c r="E26" s="714"/>
      <c r="F26" s="714"/>
      <c r="G26" s="714"/>
      <c r="H26" s="953"/>
      <c r="I26" s="714"/>
      <c r="J26" s="714"/>
      <c r="K26" s="714"/>
      <c r="L26" s="763"/>
    </row>
    <row r="27" spans="2:12" ht="12.75">
      <c r="B27" s="379"/>
      <c r="C27" s="1271" t="s">
        <v>296</v>
      </c>
      <c r="D27" s="1272"/>
      <c r="E27" s="713"/>
      <c r="F27" s="713"/>
      <c r="G27" s="713"/>
      <c r="H27" s="952"/>
      <c r="I27" s="713"/>
      <c r="J27" s="713"/>
      <c r="K27" s="713"/>
      <c r="L27" s="760"/>
    </row>
    <row r="28" spans="2:12" ht="12.75">
      <c r="B28" s="379"/>
      <c r="C28" s="757"/>
      <c r="D28" s="758" t="s">
        <v>297</v>
      </c>
      <c r="E28" s="714"/>
      <c r="F28" s="714"/>
      <c r="G28" s="714"/>
      <c r="H28" s="953"/>
      <c r="I28" s="714"/>
      <c r="J28" s="714"/>
      <c r="K28" s="714"/>
      <c r="L28" s="763"/>
    </row>
    <row r="29" spans="2:12" ht="12.75">
      <c r="B29" s="379"/>
      <c r="C29" s="757"/>
      <c r="D29" s="758" t="s">
        <v>298</v>
      </c>
      <c r="E29" s="714"/>
      <c r="F29" s="714"/>
      <c r="G29" s="714"/>
      <c r="H29" s="953"/>
      <c r="I29" s="714"/>
      <c r="J29" s="714"/>
      <c r="K29" s="714"/>
      <c r="L29" s="763"/>
    </row>
    <row r="30" spans="2:12" ht="12.75">
      <c r="B30" s="379"/>
      <c r="C30" s="1271" t="s">
        <v>299</v>
      </c>
      <c r="D30" s="1272"/>
      <c r="E30" s="713"/>
      <c r="F30" s="713"/>
      <c r="G30" s="713"/>
      <c r="H30" s="952"/>
      <c r="I30" s="713"/>
      <c r="J30" s="713"/>
      <c r="K30" s="713"/>
      <c r="L30" s="760"/>
    </row>
    <row r="31" spans="2:12" ht="12.75">
      <c r="B31" s="379"/>
      <c r="C31" s="757"/>
      <c r="D31" s="758" t="s">
        <v>300</v>
      </c>
      <c r="E31" s="714"/>
      <c r="F31" s="714"/>
      <c r="G31" s="714"/>
      <c r="H31" s="953"/>
      <c r="I31" s="714"/>
      <c r="J31" s="714"/>
      <c r="K31" s="714"/>
      <c r="L31" s="763"/>
    </row>
    <row r="32" spans="2:12" ht="12.75">
      <c r="B32" s="379"/>
      <c r="C32" s="757"/>
      <c r="D32" s="758" t="s">
        <v>301</v>
      </c>
      <c r="E32" s="714"/>
      <c r="F32" s="714"/>
      <c r="G32" s="714"/>
      <c r="H32" s="953"/>
      <c r="I32" s="714"/>
      <c r="J32" s="714"/>
      <c r="K32" s="714"/>
      <c r="L32" s="763"/>
    </row>
    <row r="33" spans="1:13" ht="12.75">
      <c r="B33" s="379"/>
      <c r="C33" s="757"/>
      <c r="D33" s="758" t="s">
        <v>302</v>
      </c>
      <c r="E33" s="714"/>
      <c r="F33" s="714"/>
      <c r="G33" s="714"/>
      <c r="H33" s="953"/>
      <c r="I33" s="714"/>
      <c r="J33" s="714"/>
      <c r="K33" s="714"/>
      <c r="L33" s="763"/>
    </row>
    <row r="34" spans="1:13" ht="12.75">
      <c r="B34" s="379"/>
      <c r="C34" s="757"/>
      <c r="D34" s="758" t="s">
        <v>303</v>
      </c>
      <c r="E34" s="714"/>
      <c r="F34" s="714"/>
      <c r="G34" s="714"/>
      <c r="H34" s="953"/>
      <c r="I34" s="714"/>
      <c r="J34" s="714"/>
      <c r="K34" s="714"/>
      <c r="L34" s="763"/>
    </row>
    <row r="35" spans="1:13" ht="12.75">
      <c r="B35" s="379"/>
      <c r="C35" s="1271" t="s">
        <v>304</v>
      </c>
      <c r="D35" s="1272"/>
      <c r="E35" s="713"/>
      <c r="F35" s="713"/>
      <c r="G35" s="713"/>
      <c r="H35" s="952"/>
      <c r="I35" s="713"/>
      <c r="J35" s="713"/>
      <c r="K35" s="713"/>
      <c r="L35" s="760"/>
    </row>
    <row r="36" spans="1:13" ht="12.75">
      <c r="B36" s="379"/>
      <c r="C36" s="757"/>
      <c r="D36" s="758" t="s">
        <v>305</v>
      </c>
      <c r="E36" s="713"/>
      <c r="F36" s="713"/>
      <c r="G36" s="713"/>
      <c r="H36" s="952"/>
      <c r="I36" s="713"/>
      <c r="J36" s="713"/>
      <c r="K36" s="713"/>
      <c r="L36" s="760"/>
    </row>
    <row r="37" spans="1:13" ht="15" customHeight="1">
      <c r="B37" s="1252" t="s">
        <v>306</v>
      </c>
      <c r="C37" s="1253"/>
      <c r="D37" s="1268"/>
      <c r="E37" s="713"/>
      <c r="F37" s="713"/>
      <c r="G37" s="713"/>
      <c r="H37" s="952"/>
      <c r="I37" s="713"/>
      <c r="J37" s="713"/>
      <c r="K37" s="713"/>
      <c r="L37" s="760"/>
    </row>
    <row r="38" spans="1:13" ht="15" customHeight="1">
      <c r="B38" s="1252" t="s">
        <v>307</v>
      </c>
      <c r="C38" s="1253"/>
      <c r="D38" s="1268"/>
      <c r="E38" s="713"/>
      <c r="F38" s="713"/>
      <c r="G38" s="713"/>
      <c r="H38" s="952"/>
      <c r="I38" s="713"/>
      <c r="J38" s="713"/>
      <c r="K38" s="713"/>
      <c r="L38" s="760"/>
    </row>
    <row r="39" spans="1:13" ht="15.75" customHeight="1">
      <c r="B39" s="1252" t="s">
        <v>308</v>
      </c>
      <c r="C39" s="1253"/>
      <c r="D39" s="1268"/>
      <c r="E39" s="713"/>
      <c r="F39" s="713"/>
      <c r="G39" s="713"/>
      <c r="H39" s="952"/>
      <c r="I39" s="713"/>
      <c r="J39" s="713"/>
      <c r="K39" s="713"/>
      <c r="L39" s="760"/>
    </row>
    <row r="40" spans="1:13" ht="4.5" customHeight="1">
      <c r="B40" s="625"/>
      <c r="C40" s="392"/>
      <c r="D40" s="393"/>
      <c r="E40" s="395"/>
      <c r="F40" s="395"/>
      <c r="G40" s="395"/>
      <c r="H40" s="422"/>
      <c r="I40" s="395"/>
      <c r="J40" s="395"/>
      <c r="K40" s="395"/>
      <c r="L40" s="764"/>
    </row>
    <row r="41" spans="1:13" s="44" customFormat="1" ht="21.75" customHeight="1">
      <c r="A41" s="43"/>
      <c r="B41" s="598"/>
      <c r="C41" s="1269" t="s">
        <v>238</v>
      </c>
      <c r="D41" s="1270"/>
      <c r="E41" s="880">
        <f>+E11+E14+E23</f>
        <v>116200534.04000001</v>
      </c>
      <c r="F41" s="880">
        <f t="shared" ref="F41:L41" si="9">+F11+F14+F23</f>
        <v>27510729.059999999</v>
      </c>
      <c r="G41" s="880">
        <f t="shared" si="9"/>
        <v>143711263.10000002</v>
      </c>
      <c r="H41" s="880">
        <f t="shared" si="9"/>
        <v>0</v>
      </c>
      <c r="I41" s="880">
        <f t="shared" si="9"/>
        <v>91733815.230000004</v>
      </c>
      <c r="J41" s="880">
        <f t="shared" si="9"/>
        <v>46974625.230000019</v>
      </c>
      <c r="K41" s="880">
        <f t="shared" si="9"/>
        <v>91150765.469999999</v>
      </c>
      <c r="L41" s="880">
        <f t="shared" si="9"/>
        <v>51977447.87000002</v>
      </c>
      <c r="M41" s="43"/>
    </row>
    <row r="42" spans="1:13" ht="0.75" customHeight="1">
      <c r="B42" s="750"/>
      <c r="C42" s="751"/>
      <c r="D42" s="751"/>
      <c r="E42" s="751"/>
      <c r="F42" s="967"/>
      <c r="G42" s="967"/>
      <c r="H42" s="967"/>
      <c r="I42" s="967"/>
      <c r="J42" s="967"/>
      <c r="K42" s="967"/>
      <c r="L42" s="967"/>
    </row>
    <row r="43" spans="1:13" ht="12.75">
      <c r="B43" s="750" t="s">
        <v>78</v>
      </c>
      <c r="C43" s="240"/>
      <c r="D43" s="240"/>
      <c r="E43" s="240"/>
      <c r="F43" s="751"/>
      <c r="G43" s="751"/>
      <c r="H43" s="751"/>
      <c r="I43" s="751"/>
      <c r="J43" s="751"/>
      <c r="K43" s="751"/>
      <c r="L43" s="463"/>
    </row>
    <row r="44" spans="1:13" ht="12.75">
      <c r="B44" s="583"/>
      <c r="C44" s="240"/>
      <c r="D44" s="240"/>
      <c r="E44" s="240"/>
      <c r="F44" s="240"/>
      <c r="G44" s="240"/>
      <c r="H44" s="240"/>
      <c r="I44" s="240"/>
      <c r="J44" s="240"/>
      <c r="K44" s="240"/>
      <c r="L44" s="577"/>
    </row>
    <row r="45" spans="1:13" ht="12.75">
      <c r="B45" s="583"/>
      <c r="C45" s="240"/>
      <c r="D45" s="240"/>
      <c r="E45" s="240"/>
      <c r="F45" s="240"/>
      <c r="G45" s="240"/>
      <c r="H45" s="240"/>
      <c r="I45" s="240"/>
      <c r="J45" s="240"/>
      <c r="K45" s="240"/>
      <c r="L45" s="577"/>
    </row>
    <row r="46" spans="1:13" ht="12.75">
      <c r="B46" s="583"/>
      <c r="C46" s="240"/>
      <c r="D46" s="242"/>
      <c r="E46" s="240"/>
      <c r="F46" s="240"/>
      <c r="G46" s="240"/>
      <c r="H46" s="240"/>
      <c r="I46" s="240"/>
      <c r="J46" s="240"/>
      <c r="K46" s="240"/>
      <c r="L46" s="577"/>
    </row>
    <row r="47" spans="1:13" ht="12.75">
      <c r="B47" s="583"/>
      <c r="C47" s="240"/>
      <c r="D47" s="756" t="s">
        <v>448</v>
      </c>
      <c r="E47" s="591"/>
      <c r="F47" s="591"/>
      <c r="G47" s="1060" t="s">
        <v>449</v>
      </c>
      <c r="H47" s="1060"/>
      <c r="I47" s="1060"/>
      <c r="J47" s="1060"/>
      <c r="K47" s="1060"/>
      <c r="L47" s="1169"/>
    </row>
    <row r="48" spans="1:13" ht="13.5" thickBot="1">
      <c r="B48" s="592"/>
      <c r="C48" s="585"/>
      <c r="D48" s="749" t="s">
        <v>578</v>
      </c>
      <c r="E48" s="585"/>
      <c r="F48" s="585"/>
      <c r="G48" s="1061" t="s">
        <v>502</v>
      </c>
      <c r="H48" s="1061"/>
      <c r="I48" s="1061"/>
      <c r="J48" s="1061"/>
      <c r="K48" s="1061"/>
      <c r="L48" s="1170"/>
    </row>
    <row r="49" spans="2:12" ht="12.75"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</row>
    <row r="50" spans="2:12" ht="12.75"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</row>
    <row r="51" spans="2:12" ht="12.75"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</row>
    <row r="52" spans="2:12" ht="12.75"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</row>
  </sheetData>
  <protectedRanges>
    <protectedRange sqref="K24" name="Rango1"/>
    <protectedRange sqref="K12:L12 L17" name="Rango1_2"/>
    <protectedRange sqref="E12:J12" name="Rango1_3"/>
    <protectedRange sqref="E17:J17" name="Rango1_3_1"/>
    <protectedRange sqref="E24:J24" name="Rango1_3_2"/>
  </protectedRanges>
  <mergeCells count="18">
    <mergeCell ref="B10:D10"/>
    <mergeCell ref="C11:D11"/>
    <mergeCell ref="C14:D14"/>
    <mergeCell ref="C23:D23"/>
    <mergeCell ref="C27:D27"/>
    <mergeCell ref="B2:L2"/>
    <mergeCell ref="B3:L3"/>
    <mergeCell ref="B7:D9"/>
    <mergeCell ref="E7:K7"/>
    <mergeCell ref="L7:L8"/>
    <mergeCell ref="B39:D39"/>
    <mergeCell ref="C41:D41"/>
    <mergeCell ref="G47:L47"/>
    <mergeCell ref="G48:L48"/>
    <mergeCell ref="C30:D30"/>
    <mergeCell ref="C35:D35"/>
    <mergeCell ref="B37:D37"/>
    <mergeCell ref="B38:D38"/>
  </mergeCells>
  <printOptions horizontalCentered="1"/>
  <pageMargins left="0.23622047244094491" right="0.23622047244094491" top="0.74803149606299213" bottom="0.54" header="0.31496062992125984" footer="0.26"/>
  <pageSetup scale="70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35"/>
  <sheetViews>
    <sheetView zoomScale="85" zoomScaleNormal="85" workbookViewId="0">
      <selection activeCell="V26" sqref="V26"/>
    </sheetView>
  </sheetViews>
  <sheetFormatPr baseColWidth="10" defaultRowHeight="15"/>
  <cols>
    <col min="1" max="1" width="1.28515625" customWidth="1"/>
    <col min="2" max="2" width="8.5703125" customWidth="1"/>
    <col min="3" max="3" width="7.85546875" customWidth="1"/>
    <col min="4" max="4" width="10.140625" customWidth="1"/>
    <col min="5" max="5" width="13.42578125" customWidth="1"/>
    <col min="6" max="6" width="14.85546875" customWidth="1"/>
    <col min="7" max="7" width="9.42578125" customWidth="1"/>
    <col min="8" max="9" width="13.85546875" bestFit="1" customWidth="1"/>
    <col min="10" max="10" width="14.85546875" bestFit="1" customWidth="1"/>
    <col min="11" max="11" width="15.5703125" customWidth="1"/>
    <col min="12" max="12" width="12.85546875" bestFit="1" customWidth="1"/>
    <col min="13" max="15" width="14.85546875" bestFit="1" customWidth="1"/>
    <col min="16" max="16" width="13.140625" customWidth="1"/>
    <col min="17" max="17" width="11.5703125" bestFit="1" customWidth="1"/>
  </cols>
  <sheetData>
    <row r="1" spans="1:17" ht="6" customHeight="1" thickBot="1"/>
    <row r="2" spans="1:17" s="42" customFormat="1" ht="12">
      <c r="A2" s="17"/>
      <c r="B2" s="1280" t="s">
        <v>516</v>
      </c>
      <c r="C2" s="1281"/>
      <c r="D2" s="1281"/>
      <c r="E2" s="1281"/>
      <c r="F2" s="1281"/>
      <c r="G2" s="1281"/>
      <c r="H2" s="1281"/>
      <c r="I2" s="1281"/>
      <c r="J2" s="1281"/>
      <c r="K2" s="1281"/>
      <c r="L2" s="1281"/>
      <c r="M2" s="1281"/>
      <c r="N2" s="1281"/>
      <c r="O2" s="1281"/>
      <c r="P2" s="1281"/>
      <c r="Q2" s="1282"/>
    </row>
    <row r="3" spans="1:17" s="42" customFormat="1" ht="6" customHeight="1">
      <c r="A3" s="17"/>
      <c r="B3" s="1183"/>
      <c r="C3" s="1184"/>
      <c r="D3" s="1184"/>
      <c r="E3" s="1184"/>
      <c r="F3" s="1184"/>
      <c r="G3" s="1184"/>
      <c r="H3" s="1184"/>
      <c r="I3" s="1184"/>
      <c r="J3" s="1184"/>
      <c r="K3" s="1184"/>
      <c r="L3" s="1184"/>
      <c r="M3" s="1184"/>
      <c r="N3" s="1184"/>
      <c r="O3" s="1184"/>
      <c r="P3" s="1184"/>
      <c r="Q3" s="1192"/>
    </row>
    <row r="4" spans="1:17" s="42" customFormat="1" ht="12.75">
      <c r="A4" s="17"/>
      <c r="B4" s="1130" t="s">
        <v>1304</v>
      </c>
      <c r="C4" s="1131"/>
      <c r="D4" s="1131"/>
      <c r="E4" s="1131"/>
      <c r="F4" s="1131"/>
      <c r="G4" s="1131"/>
      <c r="H4" s="1131"/>
      <c r="I4" s="1131"/>
      <c r="J4" s="1131"/>
      <c r="K4" s="1131"/>
      <c r="L4" s="1131"/>
      <c r="M4" s="1131"/>
      <c r="N4" s="1131"/>
      <c r="O4" s="1131"/>
      <c r="P4" s="1131"/>
      <c r="Q4" s="1132"/>
    </row>
    <row r="5" spans="1:17" s="17" customFormat="1" ht="8.25" customHeight="1">
      <c r="B5" s="56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705"/>
      <c r="Q5" s="463"/>
    </row>
    <row r="6" spans="1:17" s="17" customFormat="1" ht="12.75">
      <c r="B6" s="704"/>
      <c r="C6" s="705"/>
      <c r="D6" s="707" t="s">
        <v>4</v>
      </c>
      <c r="E6" s="397" t="s">
        <v>555</v>
      </c>
      <c r="F6" s="397"/>
      <c r="G6" s="163"/>
      <c r="H6" s="116"/>
      <c r="I6" s="116"/>
      <c r="J6" s="116"/>
      <c r="K6" s="116"/>
      <c r="L6" s="705"/>
      <c r="M6" s="705"/>
      <c r="N6" s="103"/>
      <c r="O6" s="103"/>
      <c r="P6" s="705"/>
      <c r="Q6" s="463"/>
    </row>
    <row r="7" spans="1:17" s="17" customFormat="1" ht="8.25" customHeight="1">
      <c r="B7" s="56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705"/>
      <c r="Q7" s="463"/>
    </row>
    <row r="8" spans="1:17" s="42" customFormat="1" ht="15" customHeight="1">
      <c r="A8" s="17"/>
      <c r="B8" s="1283" t="s">
        <v>517</v>
      </c>
      <c r="C8" s="1284"/>
      <c r="D8" s="1285"/>
      <c r="E8" s="1292" t="s">
        <v>518</v>
      </c>
      <c r="F8" s="710"/>
      <c r="G8" s="1292" t="s">
        <v>519</v>
      </c>
      <c r="H8" s="1295" t="s">
        <v>231</v>
      </c>
      <c r="I8" s="1296"/>
      <c r="J8" s="1296"/>
      <c r="K8" s="1296"/>
      <c r="L8" s="1296"/>
      <c r="M8" s="1296"/>
      <c r="N8" s="1297"/>
      <c r="O8" s="1196" t="s">
        <v>232</v>
      </c>
      <c r="P8" s="1298" t="s">
        <v>520</v>
      </c>
      <c r="Q8" s="1122"/>
    </row>
    <row r="9" spans="1:17" s="42" customFormat="1" ht="57" customHeight="1">
      <c r="A9" s="17"/>
      <c r="B9" s="1286"/>
      <c r="C9" s="1287"/>
      <c r="D9" s="1288"/>
      <c r="E9" s="1293"/>
      <c r="F9" s="711" t="s">
        <v>521</v>
      </c>
      <c r="G9" s="1293"/>
      <c r="H9" s="706" t="s">
        <v>233</v>
      </c>
      <c r="I9" s="706" t="s">
        <v>234</v>
      </c>
      <c r="J9" s="706" t="s">
        <v>210</v>
      </c>
      <c r="K9" s="706" t="s">
        <v>417</v>
      </c>
      <c r="L9" s="706" t="s">
        <v>211</v>
      </c>
      <c r="M9" s="706" t="s">
        <v>418</v>
      </c>
      <c r="N9" s="706" t="s">
        <v>235</v>
      </c>
      <c r="O9" s="1196"/>
      <c r="P9" s="398" t="s">
        <v>522</v>
      </c>
      <c r="Q9" s="626" t="s">
        <v>523</v>
      </c>
    </row>
    <row r="10" spans="1:17" s="42" customFormat="1" ht="15.75" customHeight="1">
      <c r="A10" s="17"/>
      <c r="B10" s="1289"/>
      <c r="C10" s="1290"/>
      <c r="D10" s="1291"/>
      <c r="E10" s="1294"/>
      <c r="F10" s="712"/>
      <c r="G10" s="1294"/>
      <c r="H10" s="706">
        <v>1</v>
      </c>
      <c r="I10" s="706">
        <v>2</v>
      </c>
      <c r="J10" s="706" t="s">
        <v>236</v>
      </c>
      <c r="K10" s="706">
        <v>4</v>
      </c>
      <c r="L10" s="706">
        <v>5</v>
      </c>
      <c r="M10" s="706">
        <v>6</v>
      </c>
      <c r="N10" s="706">
        <v>7</v>
      </c>
      <c r="O10" s="706" t="s">
        <v>524</v>
      </c>
      <c r="P10" s="268" t="s">
        <v>525</v>
      </c>
      <c r="Q10" s="627" t="s">
        <v>526</v>
      </c>
    </row>
    <row r="11" spans="1:17" s="42" customFormat="1" ht="36" customHeight="1">
      <c r="A11" s="17"/>
      <c r="B11" s="1275" t="s">
        <v>617</v>
      </c>
      <c r="C11" s="1276"/>
      <c r="D11" s="1277"/>
      <c r="E11" s="974" t="s">
        <v>618</v>
      </c>
      <c r="F11" s="765" t="s">
        <v>619</v>
      </c>
      <c r="G11" s="390"/>
      <c r="H11" s="341">
        <v>90000000</v>
      </c>
      <c r="I11" s="766">
        <f>12998262.63-5875227.59</f>
        <v>7123035.040000001</v>
      </c>
      <c r="J11" s="767">
        <f>+H11+I11-0.24</f>
        <v>97123034.800000012</v>
      </c>
      <c r="K11" s="341">
        <v>957540.64</v>
      </c>
      <c r="L11" s="341">
        <v>11832</v>
      </c>
      <c r="M11" s="767">
        <v>62425986.369999997</v>
      </c>
      <c r="N11" s="766">
        <v>61456613.75</v>
      </c>
      <c r="O11" s="767">
        <f>+J11-M11</f>
        <v>34697048.430000015</v>
      </c>
      <c r="P11" s="768">
        <f>L11/H11</f>
        <v>1.3146666666666667E-4</v>
      </c>
      <c r="Q11" s="628">
        <f>L11/J11</f>
        <v>1.2182485879240666E-4</v>
      </c>
    </row>
    <row r="12" spans="1:17" s="42" customFormat="1" ht="45">
      <c r="A12" s="17"/>
      <c r="B12" s="379"/>
      <c r="C12" s="1271" t="s">
        <v>617</v>
      </c>
      <c r="D12" s="1272"/>
      <c r="E12" s="974" t="s">
        <v>564</v>
      </c>
      <c r="F12" s="765" t="s">
        <v>620</v>
      </c>
      <c r="G12" s="399"/>
      <c r="H12" s="400"/>
      <c r="I12" s="766">
        <v>3499047.45</v>
      </c>
      <c r="J12" s="766">
        <v>-57750</v>
      </c>
      <c r="K12" s="400">
        <v>0</v>
      </c>
      <c r="L12" s="400"/>
      <c r="M12" s="766">
        <v>1589520</v>
      </c>
      <c r="N12" s="766">
        <v>1589520</v>
      </c>
      <c r="O12" s="767">
        <f t="shared" ref="O12:O13" si="0">+J12-M12</f>
        <v>-1647270</v>
      </c>
      <c r="P12" s="768" t="e">
        <f>L12/H12</f>
        <v>#DIV/0!</v>
      </c>
      <c r="Q12" s="628">
        <f t="shared" ref="Q12:Q13" si="1">L12/J12</f>
        <v>0</v>
      </c>
    </row>
    <row r="13" spans="1:17" s="42" customFormat="1" ht="58.5" customHeight="1">
      <c r="A13" s="17"/>
      <c r="B13" s="379"/>
      <c r="C13" s="1271" t="s">
        <v>617</v>
      </c>
      <c r="D13" s="1272"/>
      <c r="E13" s="974" t="s">
        <v>1235</v>
      </c>
      <c r="F13" s="765" t="s">
        <v>1236</v>
      </c>
      <c r="G13" s="390"/>
      <c r="H13" s="766">
        <v>1316198</v>
      </c>
      <c r="I13" s="766">
        <v>0</v>
      </c>
      <c r="J13" s="766">
        <f>+H13+I13</f>
        <v>1316198</v>
      </c>
      <c r="K13" s="766">
        <v>247000</v>
      </c>
      <c r="L13" s="331"/>
      <c r="M13" s="766">
        <f>+K13+N13</f>
        <v>308656.95</v>
      </c>
      <c r="N13" s="766">
        <v>61656.95</v>
      </c>
      <c r="O13" s="766">
        <f t="shared" si="0"/>
        <v>1007541.05</v>
      </c>
      <c r="P13" s="766">
        <f t="shared" ref="P13" si="2">L13/H13</f>
        <v>0</v>
      </c>
      <c r="Q13" s="628">
        <f t="shared" si="1"/>
        <v>0</v>
      </c>
    </row>
    <row r="14" spans="1:17" s="42" customFormat="1" ht="12.75">
      <c r="A14" s="17"/>
      <c r="B14" s="379"/>
      <c r="C14" s="1278"/>
      <c r="D14" s="1279"/>
      <c r="E14" s="974"/>
      <c r="F14" s="389"/>
      <c r="G14" s="399"/>
      <c r="H14" s="331"/>
      <c r="I14" s="331"/>
      <c r="J14" s="331"/>
      <c r="K14" s="331"/>
      <c r="L14" s="331"/>
      <c r="M14" s="331"/>
      <c r="N14" s="331"/>
      <c r="O14" s="331"/>
      <c r="P14" s="261"/>
      <c r="Q14" s="628"/>
    </row>
    <row r="15" spans="1:17" s="42" customFormat="1" ht="47.25" customHeight="1">
      <c r="A15" s="17"/>
      <c r="B15" s="379"/>
      <c r="C15" s="1271" t="s">
        <v>617</v>
      </c>
      <c r="D15" s="1272"/>
      <c r="E15" s="974" t="s">
        <v>1305</v>
      </c>
      <c r="F15" s="765" t="s">
        <v>1306</v>
      </c>
      <c r="G15" s="390"/>
      <c r="H15" s="766"/>
      <c r="I15" s="766">
        <v>15918814.25</v>
      </c>
      <c r="J15" s="766">
        <f>+H15+I15</f>
        <v>15918814.25</v>
      </c>
      <c r="K15" s="766">
        <v>0</v>
      </c>
      <c r="L15" s="331">
        <v>346061.17</v>
      </c>
      <c r="M15" s="766">
        <f>+K15+N15</f>
        <v>13230507</v>
      </c>
      <c r="N15" s="766">
        <v>13230507</v>
      </c>
      <c r="O15" s="766">
        <f t="shared" ref="O15" si="3">+J15-M15</f>
        <v>2688307.25</v>
      </c>
      <c r="P15" s="766" t="e">
        <f t="shared" ref="P15" si="4">L15/H15</f>
        <v>#DIV/0!</v>
      </c>
      <c r="Q15" s="628">
        <f t="shared" ref="Q15" si="5">L15/J15</f>
        <v>2.1739129847563866E-2</v>
      </c>
    </row>
    <row r="16" spans="1:17" s="42" customFormat="1" ht="15" customHeight="1">
      <c r="A16" s="17"/>
      <c r="B16" s="379"/>
      <c r="C16" s="240"/>
      <c r="D16" s="241"/>
      <c r="E16" s="389"/>
      <c r="F16" s="389"/>
      <c r="G16" s="399"/>
      <c r="H16" s="331"/>
      <c r="I16" s="331"/>
      <c r="J16" s="331"/>
      <c r="K16" s="331"/>
      <c r="L16" s="331"/>
      <c r="M16" s="331"/>
      <c r="N16" s="331"/>
      <c r="O16" s="331"/>
      <c r="P16" s="261"/>
      <c r="Q16" s="628"/>
    </row>
    <row r="17" spans="1:17" s="42" customFormat="1" ht="12.75">
      <c r="A17" s="17"/>
      <c r="B17" s="379"/>
      <c r="C17" s="1278"/>
      <c r="D17" s="1279"/>
      <c r="E17" s="389"/>
      <c r="F17" s="389"/>
      <c r="G17" s="399"/>
      <c r="H17" s="331"/>
      <c r="I17" s="331"/>
      <c r="J17" s="331"/>
      <c r="K17" s="331"/>
      <c r="L17" s="331"/>
      <c r="M17" s="331"/>
      <c r="N17" s="331"/>
      <c r="O17" s="331"/>
      <c r="P17" s="261"/>
      <c r="Q17" s="628"/>
    </row>
    <row r="18" spans="1:17" s="42" customFormat="1" ht="12.75">
      <c r="A18" s="17"/>
      <c r="B18" s="379"/>
      <c r="C18" s="708"/>
      <c r="D18" s="709"/>
      <c r="E18" s="389"/>
      <c r="F18" s="389"/>
      <c r="G18" s="399"/>
      <c r="H18" s="331"/>
      <c r="I18" s="331"/>
      <c r="J18" s="331"/>
      <c r="K18" s="331"/>
      <c r="L18" s="331"/>
      <c r="M18" s="331"/>
      <c r="N18" s="331"/>
      <c r="O18" s="331"/>
      <c r="P18" s="261"/>
      <c r="Q18" s="628"/>
    </row>
    <row r="19" spans="1:17" s="42" customFormat="1" ht="12.75">
      <c r="A19" s="17"/>
      <c r="B19" s="379"/>
      <c r="C19" s="708"/>
      <c r="D19" s="709"/>
      <c r="E19" s="389"/>
      <c r="F19" s="389"/>
      <c r="G19" s="399"/>
      <c r="H19" s="331"/>
      <c r="I19" s="331"/>
      <c r="J19" s="331"/>
      <c r="K19" s="331"/>
      <c r="L19" s="331"/>
      <c r="M19" s="331"/>
      <c r="N19" s="331"/>
      <c r="O19" s="331"/>
      <c r="P19" s="261"/>
      <c r="Q19" s="628"/>
    </row>
    <row r="20" spans="1:17" s="42" customFormat="1" ht="15.75" customHeight="1">
      <c r="A20" s="17"/>
      <c r="B20" s="1252"/>
      <c r="C20" s="1253"/>
      <c r="D20" s="1268"/>
      <c r="E20" s="389"/>
      <c r="F20" s="389"/>
      <c r="G20" s="390"/>
      <c r="H20" s="390"/>
      <c r="I20" s="390"/>
      <c r="J20" s="390"/>
      <c r="K20" s="390"/>
      <c r="L20" s="390"/>
      <c r="M20" s="390"/>
      <c r="N20" s="390"/>
      <c r="O20" s="390"/>
      <c r="P20" s="261"/>
      <c r="Q20" s="628"/>
    </row>
    <row r="21" spans="1:17" s="42" customFormat="1" ht="12.75">
      <c r="A21" s="17"/>
      <c r="B21" s="625"/>
      <c r="C21" s="392"/>
      <c r="D21" s="393"/>
      <c r="E21" s="394"/>
      <c r="F21" s="394"/>
      <c r="G21" s="395"/>
      <c r="H21" s="395"/>
      <c r="I21" s="395"/>
      <c r="J21" s="395"/>
      <c r="K21" s="395"/>
      <c r="L21" s="395"/>
      <c r="M21" s="395"/>
      <c r="N21" s="395"/>
      <c r="O21" s="395"/>
      <c r="P21" s="261"/>
      <c r="Q21" s="628"/>
    </row>
    <row r="22" spans="1:17" s="44" customFormat="1" ht="12.75">
      <c r="A22" s="43"/>
      <c r="B22" s="598"/>
      <c r="C22" s="1269" t="s">
        <v>238</v>
      </c>
      <c r="D22" s="1270"/>
      <c r="E22" s="396"/>
      <c r="F22" s="396"/>
      <c r="G22" s="396"/>
      <c r="H22" s="401">
        <f>SUM(H11:H21)</f>
        <v>91316198</v>
      </c>
      <c r="I22" s="401">
        <f t="shared" ref="I22:O22" si="6">SUM(I11:I21)</f>
        <v>26540896.740000002</v>
      </c>
      <c r="J22" s="401">
        <f t="shared" si="6"/>
        <v>114300297.05000001</v>
      </c>
      <c r="K22" s="401">
        <f t="shared" si="6"/>
        <v>1204540.6400000001</v>
      </c>
      <c r="L22" s="401">
        <f t="shared" si="6"/>
        <v>357893.17</v>
      </c>
      <c r="M22" s="401">
        <f t="shared" si="6"/>
        <v>77554670.319999993</v>
      </c>
      <c r="N22" s="401">
        <f t="shared" si="6"/>
        <v>76338297.700000003</v>
      </c>
      <c r="O22" s="401">
        <f t="shared" si="6"/>
        <v>36745626.730000012</v>
      </c>
      <c r="P22" s="1299"/>
      <c r="Q22" s="1300"/>
    </row>
    <row r="23" spans="1:17" s="42" customFormat="1" ht="12.75">
      <c r="A23" s="17"/>
      <c r="B23" s="704"/>
      <c r="C23" s="705"/>
      <c r="D23" s="705"/>
      <c r="E23" s="705"/>
      <c r="F23" s="705"/>
      <c r="G23" s="705"/>
      <c r="H23" s="705"/>
      <c r="I23" s="705"/>
      <c r="J23" s="705"/>
      <c r="K23" s="705"/>
      <c r="L23" s="705"/>
      <c r="M23" s="705"/>
      <c r="N23" s="705"/>
      <c r="O23" s="705"/>
      <c r="P23" s="705"/>
      <c r="Q23" s="577"/>
    </row>
    <row r="24" spans="1:17" s="42" customFormat="1" ht="12.75">
      <c r="A24" s="17"/>
      <c r="B24" s="704" t="s">
        <v>78</v>
      </c>
      <c r="C24" s="240"/>
      <c r="D24" s="240"/>
      <c r="E24" s="240"/>
      <c r="F24" s="240"/>
      <c r="G24" s="705"/>
      <c r="H24" s="705"/>
      <c r="I24" s="705"/>
      <c r="J24" s="705"/>
      <c r="K24" s="705"/>
      <c r="L24" s="307"/>
      <c r="M24" s="307"/>
      <c r="N24" s="307"/>
      <c r="O24" s="307"/>
      <c r="P24" s="705"/>
      <c r="Q24" s="463"/>
    </row>
    <row r="25" spans="1:17" s="42" customFormat="1" ht="12.75">
      <c r="A25" s="17"/>
      <c r="B25" s="704"/>
      <c r="C25" s="705"/>
      <c r="D25" s="705"/>
      <c r="E25" s="705"/>
      <c r="F25" s="705"/>
      <c r="G25" s="705"/>
      <c r="H25" s="705"/>
      <c r="I25" s="705"/>
      <c r="J25" s="705"/>
      <c r="K25" s="705"/>
      <c r="L25" s="705"/>
      <c r="M25" s="705"/>
      <c r="N25" s="705"/>
      <c r="O25" s="705"/>
      <c r="P25" s="705"/>
      <c r="Q25" s="577"/>
    </row>
    <row r="26" spans="1:17" s="42" customFormat="1" ht="12.75">
      <c r="A26" s="17"/>
      <c r="B26" s="704"/>
      <c r="C26" s="705"/>
      <c r="D26" s="705"/>
      <c r="E26" s="705"/>
      <c r="F26" s="705"/>
      <c r="G26" s="705"/>
      <c r="H26" s="705"/>
      <c r="I26" s="705"/>
      <c r="J26" s="705"/>
      <c r="K26" s="705"/>
      <c r="L26" s="705"/>
      <c r="M26" s="705"/>
      <c r="N26" s="705"/>
      <c r="O26" s="705"/>
      <c r="P26" s="705"/>
      <c r="Q26" s="463"/>
    </row>
    <row r="27" spans="1:17" s="42" customFormat="1" ht="12.75">
      <c r="A27" s="17"/>
      <c r="B27" s="704"/>
      <c r="C27" s="96"/>
      <c r="D27" s="96"/>
      <c r="E27" s="96"/>
      <c r="F27" s="96"/>
      <c r="G27" s="705"/>
      <c r="H27" s="705"/>
      <c r="I27" s="705"/>
      <c r="J27" s="705"/>
      <c r="K27" s="51"/>
      <c r="L27" s="96"/>
      <c r="M27" s="96"/>
      <c r="N27" s="96"/>
      <c r="O27" s="705"/>
      <c r="P27" s="705"/>
      <c r="Q27" s="463"/>
    </row>
    <row r="28" spans="1:17" s="42" customFormat="1" ht="12.75">
      <c r="A28" s="17"/>
      <c r="B28" s="704"/>
      <c r="C28" s="51"/>
      <c r="D28" s="250" t="s">
        <v>606</v>
      </c>
      <c r="E28" s="718"/>
      <c r="F28" s="705"/>
      <c r="G28" s="705"/>
      <c r="H28" s="705"/>
      <c r="I28" s="705"/>
      <c r="J28" s="51"/>
      <c r="K28" s="705"/>
      <c r="L28" s="1302" t="s">
        <v>608</v>
      </c>
      <c r="M28" s="1302"/>
      <c r="N28" s="1302"/>
      <c r="O28" s="705"/>
      <c r="P28" s="705"/>
      <c r="Q28" s="463"/>
    </row>
    <row r="29" spans="1:17" s="42" customFormat="1" ht="12.75">
      <c r="A29" s="17"/>
      <c r="B29" s="719"/>
      <c r="C29" s="705"/>
      <c r="D29" s="705" t="s">
        <v>578</v>
      </c>
      <c r="E29" s="705"/>
      <c r="F29" s="705"/>
      <c r="G29" s="705"/>
      <c r="H29" s="705"/>
      <c r="I29" s="705"/>
      <c r="J29" s="705"/>
      <c r="K29" s="51"/>
      <c r="L29" s="1301" t="s">
        <v>607</v>
      </c>
      <c r="M29" s="1301"/>
      <c r="N29" s="1301"/>
      <c r="O29" s="705"/>
      <c r="P29" s="705"/>
      <c r="Q29" s="463"/>
    </row>
    <row r="30" spans="1:17" s="42" customFormat="1" ht="13.5" thickBot="1">
      <c r="A30" s="17"/>
      <c r="B30" s="479"/>
      <c r="C30" s="480"/>
      <c r="D30" s="480"/>
      <c r="E30" s="480"/>
      <c r="F30" s="480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3"/>
    </row>
    <row r="31" spans="1:17" s="42" customFormat="1" ht="12.75">
      <c r="A31" s="17"/>
      <c r="B31" s="705"/>
      <c r="C31" s="705"/>
      <c r="D31" s="705"/>
      <c r="E31" s="705"/>
      <c r="F31" s="705"/>
      <c r="G31" s="238"/>
      <c r="H31" s="238"/>
      <c r="I31" s="238"/>
      <c r="J31" s="238"/>
      <c r="K31" s="238"/>
      <c r="L31" s="238"/>
      <c r="M31" s="238"/>
      <c r="N31" s="238"/>
      <c r="O31" s="238"/>
      <c r="P31" s="73"/>
      <c r="Q31" s="238"/>
    </row>
    <row r="32" spans="1:17" s="42" customFormat="1" ht="12.75">
      <c r="A32" s="17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73"/>
      <c r="Q32" s="238"/>
    </row>
    <row r="33" spans="1:16" s="42" customFormat="1" ht="12">
      <c r="A33" s="17"/>
      <c r="P33" s="17"/>
    </row>
    <row r="34" spans="1:16" s="42" customFormat="1" ht="12">
      <c r="A34" s="17"/>
      <c r="P34" s="17"/>
    </row>
    <row r="35" spans="1:16" s="42" customFormat="1" ht="12">
      <c r="A35" s="17"/>
      <c r="P35" s="17"/>
    </row>
  </sheetData>
  <mergeCells count="19">
    <mergeCell ref="P22:Q22"/>
    <mergeCell ref="B20:D20"/>
    <mergeCell ref="C22:D22"/>
    <mergeCell ref="L29:N29"/>
    <mergeCell ref="L28:N28"/>
    <mergeCell ref="B2:Q3"/>
    <mergeCell ref="B4:Q4"/>
    <mergeCell ref="B8:D10"/>
    <mergeCell ref="E8:E10"/>
    <mergeCell ref="G8:G10"/>
    <mergeCell ref="H8:N8"/>
    <mergeCell ref="O8:O9"/>
    <mergeCell ref="P8:Q8"/>
    <mergeCell ref="B11:D11"/>
    <mergeCell ref="C12:D12"/>
    <mergeCell ref="C15:D15"/>
    <mergeCell ref="C14:D14"/>
    <mergeCell ref="C17:D17"/>
    <mergeCell ref="C13:D13"/>
  </mergeCells>
  <dataValidations disablePrompts="1" count="1">
    <dataValidation allowBlank="1" showInputMessage="1" showErrorMessage="1" prompt="Valor absoluto y/o relativo que registren los indicadores con relación a su meta anual correspondiente al programa, proyecto o actividad que se trate. (DOF 9-dic-09)" sqref="P8"/>
  </dataValidations>
  <printOptions horizontalCentered="1"/>
  <pageMargins left="0.23622047244094491" right="0.23622047244094491" top="0.74803149606299213" bottom="0.55118110236220474" header="0.31496062992125984" footer="0.31496062992125984"/>
  <pageSetup scale="60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zoomScale="70" zoomScaleNormal="70" workbookViewId="0">
      <selection activeCell="B5" sqref="B5"/>
    </sheetView>
  </sheetViews>
  <sheetFormatPr baseColWidth="10" defaultRowHeight="15"/>
  <cols>
    <col min="1" max="1" width="2.85546875" customWidth="1"/>
    <col min="2" max="2" width="5.7109375" customWidth="1"/>
    <col min="3" max="3" width="19.42578125" customWidth="1"/>
    <col min="4" max="5" width="4.5703125" customWidth="1"/>
    <col min="6" max="6" width="4.28515625" customWidth="1"/>
    <col min="7" max="7" width="4.7109375" customWidth="1"/>
    <col min="8" max="8" width="9.28515625" customWidth="1"/>
    <col min="9" max="9" width="16.42578125" customWidth="1"/>
    <col min="10" max="10" width="5.5703125" customWidth="1"/>
    <col min="11" max="11" width="6.85546875" customWidth="1"/>
    <col min="12" max="12" width="10.85546875" customWidth="1"/>
    <col min="13" max="13" width="11.5703125" customWidth="1"/>
    <col min="14" max="15" width="9.85546875" customWidth="1"/>
    <col min="16" max="16" width="14.42578125" customWidth="1"/>
    <col min="17" max="17" width="13" customWidth="1"/>
    <col min="18" max="18" width="11.85546875" customWidth="1"/>
    <col min="19" max="19" width="10.42578125" customWidth="1"/>
    <col min="20" max="20" width="10.7109375" customWidth="1"/>
    <col min="22" max="22" width="13" customWidth="1"/>
    <col min="23" max="23" width="13.28515625" customWidth="1"/>
    <col min="25" max="25" width="13.7109375" customWidth="1"/>
  </cols>
  <sheetData>
    <row r="1" spans="1:26" ht="15.75" thickBot="1">
      <c r="A1" s="802"/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</row>
    <row r="2" spans="1:26" s="42" customFormat="1" ht="9" customHeight="1">
      <c r="A2" s="17"/>
      <c r="B2" s="1182" t="s">
        <v>527</v>
      </c>
      <c r="C2" s="1008"/>
      <c r="D2" s="1008"/>
      <c r="E2" s="1008"/>
      <c r="F2" s="1008"/>
      <c r="G2" s="1008"/>
      <c r="H2" s="1008"/>
      <c r="I2" s="1008"/>
      <c r="J2" s="1008"/>
      <c r="K2" s="1008"/>
      <c r="L2" s="1008"/>
      <c r="M2" s="1008"/>
      <c r="N2" s="1008"/>
      <c r="O2" s="1008"/>
      <c r="P2" s="1008"/>
      <c r="Q2" s="1008"/>
      <c r="R2" s="1008"/>
      <c r="S2" s="1008"/>
      <c r="T2" s="1008"/>
      <c r="U2" s="1008"/>
      <c r="V2" s="1008"/>
      <c r="W2" s="1008"/>
      <c r="X2" s="1008"/>
      <c r="Y2" s="1203"/>
      <c r="Z2" s="238"/>
    </row>
    <row r="3" spans="1:26" s="42" customFormat="1" ht="12.75">
      <c r="A3" s="17"/>
      <c r="B3" s="1035"/>
      <c r="C3" s="1031"/>
      <c r="D3" s="1031"/>
      <c r="E3" s="1031"/>
      <c r="F3" s="1031"/>
      <c r="G3" s="1031"/>
      <c r="H3" s="1031"/>
      <c r="I3" s="1031"/>
      <c r="J3" s="1031"/>
      <c r="K3" s="1031"/>
      <c r="L3" s="1031"/>
      <c r="M3" s="1031"/>
      <c r="N3" s="1031"/>
      <c r="O3" s="1031"/>
      <c r="P3" s="1031"/>
      <c r="Q3" s="1031"/>
      <c r="R3" s="1031"/>
      <c r="S3" s="1031"/>
      <c r="T3" s="1031"/>
      <c r="U3" s="1031"/>
      <c r="V3" s="1031"/>
      <c r="W3" s="1031"/>
      <c r="X3" s="1031"/>
      <c r="Y3" s="1036"/>
      <c r="Z3" s="238"/>
    </row>
    <row r="4" spans="1:26" s="42" customFormat="1" ht="12.75">
      <c r="A4" s="17"/>
      <c r="B4" s="1035" t="s">
        <v>1631</v>
      </c>
      <c r="C4" s="1031"/>
      <c r="D4" s="1031"/>
      <c r="E4" s="1031"/>
      <c r="F4" s="1031"/>
      <c r="G4" s="1031"/>
      <c r="H4" s="1031"/>
      <c r="I4" s="1031"/>
      <c r="J4" s="1031"/>
      <c r="K4" s="1031"/>
      <c r="L4" s="1031"/>
      <c r="M4" s="1031"/>
      <c r="N4" s="1031"/>
      <c r="O4" s="1031"/>
      <c r="P4" s="1031"/>
      <c r="Q4" s="1031"/>
      <c r="R4" s="1031"/>
      <c r="S4" s="1031"/>
      <c r="T4" s="1031"/>
      <c r="U4" s="1031"/>
      <c r="V4" s="1031"/>
      <c r="W4" s="1031"/>
      <c r="X4" s="1031"/>
      <c r="Y4" s="1036"/>
      <c r="Z4" s="238"/>
    </row>
    <row r="5" spans="1:26" s="17" customFormat="1" ht="8.25" customHeight="1">
      <c r="B5" s="56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737"/>
      <c r="Q5" s="737"/>
      <c r="R5" s="737"/>
      <c r="S5" s="737"/>
      <c r="T5" s="737"/>
      <c r="U5" s="737"/>
      <c r="V5" s="737"/>
      <c r="W5" s="737"/>
      <c r="X5" s="737"/>
      <c r="Y5" s="463"/>
      <c r="Z5" s="73"/>
    </row>
    <row r="6" spans="1:26" s="17" customFormat="1" ht="24" customHeight="1">
      <c r="B6" s="736"/>
      <c r="C6" s="737"/>
      <c r="D6" s="738" t="s">
        <v>4</v>
      </c>
      <c r="E6" s="397" t="s">
        <v>555</v>
      </c>
      <c r="F6" s="397"/>
      <c r="G6" s="163"/>
      <c r="H6" s="116"/>
      <c r="I6" s="116"/>
      <c r="J6" s="116"/>
      <c r="K6" s="116"/>
      <c r="L6" s="737"/>
      <c r="M6" s="737"/>
      <c r="N6" s="103"/>
      <c r="O6" s="103"/>
      <c r="P6" s="737"/>
      <c r="Q6" s="737"/>
      <c r="R6" s="737"/>
      <c r="S6" s="737"/>
      <c r="T6" s="737"/>
      <c r="U6" s="737"/>
      <c r="V6" s="737"/>
      <c r="W6" s="737"/>
      <c r="X6" s="737"/>
      <c r="Y6" s="463"/>
      <c r="Z6" s="73"/>
    </row>
    <row r="7" spans="1:26" s="17" customFormat="1" ht="8.25" customHeight="1">
      <c r="B7" s="56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737"/>
      <c r="Q7" s="737"/>
      <c r="R7" s="737"/>
      <c r="S7" s="737"/>
      <c r="T7" s="737"/>
      <c r="U7" s="737"/>
      <c r="V7" s="737"/>
      <c r="W7" s="737"/>
      <c r="X7" s="737"/>
      <c r="Y7" s="463"/>
      <c r="Z7" s="73"/>
    </row>
    <row r="8" spans="1:26" s="42" customFormat="1" ht="15" customHeight="1">
      <c r="A8" s="17"/>
      <c r="B8" s="1311" t="s">
        <v>528</v>
      </c>
      <c r="C8" s="1312"/>
      <c r="D8" s="1313" t="s">
        <v>529</v>
      </c>
      <c r="E8" s="1056"/>
      <c r="F8" s="1056"/>
      <c r="G8" s="1056"/>
      <c r="H8" s="1314"/>
      <c r="I8" s="1315" t="s">
        <v>530</v>
      </c>
      <c r="J8" s="1315"/>
      <c r="K8" s="1315"/>
      <c r="L8" s="1315"/>
      <c r="M8" s="1315"/>
      <c r="N8" s="1315"/>
      <c r="O8" s="1315"/>
      <c r="P8" s="1315" t="s">
        <v>531</v>
      </c>
      <c r="Q8" s="1315"/>
      <c r="R8" s="1315"/>
      <c r="S8" s="1315"/>
      <c r="T8" s="1315"/>
      <c r="U8" s="1315" t="s">
        <v>532</v>
      </c>
      <c r="V8" s="1315"/>
      <c r="W8" s="1315"/>
      <c r="X8" s="1315"/>
      <c r="Y8" s="1316"/>
      <c r="Z8" s="238"/>
    </row>
    <row r="9" spans="1:26" s="42" customFormat="1" ht="24.75" customHeight="1">
      <c r="A9" s="17"/>
      <c r="B9" s="1319" t="s">
        <v>533</v>
      </c>
      <c r="C9" s="1321" t="s">
        <v>534</v>
      </c>
      <c r="D9" s="1309" t="s">
        <v>535</v>
      </c>
      <c r="E9" s="1309" t="s">
        <v>536</v>
      </c>
      <c r="F9" s="1309" t="s">
        <v>537</v>
      </c>
      <c r="G9" s="1309" t="s">
        <v>538</v>
      </c>
      <c r="H9" s="1309" t="s">
        <v>519</v>
      </c>
      <c r="I9" s="1306" t="s">
        <v>539</v>
      </c>
      <c r="J9" s="1306" t="s">
        <v>540</v>
      </c>
      <c r="K9" s="1306" t="s">
        <v>541</v>
      </c>
      <c r="L9" s="1306" t="s">
        <v>542</v>
      </c>
      <c r="M9" s="1306" t="s">
        <v>543</v>
      </c>
      <c r="N9" s="1306" t="s">
        <v>544</v>
      </c>
      <c r="O9" s="1306" t="s">
        <v>545</v>
      </c>
      <c r="P9" s="1306" t="s">
        <v>546</v>
      </c>
      <c r="Q9" s="1306" t="s">
        <v>547</v>
      </c>
      <c r="R9" s="1306" t="s">
        <v>548</v>
      </c>
      <c r="S9" s="1317" t="s">
        <v>549</v>
      </c>
      <c r="T9" s="1323"/>
      <c r="U9" s="1306" t="s">
        <v>233</v>
      </c>
      <c r="V9" s="1306" t="s">
        <v>210</v>
      </c>
      <c r="W9" s="1306" t="s">
        <v>211</v>
      </c>
      <c r="X9" s="1317" t="s">
        <v>550</v>
      </c>
      <c r="Y9" s="1318"/>
      <c r="Z9" s="238"/>
    </row>
    <row r="10" spans="1:26" s="42" customFormat="1" ht="30.75" customHeight="1">
      <c r="A10" s="17"/>
      <c r="B10" s="1320"/>
      <c r="C10" s="1322"/>
      <c r="D10" s="1310"/>
      <c r="E10" s="1310"/>
      <c r="F10" s="1310"/>
      <c r="G10" s="1310"/>
      <c r="H10" s="1310"/>
      <c r="I10" s="1308"/>
      <c r="J10" s="1308"/>
      <c r="K10" s="1308"/>
      <c r="L10" s="1308"/>
      <c r="M10" s="1308"/>
      <c r="N10" s="1308"/>
      <c r="O10" s="1308"/>
      <c r="P10" s="1308"/>
      <c r="Q10" s="1308"/>
      <c r="R10" s="1308"/>
      <c r="S10" s="739" t="s">
        <v>551</v>
      </c>
      <c r="T10" s="739" t="s">
        <v>552</v>
      </c>
      <c r="U10" s="1307"/>
      <c r="V10" s="1307"/>
      <c r="W10" s="1307"/>
      <c r="X10" s="740" t="s">
        <v>553</v>
      </c>
      <c r="Y10" s="741" t="s">
        <v>554</v>
      </c>
      <c r="Z10" s="238"/>
    </row>
    <row r="11" spans="1:26" s="42" customFormat="1" ht="15" customHeight="1">
      <c r="A11" s="17"/>
      <c r="B11" s="629"/>
      <c r="C11" s="402"/>
      <c r="D11" s="403"/>
      <c r="E11" s="389"/>
      <c r="F11" s="389"/>
      <c r="G11" s="390"/>
      <c r="H11" s="404"/>
      <c r="I11" s="405"/>
      <c r="J11" s="406"/>
      <c r="K11" s="406"/>
      <c r="L11" s="406"/>
      <c r="M11" s="406"/>
      <c r="N11" s="406"/>
      <c r="O11" s="407"/>
      <c r="P11" s="408"/>
      <c r="Q11" s="408"/>
      <c r="R11" s="408"/>
      <c r="S11" s="408"/>
      <c r="T11" s="742"/>
      <c r="U11" s="408"/>
      <c r="V11" s="408"/>
      <c r="W11" s="408"/>
      <c r="X11" s="408"/>
      <c r="Y11" s="743"/>
      <c r="Z11" s="238"/>
    </row>
    <row r="12" spans="1:26" s="42" customFormat="1" ht="12.75">
      <c r="A12" s="17"/>
      <c r="B12" s="630"/>
      <c r="C12" s="409"/>
      <c r="D12" s="410"/>
      <c r="E12" s="391"/>
      <c r="F12" s="391"/>
      <c r="G12" s="391"/>
      <c r="H12" s="411"/>
      <c r="I12" s="411"/>
      <c r="J12" s="412"/>
      <c r="K12" s="412"/>
      <c r="L12" s="412"/>
      <c r="M12" s="412"/>
      <c r="N12" s="412"/>
      <c r="O12" s="413"/>
      <c r="P12" s="737"/>
      <c r="Q12" s="737"/>
      <c r="R12" s="737"/>
      <c r="S12" s="737"/>
      <c r="T12" s="744"/>
      <c r="U12" s="737"/>
      <c r="V12" s="737"/>
      <c r="W12" s="737"/>
      <c r="X12" s="737"/>
      <c r="Y12" s="463"/>
      <c r="Z12" s="238"/>
    </row>
    <row r="13" spans="1:26" s="42" customFormat="1" ht="12.75">
      <c r="A13" s="17"/>
      <c r="B13" s="630"/>
      <c r="C13" s="409"/>
      <c r="D13" s="410"/>
      <c r="E13" s="389"/>
      <c r="F13" s="389"/>
      <c r="G13" s="390"/>
      <c r="H13" s="414"/>
      <c r="I13" s="414"/>
      <c r="J13" s="415"/>
      <c r="K13" s="415"/>
      <c r="L13" s="415"/>
      <c r="M13" s="415"/>
      <c r="N13" s="415"/>
      <c r="O13" s="416"/>
      <c r="P13" s="737"/>
      <c r="Q13" s="737"/>
      <c r="R13" s="737"/>
      <c r="S13" s="737"/>
      <c r="T13" s="744"/>
      <c r="U13" s="737"/>
      <c r="V13" s="737"/>
      <c r="W13" s="737"/>
      <c r="X13" s="737"/>
      <c r="Y13" s="463"/>
      <c r="Z13" s="238"/>
    </row>
    <row r="14" spans="1:26" s="42" customFormat="1" ht="12.75">
      <c r="A14" s="17"/>
      <c r="B14" s="630"/>
      <c r="C14" s="409"/>
      <c r="D14" s="410"/>
      <c r="E14" s="389"/>
      <c r="F14" s="389"/>
      <c r="G14" s="390"/>
      <c r="H14" s="404"/>
      <c r="I14" s="404"/>
      <c r="J14" s="367"/>
      <c r="K14" s="367"/>
      <c r="L14" s="367"/>
      <c r="M14" s="367"/>
      <c r="N14" s="367"/>
      <c r="O14" s="389"/>
      <c r="P14" s="737"/>
      <c r="Q14" s="737"/>
      <c r="R14" s="737"/>
      <c r="S14" s="737"/>
      <c r="T14" s="744"/>
      <c r="U14" s="737"/>
      <c r="V14" s="737"/>
      <c r="W14" s="737"/>
      <c r="X14" s="737"/>
      <c r="Y14" s="463"/>
      <c r="Z14" s="238"/>
    </row>
    <row r="15" spans="1:26" s="42" customFormat="1" ht="12.75">
      <c r="A15" s="17"/>
      <c r="B15" s="630"/>
      <c r="C15" s="409"/>
      <c r="D15" s="410"/>
      <c r="E15" s="391"/>
      <c r="F15" s="391"/>
      <c r="G15" s="391"/>
      <c r="H15" s="417"/>
      <c r="I15" s="417"/>
      <c r="J15" s="418"/>
      <c r="K15" s="418"/>
      <c r="L15" s="418"/>
      <c r="M15" s="418"/>
      <c r="N15" s="418"/>
      <c r="O15" s="391"/>
      <c r="P15" s="737"/>
      <c r="Q15" s="737"/>
      <c r="R15" s="737"/>
      <c r="S15" s="737"/>
      <c r="T15" s="744"/>
      <c r="U15" s="737"/>
      <c r="V15" s="737"/>
      <c r="W15" s="737"/>
      <c r="X15" s="737"/>
      <c r="Y15" s="463"/>
      <c r="Z15" s="238"/>
    </row>
    <row r="16" spans="1:26" s="42" customFormat="1" ht="12.75">
      <c r="A16" s="17"/>
      <c r="B16" s="630"/>
      <c r="C16" s="409"/>
      <c r="D16" s="410"/>
      <c r="E16" s="389"/>
      <c r="F16" s="389"/>
      <c r="G16" s="390"/>
      <c r="H16" s="404"/>
      <c r="I16" s="404"/>
      <c r="J16" s="367"/>
      <c r="K16" s="367"/>
      <c r="L16" s="367"/>
      <c r="M16" s="367"/>
      <c r="N16" s="367"/>
      <c r="O16" s="389"/>
      <c r="P16" s="737"/>
      <c r="Q16" s="737"/>
      <c r="R16" s="737"/>
      <c r="S16" s="737"/>
      <c r="T16" s="744"/>
      <c r="U16" s="737"/>
      <c r="V16" s="737"/>
      <c r="W16" s="737"/>
      <c r="X16" s="737"/>
      <c r="Y16" s="463"/>
      <c r="Z16" s="238"/>
    </row>
    <row r="17" spans="1:26" s="42" customFormat="1" ht="12.75">
      <c r="A17" s="17"/>
      <c r="B17" s="630"/>
      <c r="C17" s="409"/>
      <c r="D17" s="410"/>
      <c r="E17" s="389"/>
      <c r="F17" s="389"/>
      <c r="G17" s="390"/>
      <c r="H17" s="404"/>
      <c r="I17" s="404"/>
      <c r="J17" s="367"/>
      <c r="K17" s="367"/>
      <c r="L17" s="367"/>
      <c r="M17" s="367"/>
      <c r="N17" s="367"/>
      <c r="O17" s="389"/>
      <c r="P17" s="737"/>
      <c r="Q17" s="737"/>
      <c r="R17" s="737"/>
      <c r="S17" s="737"/>
      <c r="T17" s="744"/>
      <c r="U17" s="737"/>
      <c r="V17" s="737"/>
      <c r="W17" s="737"/>
      <c r="X17" s="737"/>
      <c r="Y17" s="463"/>
      <c r="Z17" s="238"/>
    </row>
    <row r="18" spans="1:26" s="42" customFormat="1" ht="12.75">
      <c r="A18" s="17"/>
      <c r="B18" s="630"/>
      <c r="C18" s="409"/>
      <c r="D18" s="410"/>
      <c r="E18" s="389"/>
      <c r="F18" s="389"/>
      <c r="G18" s="390"/>
      <c r="H18" s="404"/>
      <c r="I18" s="404"/>
      <c r="J18" s="367"/>
      <c r="K18" s="367"/>
      <c r="L18" s="367"/>
      <c r="M18" s="367"/>
      <c r="N18" s="367"/>
      <c r="O18" s="389"/>
      <c r="P18" s="737"/>
      <c r="Q18" s="737"/>
      <c r="R18" s="737"/>
      <c r="S18" s="737"/>
      <c r="T18" s="744"/>
      <c r="U18" s="737"/>
      <c r="V18" s="737"/>
      <c r="W18" s="737"/>
      <c r="X18" s="737"/>
      <c r="Y18" s="463"/>
      <c r="Z18" s="238"/>
    </row>
    <row r="19" spans="1:26" s="42" customFormat="1" ht="12.75">
      <c r="A19" s="17"/>
      <c r="B19" s="630"/>
      <c r="C19" s="409"/>
      <c r="D19" s="410"/>
      <c r="E19" s="389"/>
      <c r="F19" s="389"/>
      <c r="G19" s="390"/>
      <c r="H19" s="404"/>
      <c r="I19" s="404"/>
      <c r="J19" s="367"/>
      <c r="K19" s="367"/>
      <c r="L19" s="367"/>
      <c r="M19" s="367"/>
      <c r="N19" s="367"/>
      <c r="O19" s="389"/>
      <c r="P19" s="737"/>
      <c r="Q19" s="737"/>
      <c r="R19" s="737"/>
      <c r="S19" s="737"/>
      <c r="T19" s="744"/>
      <c r="U19" s="737"/>
      <c r="V19" s="737"/>
      <c r="W19" s="737"/>
      <c r="X19" s="737"/>
      <c r="Y19" s="463"/>
      <c r="Z19" s="238"/>
    </row>
    <row r="20" spans="1:26" s="42" customFormat="1" ht="12.75">
      <c r="A20" s="17"/>
      <c r="B20" s="630"/>
      <c r="C20" s="409"/>
      <c r="D20" s="410"/>
      <c r="E20" s="389"/>
      <c r="F20" s="389"/>
      <c r="G20" s="390"/>
      <c r="H20" s="404"/>
      <c r="I20" s="404"/>
      <c r="J20" s="367"/>
      <c r="K20" s="367"/>
      <c r="L20" s="367"/>
      <c r="M20" s="367"/>
      <c r="N20" s="367"/>
      <c r="O20" s="389"/>
      <c r="P20" s="737"/>
      <c r="Q20" s="737"/>
      <c r="R20" s="737"/>
      <c r="S20" s="737"/>
      <c r="T20" s="744"/>
      <c r="U20" s="737"/>
      <c r="V20" s="737"/>
      <c r="W20" s="737"/>
      <c r="X20" s="737"/>
      <c r="Y20" s="463"/>
      <c r="Z20" s="238"/>
    </row>
    <row r="21" spans="1:26" s="42" customFormat="1" ht="12.75">
      <c r="A21" s="17"/>
      <c r="B21" s="630"/>
      <c r="C21" s="409"/>
      <c r="D21" s="410"/>
      <c r="E21" s="389"/>
      <c r="F21" s="389"/>
      <c r="G21" s="390"/>
      <c r="H21" s="404"/>
      <c r="I21" s="404"/>
      <c r="J21" s="367"/>
      <c r="K21" s="367"/>
      <c r="L21" s="367"/>
      <c r="M21" s="367"/>
      <c r="N21" s="367"/>
      <c r="O21" s="389"/>
      <c r="P21" s="737"/>
      <c r="Q21" s="737"/>
      <c r="R21" s="737"/>
      <c r="S21" s="737"/>
      <c r="T21" s="744"/>
      <c r="U21" s="737"/>
      <c r="V21" s="737"/>
      <c r="W21" s="737"/>
      <c r="X21" s="737"/>
      <c r="Y21" s="463"/>
      <c r="Z21" s="238"/>
    </row>
    <row r="22" spans="1:26" s="42" customFormat="1" ht="12.75">
      <c r="A22" s="17"/>
      <c r="B22" s="630"/>
      <c r="C22" s="409"/>
      <c r="D22" s="410"/>
      <c r="E22" s="389"/>
      <c r="F22" s="389"/>
      <c r="G22" s="390"/>
      <c r="H22" s="404"/>
      <c r="I22" s="404"/>
      <c r="J22" s="367"/>
      <c r="K22" s="367"/>
      <c r="L22" s="367"/>
      <c r="M22" s="367"/>
      <c r="N22" s="367"/>
      <c r="O22" s="389"/>
      <c r="P22" s="737"/>
      <c r="Q22" s="737"/>
      <c r="R22" s="737"/>
      <c r="S22" s="737"/>
      <c r="T22" s="744"/>
      <c r="U22" s="737"/>
      <c r="V22" s="737"/>
      <c r="W22" s="737"/>
      <c r="X22" s="737"/>
      <c r="Y22" s="463"/>
      <c r="Z22" s="238"/>
    </row>
    <row r="23" spans="1:26" s="42" customFormat="1" ht="12.75">
      <c r="A23" s="17"/>
      <c r="B23" s="630"/>
      <c r="C23" s="409"/>
      <c r="D23" s="410"/>
      <c r="E23" s="389"/>
      <c r="F23" s="389"/>
      <c r="G23" s="390"/>
      <c r="H23" s="404"/>
      <c r="I23" s="404"/>
      <c r="J23" s="367"/>
      <c r="K23" s="367"/>
      <c r="L23" s="367"/>
      <c r="M23" s="367"/>
      <c r="N23" s="367"/>
      <c r="O23" s="389"/>
      <c r="P23" s="737"/>
      <c r="Q23" s="737"/>
      <c r="R23" s="737"/>
      <c r="S23" s="737"/>
      <c r="T23" s="744"/>
      <c r="U23" s="737"/>
      <c r="V23" s="737"/>
      <c r="W23" s="737"/>
      <c r="X23" s="737"/>
      <c r="Y23" s="463"/>
      <c r="Z23" s="238"/>
    </row>
    <row r="24" spans="1:26" s="42" customFormat="1" ht="12.75">
      <c r="A24" s="17"/>
      <c r="B24" s="630"/>
      <c r="C24" s="409"/>
      <c r="D24" s="410"/>
      <c r="E24" s="391"/>
      <c r="F24" s="391"/>
      <c r="G24" s="391"/>
      <c r="H24" s="417"/>
      <c r="I24" s="417"/>
      <c r="J24" s="418"/>
      <c r="K24" s="418"/>
      <c r="L24" s="418"/>
      <c r="M24" s="418"/>
      <c r="N24" s="418"/>
      <c r="O24" s="391"/>
      <c r="P24" s="737"/>
      <c r="Q24" s="737"/>
      <c r="R24" s="737"/>
      <c r="S24" s="737"/>
      <c r="T24" s="744"/>
      <c r="U24" s="737"/>
      <c r="V24" s="737"/>
      <c r="W24" s="737"/>
      <c r="X24" s="737"/>
      <c r="Y24" s="463"/>
      <c r="Z24" s="238"/>
    </row>
    <row r="25" spans="1:26" s="42" customFormat="1" ht="12.75">
      <c r="A25" s="17"/>
      <c r="B25" s="630"/>
      <c r="C25" s="409"/>
      <c r="D25" s="410"/>
      <c r="E25" s="389"/>
      <c r="F25" s="389"/>
      <c r="G25" s="390"/>
      <c r="H25" s="404"/>
      <c r="I25" s="404"/>
      <c r="J25" s="367"/>
      <c r="K25" s="367"/>
      <c r="L25" s="367"/>
      <c r="M25" s="367"/>
      <c r="N25" s="367"/>
      <c r="O25" s="389"/>
      <c r="P25" s="737"/>
      <c r="Q25" s="737"/>
      <c r="R25" s="737"/>
      <c r="S25" s="737"/>
      <c r="T25" s="744"/>
      <c r="U25" s="737"/>
      <c r="V25" s="737"/>
      <c r="W25" s="737"/>
      <c r="X25" s="737"/>
      <c r="Y25" s="463"/>
      <c r="Z25" s="238"/>
    </row>
    <row r="26" spans="1:26" s="42" customFormat="1" ht="12.75">
      <c r="A26" s="17"/>
      <c r="B26" s="630"/>
      <c r="C26" s="409"/>
      <c r="D26" s="410"/>
      <c r="E26" s="389"/>
      <c r="F26" s="389"/>
      <c r="G26" s="390"/>
      <c r="H26" s="404"/>
      <c r="I26" s="404"/>
      <c r="J26" s="367"/>
      <c r="K26" s="367"/>
      <c r="L26" s="367"/>
      <c r="M26" s="367"/>
      <c r="N26" s="367"/>
      <c r="O26" s="389"/>
      <c r="P26" s="737"/>
      <c r="Q26" s="737"/>
      <c r="R26" s="737"/>
      <c r="S26" s="737"/>
      <c r="T26" s="744"/>
      <c r="U26" s="737"/>
      <c r="V26" s="737"/>
      <c r="W26" s="737"/>
      <c r="X26" s="737"/>
      <c r="Y26" s="463"/>
      <c r="Z26" s="238"/>
    </row>
    <row r="27" spans="1:26" s="42" customFormat="1" ht="12.75">
      <c r="A27" s="17"/>
      <c r="B27" s="630"/>
      <c r="C27" s="409"/>
      <c r="D27" s="410"/>
      <c r="E27" s="389"/>
      <c r="F27" s="389"/>
      <c r="G27" s="390"/>
      <c r="H27" s="404"/>
      <c r="I27" s="404"/>
      <c r="J27" s="367"/>
      <c r="K27" s="367"/>
      <c r="L27" s="367"/>
      <c r="M27" s="367"/>
      <c r="N27" s="367"/>
      <c r="O27" s="389"/>
      <c r="P27" s="737"/>
      <c r="Q27" s="737"/>
      <c r="R27" s="737"/>
      <c r="S27" s="737"/>
      <c r="T27" s="744"/>
      <c r="U27" s="737"/>
      <c r="V27" s="737"/>
      <c r="W27" s="737"/>
      <c r="X27" s="737"/>
      <c r="Y27" s="463"/>
      <c r="Z27" s="238"/>
    </row>
    <row r="28" spans="1:26" s="42" customFormat="1" ht="12.75">
      <c r="A28" s="17"/>
      <c r="B28" s="630"/>
      <c r="C28" s="409"/>
      <c r="D28" s="410"/>
      <c r="E28" s="391"/>
      <c r="F28" s="391"/>
      <c r="G28" s="391"/>
      <c r="H28" s="417"/>
      <c r="I28" s="417"/>
      <c r="J28" s="418"/>
      <c r="K28" s="418"/>
      <c r="L28" s="418"/>
      <c r="M28" s="418"/>
      <c r="N28" s="418"/>
      <c r="O28" s="391"/>
      <c r="P28" s="737"/>
      <c r="Q28" s="737"/>
      <c r="R28" s="737"/>
      <c r="S28" s="737"/>
      <c r="T28" s="744"/>
      <c r="U28" s="737"/>
      <c r="V28" s="737"/>
      <c r="W28" s="737"/>
      <c r="X28" s="737"/>
      <c r="Y28" s="463"/>
      <c r="Z28" s="238"/>
    </row>
    <row r="29" spans="1:26" s="42" customFormat="1" ht="12.75">
      <c r="A29" s="17"/>
      <c r="B29" s="630"/>
      <c r="C29" s="409"/>
      <c r="D29" s="410"/>
      <c r="E29" s="389"/>
      <c r="F29" s="389"/>
      <c r="G29" s="390"/>
      <c r="H29" s="404"/>
      <c r="I29" s="404"/>
      <c r="J29" s="367"/>
      <c r="K29" s="367"/>
      <c r="L29" s="367"/>
      <c r="M29" s="367"/>
      <c r="N29" s="367"/>
      <c r="O29" s="389"/>
      <c r="P29" s="737"/>
      <c r="Q29" s="737"/>
      <c r="R29" s="737"/>
      <c r="S29" s="737"/>
      <c r="T29" s="744"/>
      <c r="U29" s="737"/>
      <c r="V29" s="737"/>
      <c r="W29" s="737"/>
      <c r="X29" s="737"/>
      <c r="Y29" s="463"/>
      <c r="Z29" s="238"/>
    </row>
    <row r="30" spans="1:26" s="42" customFormat="1" ht="12.75">
      <c r="A30" s="17"/>
      <c r="B30" s="630"/>
      <c r="C30" s="409"/>
      <c r="D30" s="410"/>
      <c r="E30" s="389"/>
      <c r="F30" s="389"/>
      <c r="G30" s="390"/>
      <c r="H30" s="404"/>
      <c r="I30" s="404"/>
      <c r="J30" s="367"/>
      <c r="K30" s="367"/>
      <c r="L30" s="367"/>
      <c r="M30" s="367"/>
      <c r="N30" s="367"/>
      <c r="O30" s="389"/>
      <c r="P30" s="737"/>
      <c r="Q30" s="737"/>
      <c r="R30" s="737"/>
      <c r="S30" s="737"/>
      <c r="T30" s="744"/>
      <c r="U30" s="737"/>
      <c r="V30" s="737"/>
      <c r="W30" s="737"/>
      <c r="X30" s="737"/>
      <c r="Y30" s="463"/>
      <c r="Z30" s="238"/>
    </row>
    <row r="31" spans="1:26" s="42" customFormat="1" ht="12.75">
      <c r="A31" s="17"/>
      <c r="B31" s="630"/>
      <c r="C31" s="409"/>
      <c r="D31" s="410"/>
      <c r="E31" s="391"/>
      <c r="F31" s="391"/>
      <c r="G31" s="391"/>
      <c r="H31" s="417"/>
      <c r="I31" s="417"/>
      <c r="J31" s="418"/>
      <c r="K31" s="418"/>
      <c r="L31" s="418"/>
      <c r="M31" s="418"/>
      <c r="N31" s="418"/>
      <c r="O31" s="391"/>
      <c r="P31" s="737"/>
      <c r="Q31" s="737"/>
      <c r="R31" s="737"/>
      <c r="S31" s="737"/>
      <c r="T31" s="744"/>
      <c r="U31" s="737"/>
      <c r="V31" s="737"/>
      <c r="W31" s="737"/>
      <c r="X31" s="737"/>
      <c r="Y31" s="463"/>
      <c r="Z31" s="238"/>
    </row>
    <row r="32" spans="1:26" s="42" customFormat="1" ht="12.75">
      <c r="A32" s="17"/>
      <c r="B32" s="630"/>
      <c r="C32" s="409"/>
      <c r="D32" s="410"/>
      <c r="E32" s="389"/>
      <c r="F32" s="389"/>
      <c r="G32" s="390"/>
      <c r="H32" s="404"/>
      <c r="I32" s="404"/>
      <c r="J32" s="367"/>
      <c r="K32" s="367"/>
      <c r="L32" s="367"/>
      <c r="M32" s="367"/>
      <c r="N32" s="367"/>
      <c r="O32" s="389"/>
      <c r="P32" s="737"/>
      <c r="Q32" s="737"/>
      <c r="R32" s="737"/>
      <c r="S32" s="737"/>
      <c r="T32" s="744"/>
      <c r="U32" s="737"/>
      <c r="V32" s="737"/>
      <c r="W32" s="737"/>
      <c r="X32" s="737"/>
      <c r="Y32" s="463"/>
      <c r="Z32" s="238"/>
    </row>
    <row r="33" spans="1:26" s="42" customFormat="1" ht="12.75">
      <c r="A33" s="17"/>
      <c r="B33" s="630"/>
      <c r="C33" s="409"/>
      <c r="D33" s="410"/>
      <c r="E33" s="389"/>
      <c r="F33" s="389"/>
      <c r="G33" s="390"/>
      <c r="H33" s="404"/>
      <c r="I33" s="404"/>
      <c r="J33" s="367"/>
      <c r="K33" s="367"/>
      <c r="L33" s="367"/>
      <c r="M33" s="367"/>
      <c r="N33" s="367"/>
      <c r="O33" s="389"/>
      <c r="P33" s="737"/>
      <c r="Q33" s="737"/>
      <c r="R33" s="737"/>
      <c r="S33" s="737"/>
      <c r="T33" s="744"/>
      <c r="U33" s="737"/>
      <c r="V33" s="737"/>
      <c r="W33" s="737"/>
      <c r="X33" s="737"/>
      <c r="Y33" s="463"/>
      <c r="Z33" s="238"/>
    </row>
    <row r="34" spans="1:26" s="42" customFormat="1" ht="12.75">
      <c r="A34" s="17"/>
      <c r="B34" s="630"/>
      <c r="C34" s="409"/>
      <c r="D34" s="410"/>
      <c r="E34" s="389"/>
      <c r="F34" s="389"/>
      <c r="G34" s="390"/>
      <c r="H34" s="404"/>
      <c r="I34" s="404"/>
      <c r="J34" s="367"/>
      <c r="K34" s="367"/>
      <c r="L34" s="367"/>
      <c r="M34" s="367"/>
      <c r="N34" s="367"/>
      <c r="O34" s="389"/>
      <c r="P34" s="737"/>
      <c r="Q34" s="737"/>
      <c r="R34" s="737"/>
      <c r="S34" s="737"/>
      <c r="T34" s="744"/>
      <c r="U34" s="737"/>
      <c r="V34" s="737"/>
      <c r="W34" s="737"/>
      <c r="X34" s="737"/>
      <c r="Y34" s="463"/>
      <c r="Z34" s="238"/>
    </row>
    <row r="35" spans="1:26" s="42" customFormat="1" ht="12.75">
      <c r="A35" s="17"/>
      <c r="B35" s="630"/>
      <c r="C35" s="409"/>
      <c r="D35" s="410"/>
      <c r="E35" s="389"/>
      <c r="F35" s="389"/>
      <c r="G35" s="390"/>
      <c r="H35" s="404"/>
      <c r="I35" s="404"/>
      <c r="J35" s="367"/>
      <c r="K35" s="367"/>
      <c r="L35" s="367"/>
      <c r="M35" s="367"/>
      <c r="N35" s="367"/>
      <c r="O35" s="389"/>
      <c r="P35" s="737"/>
      <c r="Q35" s="737"/>
      <c r="R35" s="737"/>
      <c r="S35" s="737"/>
      <c r="T35" s="744"/>
      <c r="U35" s="737"/>
      <c r="V35" s="737"/>
      <c r="W35" s="737"/>
      <c r="X35" s="737"/>
      <c r="Y35" s="463"/>
      <c r="Z35" s="238"/>
    </row>
    <row r="36" spans="1:26" s="42" customFormat="1" ht="12.75">
      <c r="A36" s="17"/>
      <c r="B36" s="630"/>
      <c r="C36" s="409"/>
      <c r="D36" s="410"/>
      <c r="E36" s="391"/>
      <c r="F36" s="391"/>
      <c r="G36" s="391"/>
      <c r="H36" s="417"/>
      <c r="I36" s="417"/>
      <c r="J36" s="418"/>
      <c r="K36" s="418"/>
      <c r="L36" s="418"/>
      <c r="M36" s="418"/>
      <c r="N36" s="418"/>
      <c r="O36" s="391"/>
      <c r="P36" s="737"/>
      <c r="Q36" s="737"/>
      <c r="R36" s="737"/>
      <c r="S36" s="737"/>
      <c r="T36" s="744"/>
      <c r="U36" s="737"/>
      <c r="V36" s="737"/>
      <c r="W36" s="737"/>
      <c r="X36" s="737"/>
      <c r="Y36" s="463"/>
      <c r="Z36" s="238"/>
    </row>
    <row r="37" spans="1:26" s="42" customFormat="1" ht="12.75">
      <c r="A37" s="17"/>
      <c r="B37" s="630"/>
      <c r="C37" s="409"/>
      <c r="D37" s="410"/>
      <c r="E37" s="389"/>
      <c r="F37" s="389"/>
      <c r="G37" s="390"/>
      <c r="H37" s="404"/>
      <c r="I37" s="404"/>
      <c r="J37" s="367"/>
      <c r="K37" s="367"/>
      <c r="L37" s="367"/>
      <c r="M37" s="367"/>
      <c r="N37" s="367"/>
      <c r="O37" s="389"/>
      <c r="P37" s="737"/>
      <c r="Q37" s="737"/>
      <c r="R37" s="737"/>
      <c r="S37" s="737"/>
      <c r="T37" s="744"/>
      <c r="U37" s="737"/>
      <c r="V37" s="737"/>
      <c r="W37" s="737"/>
      <c r="X37" s="737"/>
      <c r="Y37" s="463"/>
      <c r="Z37" s="238"/>
    </row>
    <row r="38" spans="1:26" s="42" customFormat="1" ht="15" customHeight="1">
      <c r="A38" s="17"/>
      <c r="B38" s="630"/>
      <c r="C38" s="409"/>
      <c r="D38" s="410"/>
      <c r="E38" s="389"/>
      <c r="F38" s="389"/>
      <c r="G38" s="390"/>
      <c r="H38" s="404"/>
      <c r="I38" s="404"/>
      <c r="J38" s="367"/>
      <c r="K38" s="367"/>
      <c r="L38" s="367"/>
      <c r="M38" s="367"/>
      <c r="N38" s="367"/>
      <c r="O38" s="389"/>
      <c r="P38" s="737"/>
      <c r="Q38" s="737"/>
      <c r="R38" s="737"/>
      <c r="S38" s="737"/>
      <c r="T38" s="744"/>
      <c r="U38" s="737"/>
      <c r="V38" s="737"/>
      <c r="W38" s="737"/>
      <c r="X38" s="737"/>
      <c r="Y38" s="463"/>
      <c r="Z38" s="238"/>
    </row>
    <row r="39" spans="1:26" s="42" customFormat="1" ht="15" customHeight="1">
      <c r="A39" s="17"/>
      <c r="B39" s="630"/>
      <c r="C39" s="409"/>
      <c r="D39" s="410"/>
      <c r="E39" s="389"/>
      <c r="F39" s="389"/>
      <c r="G39" s="390"/>
      <c r="H39" s="404"/>
      <c r="I39" s="404"/>
      <c r="J39" s="367"/>
      <c r="K39" s="367"/>
      <c r="L39" s="367"/>
      <c r="M39" s="367"/>
      <c r="N39" s="367"/>
      <c r="O39" s="389"/>
      <c r="P39" s="737"/>
      <c r="Q39" s="737"/>
      <c r="R39" s="737"/>
      <c r="S39" s="737"/>
      <c r="T39" s="744"/>
      <c r="U39" s="737"/>
      <c r="V39" s="737"/>
      <c r="W39" s="737"/>
      <c r="X39" s="737"/>
      <c r="Y39" s="463"/>
      <c r="Z39" s="238"/>
    </row>
    <row r="40" spans="1:26" s="42" customFormat="1" ht="15.75" customHeight="1">
      <c r="A40" s="17"/>
      <c r="B40" s="630"/>
      <c r="C40" s="409"/>
      <c r="D40" s="410"/>
      <c r="E40" s="389"/>
      <c r="F40" s="389"/>
      <c r="G40" s="390"/>
      <c r="H40" s="404"/>
      <c r="I40" s="404"/>
      <c r="J40" s="367"/>
      <c r="K40" s="367"/>
      <c r="L40" s="367"/>
      <c r="M40" s="367"/>
      <c r="N40" s="367"/>
      <c r="O40" s="389"/>
      <c r="P40" s="737"/>
      <c r="Q40" s="737"/>
      <c r="R40" s="737"/>
      <c r="S40" s="737"/>
      <c r="T40" s="744"/>
      <c r="U40" s="737"/>
      <c r="V40" s="737"/>
      <c r="W40" s="737"/>
      <c r="X40" s="737"/>
      <c r="Y40" s="463"/>
      <c r="Z40" s="238"/>
    </row>
    <row r="41" spans="1:26" s="42" customFormat="1" ht="12.75">
      <c r="A41" s="17"/>
      <c r="B41" s="631"/>
      <c r="C41" s="419"/>
      <c r="D41" s="420"/>
      <c r="E41" s="394"/>
      <c r="F41" s="394"/>
      <c r="G41" s="395"/>
      <c r="H41" s="421"/>
      <c r="I41" s="421"/>
      <c r="J41" s="422"/>
      <c r="K41" s="422"/>
      <c r="L41" s="422"/>
      <c r="M41" s="422"/>
      <c r="N41" s="422"/>
      <c r="O41" s="394"/>
      <c r="P41" s="96"/>
      <c r="Q41" s="96"/>
      <c r="R41" s="96"/>
      <c r="S41" s="96"/>
      <c r="T41" s="745"/>
      <c r="U41" s="737"/>
      <c r="V41" s="737"/>
      <c r="W41" s="737"/>
      <c r="X41" s="737"/>
      <c r="Y41" s="463"/>
      <c r="Z41" s="238"/>
    </row>
    <row r="42" spans="1:26" s="44" customFormat="1" ht="12.75">
      <c r="A42" s="43"/>
      <c r="B42" s="598"/>
      <c r="C42" s="1269" t="s">
        <v>238</v>
      </c>
      <c r="D42" s="1270"/>
      <c r="E42" s="396">
        <f>+E12+E15+E24+E28+E31+E36+E38+E39+E40</f>
        <v>0</v>
      </c>
      <c r="F42" s="396"/>
      <c r="G42" s="396">
        <f t="shared" ref="G42:H42" si="0">+G12+G15+G24+G28+G31+G36+G38+G39+G40</f>
        <v>0</v>
      </c>
      <c r="H42" s="396">
        <f t="shared" si="0"/>
        <v>0</v>
      </c>
      <c r="I42" s="396">
        <v>0</v>
      </c>
      <c r="J42" s="396">
        <v>0</v>
      </c>
      <c r="K42" s="396">
        <v>0</v>
      </c>
      <c r="L42" s="396">
        <v>0</v>
      </c>
      <c r="M42" s="396">
        <v>0</v>
      </c>
      <c r="N42" s="396">
        <v>0</v>
      </c>
      <c r="O42" s="396">
        <v>0</v>
      </c>
      <c r="P42" s="423">
        <v>0</v>
      </c>
      <c r="Q42" s="746">
        <v>0</v>
      </c>
      <c r="R42" s="423">
        <v>0</v>
      </c>
      <c r="S42" s="336">
        <v>0</v>
      </c>
      <c r="T42" s="747">
        <v>0</v>
      </c>
      <c r="U42" s="747">
        <v>0</v>
      </c>
      <c r="V42" s="747">
        <v>0</v>
      </c>
      <c r="W42" s="747">
        <v>0</v>
      </c>
      <c r="X42" s="747">
        <v>0</v>
      </c>
      <c r="Y42" s="748">
        <v>0</v>
      </c>
      <c r="Z42" s="314"/>
    </row>
    <row r="43" spans="1:26" s="42" customFormat="1" ht="12.75">
      <c r="A43" s="17"/>
      <c r="B43" s="736"/>
      <c r="C43" s="737"/>
      <c r="D43" s="737"/>
      <c r="E43" s="737"/>
      <c r="F43" s="737"/>
      <c r="G43" s="737"/>
      <c r="H43" s="737"/>
      <c r="I43" s="737"/>
      <c r="J43" s="737"/>
      <c r="K43" s="737"/>
      <c r="L43" s="737"/>
      <c r="M43" s="737"/>
      <c r="N43" s="737"/>
      <c r="O43" s="737"/>
      <c r="P43" s="737"/>
      <c r="Q43" s="737"/>
      <c r="R43" s="737"/>
      <c r="S43" s="737"/>
      <c r="T43" s="737"/>
      <c r="U43" s="737"/>
      <c r="V43" s="737"/>
      <c r="W43" s="737"/>
      <c r="X43" s="737"/>
      <c r="Y43" s="463"/>
      <c r="Z43" s="238"/>
    </row>
    <row r="44" spans="1:26" s="42" customFormat="1" ht="12.75">
      <c r="A44" s="17"/>
      <c r="B44" s="736" t="s">
        <v>78</v>
      </c>
      <c r="C44" s="240"/>
      <c r="D44" s="240"/>
      <c r="E44" s="240"/>
      <c r="F44" s="240"/>
      <c r="G44" s="737"/>
      <c r="H44" s="737"/>
      <c r="I44" s="737"/>
      <c r="J44" s="737"/>
      <c r="K44" s="737"/>
      <c r="L44" s="737"/>
      <c r="M44" s="737"/>
      <c r="N44" s="737"/>
      <c r="O44" s="737"/>
      <c r="P44" s="737"/>
      <c r="Q44" s="737"/>
      <c r="R44" s="737"/>
      <c r="S44" s="737"/>
      <c r="T44" s="737"/>
      <c r="U44" s="737"/>
      <c r="V44" s="737"/>
      <c r="W44" s="737"/>
      <c r="X44" s="737"/>
      <c r="Y44" s="463"/>
      <c r="Z44" s="238"/>
    </row>
    <row r="45" spans="1:26" s="42" customFormat="1" ht="12.75">
      <c r="A45" s="17"/>
      <c r="B45" s="736"/>
      <c r="C45" s="737"/>
      <c r="D45" s="737"/>
      <c r="E45" s="737"/>
      <c r="F45" s="737"/>
      <c r="G45" s="737"/>
      <c r="H45" s="737"/>
      <c r="I45" s="737"/>
      <c r="J45" s="737"/>
      <c r="K45" s="737"/>
      <c r="L45" s="737"/>
      <c r="M45" s="737"/>
      <c r="N45" s="737"/>
      <c r="O45" s="737"/>
      <c r="P45" s="737"/>
      <c r="Q45" s="737"/>
      <c r="R45" s="737"/>
      <c r="S45" s="737"/>
      <c r="T45" s="737"/>
      <c r="U45" s="737"/>
      <c r="V45" s="737"/>
      <c r="W45" s="737"/>
      <c r="X45" s="737"/>
      <c r="Y45" s="463"/>
      <c r="Z45" s="238"/>
    </row>
    <row r="46" spans="1:26" s="42" customFormat="1" ht="41.25" customHeight="1">
      <c r="A46" s="17"/>
      <c r="B46" s="736"/>
      <c r="C46" s="96"/>
      <c r="D46" s="96"/>
      <c r="E46" s="96"/>
      <c r="F46" s="96"/>
      <c r="G46" s="96"/>
      <c r="H46" s="96"/>
      <c r="I46" s="96"/>
      <c r="J46" s="737"/>
      <c r="K46" s="737"/>
      <c r="L46" s="737"/>
      <c r="M46" s="737"/>
      <c r="N46" s="737"/>
      <c r="O46" s="737"/>
      <c r="P46" s="737"/>
      <c r="Q46" s="96"/>
      <c r="R46" s="96"/>
      <c r="S46" s="96"/>
      <c r="T46" s="96"/>
      <c r="U46" s="96"/>
      <c r="V46" s="737"/>
      <c r="W46" s="737"/>
      <c r="X46" s="737"/>
      <c r="Y46" s="463"/>
      <c r="Z46" s="238"/>
    </row>
    <row r="47" spans="1:26" s="42" customFormat="1" ht="12.75">
      <c r="A47" s="17"/>
      <c r="B47" s="736"/>
      <c r="C47" s="1304" t="s">
        <v>448</v>
      </c>
      <c r="D47" s="1304"/>
      <c r="E47" s="1304"/>
      <c r="F47" s="1304"/>
      <c r="G47" s="1304"/>
      <c r="H47" s="1304"/>
      <c r="I47" s="1304"/>
      <c r="J47" s="737"/>
      <c r="K47" s="737"/>
      <c r="L47" s="737"/>
      <c r="M47" s="737"/>
      <c r="N47" s="737"/>
      <c r="O47" s="737"/>
      <c r="P47" s="737"/>
      <c r="Q47" s="1304" t="s">
        <v>449</v>
      </c>
      <c r="R47" s="1304"/>
      <c r="S47" s="1304"/>
      <c r="T47" s="1304"/>
      <c r="U47" s="1304"/>
      <c r="V47" s="737"/>
      <c r="W47" s="737"/>
      <c r="X47" s="737"/>
      <c r="Y47" s="463"/>
      <c r="Z47" s="238"/>
    </row>
    <row r="48" spans="1:26" s="42" customFormat="1" ht="13.5" thickBot="1">
      <c r="A48" s="17"/>
      <c r="B48" s="479"/>
      <c r="C48" s="1061" t="s">
        <v>578</v>
      </c>
      <c r="D48" s="1061"/>
      <c r="E48" s="1061"/>
      <c r="F48" s="1061"/>
      <c r="G48" s="1061"/>
      <c r="H48" s="1061"/>
      <c r="I48" s="1061"/>
      <c r="J48" s="482"/>
      <c r="K48" s="482"/>
      <c r="L48" s="482"/>
      <c r="M48" s="482"/>
      <c r="N48" s="482"/>
      <c r="O48" s="482"/>
      <c r="P48" s="480"/>
      <c r="Q48" s="1305" t="s">
        <v>502</v>
      </c>
      <c r="R48" s="1305"/>
      <c r="S48" s="1305"/>
      <c r="T48" s="1305"/>
      <c r="U48" s="1305"/>
      <c r="V48" s="480"/>
      <c r="W48" s="480"/>
      <c r="X48" s="480"/>
      <c r="Y48" s="483"/>
      <c r="Z48" s="238"/>
    </row>
    <row r="49" spans="1:26" s="42" customFormat="1" ht="12.75">
      <c r="A49" s="17"/>
      <c r="B49" s="238"/>
      <c r="C49" s="1303"/>
      <c r="D49" s="1303"/>
      <c r="E49" s="1303"/>
      <c r="F49" s="1303"/>
      <c r="G49" s="1303"/>
      <c r="H49" s="1303"/>
      <c r="I49" s="1303"/>
      <c r="J49" s="316"/>
      <c r="K49" s="316"/>
      <c r="L49" s="316"/>
      <c r="M49" s="316"/>
      <c r="N49" s="316"/>
      <c r="O49" s="316"/>
      <c r="P49" s="73"/>
      <c r="Q49" s="238"/>
      <c r="R49" s="238"/>
      <c r="S49" s="238"/>
      <c r="T49" s="238"/>
      <c r="U49" s="238"/>
      <c r="V49" s="238"/>
      <c r="W49" s="238"/>
      <c r="X49" s="238"/>
      <c r="Y49" s="238"/>
      <c r="Z49" s="238"/>
    </row>
    <row r="50" spans="1:26" s="42" customFormat="1" ht="12.75">
      <c r="A50" s="17"/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73"/>
      <c r="Q50" s="238"/>
      <c r="R50" s="238"/>
      <c r="S50" s="238"/>
      <c r="T50" s="238"/>
      <c r="U50" s="238"/>
      <c r="V50" s="238"/>
      <c r="W50" s="238"/>
      <c r="X50" s="238"/>
      <c r="Y50" s="238"/>
      <c r="Z50" s="238"/>
    </row>
    <row r="51" spans="1:26"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</row>
    <row r="52" spans="1:26"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</row>
    <row r="53" spans="1:26"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</row>
    <row r="54" spans="1:26"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</row>
    <row r="55" spans="1:26"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</row>
  </sheetData>
  <mergeCells count="35">
    <mergeCell ref="V9:V10"/>
    <mergeCell ref="W9:W10"/>
    <mergeCell ref="X9:Y9"/>
    <mergeCell ref="B9:B10"/>
    <mergeCell ref="C9:C10"/>
    <mergeCell ref="D9:D10"/>
    <mergeCell ref="E9:E10"/>
    <mergeCell ref="F9:F10"/>
    <mergeCell ref="S9:T9"/>
    <mergeCell ref="G9:G10"/>
    <mergeCell ref="Q9:Q10"/>
    <mergeCell ref="R9:R10"/>
    <mergeCell ref="B2:Y3"/>
    <mergeCell ref="B4:Y4"/>
    <mergeCell ref="B8:C8"/>
    <mergeCell ref="D8:H8"/>
    <mergeCell ref="I8:O8"/>
    <mergeCell ref="P8:T8"/>
    <mergeCell ref="U8:Y8"/>
    <mergeCell ref="C49:I49"/>
    <mergeCell ref="Q47:U47"/>
    <mergeCell ref="Q48:U48"/>
    <mergeCell ref="C48:I48"/>
    <mergeCell ref="U9:U10"/>
    <mergeCell ref="C42:D42"/>
    <mergeCell ref="N9:N10"/>
    <mergeCell ref="O9:O10"/>
    <mergeCell ref="P9:P10"/>
    <mergeCell ref="H9:H10"/>
    <mergeCell ref="I9:I10"/>
    <mergeCell ref="J9:J10"/>
    <mergeCell ref="K9:K10"/>
    <mergeCell ref="C47:I47"/>
    <mergeCell ref="L9:L10"/>
    <mergeCell ref="M9:M10"/>
  </mergeCells>
  <dataValidations disablePrompts="1" count="16">
    <dataValidation allowBlank="1" showInputMessage="1" showErrorMessage="1" prompt="Nivel cuantificable anual de las metas aprobadas y modificadas." sqref="P8:T8"/>
    <dataValidation allowBlank="1" showInputMessage="1" showErrorMessage="1" prompt="Valor absoluto y relativo que registre el gasto con relación a la meta anual." sqref="U8:Y8"/>
    <dataValidation allowBlank="1" showInputMessage="1" showErrorMessage="1" prompt="Señalar el eje al que se encuentra alineado el programa." sqref="B9:B10"/>
    <dataValidation allowBlank="1" showInputMessage="1" showErrorMessage="1" prompt="Señalar la estrategia transversal a la que se encuentra alineada el programa." sqref="C9:C10"/>
    <dataValidation allowBlank="1" showInputMessage="1" showErrorMessage="1" prompt="Señalar el código de la finalidad de acuerdo a la clasificación funcional del gasto publicada en el DOF el 27 de diciembre de 2010." sqref="D9:D10"/>
    <dataValidation allowBlank="1" showInputMessage="1" showErrorMessage="1" prompt="Señalarel código de la función de acuerdo a la clasificación funcional del gasto publicada en el DOF el 27 de diciembre de 2010." sqref="E9:E10"/>
    <dataValidation allowBlank="1" showInputMessage="1" showErrorMessage="1" prompt="Señalar el código de la subfunción de acuerdo a la clasificación funcional del gasto publicada en el DOF el 27 de diciembre de 2010." sqref="F9:F10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9:G10"/>
    <dataValidation allowBlank="1" showInputMessage="1" showErrorMessage="1" prompt="Unidad responsable del programa." sqref="H9:H10"/>
    <dataValidation allowBlank="1" showInputMessage="1" showErrorMessage="1" prompt="La expresión que identifica al indicador y que manifiesta lo que se desea medir con él." sqref="I9:I10"/>
    <dataValidation allowBlank="1" showInputMessage="1" showErrorMessage="1" prompt="Señalar el nivel de objetivos de la MIR con el que se relaciona el indicador.  Ej: Actividad, componente, propósito, fin." sqref="J9:J10"/>
    <dataValidation allowBlank="1" showInputMessage="1" showErrorMessage="1" prompt="Indicar si el indicador es estratégico o de gestión." sqref="K9:K10"/>
    <dataValidation allowBlank="1" showInputMessage="1" showErrorMessage="1" prompt="Hace referencia a la periodicidad en el tiempo con que se realiza la medición del indicador." sqref="M9:M10"/>
    <dataValidation allowBlank="1" showInputMessage="1" showErrorMessage="1" prompt="Hace referencia a la determinación concreta de la unidad de medición en que se quiere expresar el resultado del indicador. Ej: porcentaje, becas otorgadas, etc." sqref="N9:N10"/>
    <dataValidation allowBlank="1" showInputMessage="1" showErrorMessage="1" prompt="Se refiere a la expresión matemática del indicador. Determina la forma en que se relacionan las variables." sqref="O9:O10"/>
    <dataValidation allowBlank="1" showInputMessage="1" showErrorMessage="1" prompt="Señalar la dimensión bajo la cual se mide el objetivo. Ej: eficiencia, eficacia, economía, calidad." sqref="L9:L10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55" fitToWidth="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showGridLines="0" zoomScale="85" zoomScaleNormal="85" workbookViewId="0">
      <selection activeCell="A5" sqref="A5:C5"/>
    </sheetView>
  </sheetViews>
  <sheetFormatPr baseColWidth="10" defaultRowHeight="12.75"/>
  <cols>
    <col min="1" max="1" width="51.28515625" style="238" customWidth="1"/>
    <col min="2" max="2" width="27.42578125" style="238" customWidth="1"/>
    <col min="3" max="3" width="46.7109375" style="238" customWidth="1"/>
    <col min="4" max="16384" width="11.42578125" style="238"/>
  </cols>
  <sheetData>
    <row r="1" spans="1:3" s="73" customFormat="1"/>
    <row r="2" spans="1:3" s="73" customFormat="1"/>
    <row r="3" spans="1:3" s="73" customFormat="1">
      <c r="A3" s="1005" t="s">
        <v>689</v>
      </c>
      <c r="B3" s="1005"/>
      <c r="C3" s="1005"/>
    </row>
    <row r="4" spans="1:3" s="73" customFormat="1" ht="21.75" customHeight="1">
      <c r="A4" s="1005" t="s">
        <v>1632</v>
      </c>
      <c r="B4" s="1005"/>
      <c r="C4" s="1005"/>
    </row>
    <row r="5" spans="1:3" s="73" customFormat="1" ht="15.75" customHeight="1">
      <c r="A5" s="1005"/>
      <c r="B5" s="1005"/>
      <c r="C5" s="1005"/>
    </row>
    <row r="6" spans="1:3" s="73" customFormat="1" ht="15" customHeight="1">
      <c r="A6" s="144"/>
      <c r="B6" s="144"/>
      <c r="C6" s="144"/>
    </row>
    <row r="7" spans="1:3" s="73" customFormat="1" ht="15" customHeight="1">
      <c r="A7" s="163" t="s">
        <v>693</v>
      </c>
      <c r="B7" s="163"/>
      <c r="C7" s="144"/>
    </row>
    <row r="8" spans="1:3" s="73" customFormat="1" ht="15" customHeight="1" thickBot="1">
      <c r="A8" s="144"/>
      <c r="B8" s="144"/>
      <c r="C8" s="144"/>
    </row>
    <row r="9" spans="1:3" s="73" customFormat="1" ht="11.25" customHeight="1">
      <c r="A9" s="1330" t="s">
        <v>690</v>
      </c>
      <c r="B9" s="1332" t="s">
        <v>691</v>
      </c>
      <c r="C9" s="1332" t="s">
        <v>692</v>
      </c>
    </row>
    <row r="10" spans="1:3" s="73" customFormat="1" ht="13.5" thickBot="1">
      <c r="A10" s="1331"/>
      <c r="B10" s="1333"/>
      <c r="C10" s="1333"/>
    </row>
    <row r="11" spans="1:3" s="73" customFormat="1">
      <c r="A11" s="1324"/>
      <c r="B11" s="1327"/>
      <c r="C11" s="1327"/>
    </row>
    <row r="12" spans="1:3" s="73" customFormat="1" ht="15" customHeight="1">
      <c r="A12" s="1325"/>
      <c r="B12" s="1328"/>
      <c r="C12" s="1328"/>
    </row>
    <row r="13" spans="1:3" s="73" customFormat="1" ht="15" customHeight="1">
      <c r="A13" s="1325"/>
      <c r="B13" s="1328"/>
      <c r="C13" s="1328"/>
    </row>
    <row r="14" spans="1:3" s="73" customFormat="1" ht="15" customHeight="1">
      <c r="A14" s="1325"/>
      <c r="B14" s="1328"/>
      <c r="C14" s="1328"/>
    </row>
    <row r="15" spans="1:3" s="73" customFormat="1" ht="15" customHeight="1">
      <c r="A15" s="1325"/>
      <c r="B15" s="1328"/>
      <c r="C15" s="1328"/>
    </row>
    <row r="16" spans="1:3" s="73" customFormat="1" ht="15" customHeight="1">
      <c r="A16" s="1325"/>
      <c r="B16" s="1328"/>
      <c r="C16" s="1328"/>
    </row>
    <row r="17" spans="1:3" s="73" customFormat="1" ht="15" customHeight="1">
      <c r="A17" s="1325"/>
      <c r="B17" s="1328"/>
      <c r="C17" s="1328"/>
    </row>
    <row r="18" spans="1:3" s="73" customFormat="1" ht="15" customHeight="1">
      <c r="A18" s="1325"/>
      <c r="B18" s="1328"/>
      <c r="C18" s="1328"/>
    </row>
    <row r="19" spans="1:3" s="73" customFormat="1" ht="15" customHeight="1">
      <c r="A19" s="1325"/>
      <c r="B19" s="1328"/>
      <c r="C19" s="1328"/>
    </row>
    <row r="20" spans="1:3" s="73" customFormat="1" ht="15" customHeight="1">
      <c r="A20" s="1325"/>
      <c r="B20" s="1328"/>
      <c r="C20" s="1328"/>
    </row>
    <row r="21" spans="1:3" s="73" customFormat="1" ht="15" customHeight="1">
      <c r="A21" s="1325"/>
      <c r="B21" s="1328"/>
      <c r="C21" s="1328"/>
    </row>
    <row r="22" spans="1:3" s="73" customFormat="1" ht="15.75" customHeight="1" thickBot="1">
      <c r="A22" s="1326"/>
      <c r="B22" s="1329"/>
      <c r="C22" s="1329"/>
    </row>
    <row r="23" spans="1:3" s="73" customFormat="1"/>
    <row r="24" spans="1:3">
      <c r="A24" s="73"/>
    </row>
    <row r="25" spans="1:3">
      <c r="A25" s="73"/>
    </row>
    <row r="26" spans="1:3">
      <c r="A26" s="73" t="s">
        <v>78</v>
      </c>
    </row>
    <row r="27" spans="1:3" ht="15" customHeight="1">
      <c r="A27" s="73"/>
    </row>
    <row r="28" spans="1:3" ht="15" customHeight="1">
      <c r="A28" s="73"/>
      <c r="C28" s="240"/>
    </row>
    <row r="29" spans="1:3">
      <c r="A29" s="243"/>
      <c r="C29" s="242"/>
    </row>
    <row r="30" spans="1:3">
      <c r="A30" s="965"/>
      <c r="C30" s="852"/>
    </row>
    <row r="31" spans="1:3">
      <c r="A31" s="965" t="s">
        <v>448</v>
      </c>
      <c r="C31" s="965" t="s">
        <v>1274</v>
      </c>
    </row>
  </sheetData>
  <mergeCells count="9">
    <mergeCell ref="A11:A22"/>
    <mergeCell ref="B11:B22"/>
    <mergeCell ref="C11:C22"/>
    <mergeCell ref="A3:C3"/>
    <mergeCell ref="A4:C4"/>
    <mergeCell ref="A5:C5"/>
    <mergeCell ref="A9:A10"/>
    <mergeCell ref="B9:B10"/>
    <mergeCell ref="C9:C10"/>
  </mergeCell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zoomScale="85" zoomScaleNormal="85" workbookViewId="0">
      <selection activeCell="A4" sqref="A4:C4"/>
    </sheetView>
  </sheetViews>
  <sheetFormatPr baseColWidth="10" defaultRowHeight="12.75"/>
  <cols>
    <col min="1" max="1" width="51.28515625" style="238" customWidth="1"/>
    <col min="2" max="2" width="20" style="238" customWidth="1"/>
    <col min="3" max="3" width="46.7109375" style="238" customWidth="1"/>
    <col min="4" max="16384" width="11.42578125" style="238"/>
  </cols>
  <sheetData>
    <row r="1" spans="1:9" s="73" customFormat="1"/>
    <row r="2" spans="1:9" s="73" customFormat="1">
      <c r="A2" s="1005" t="s">
        <v>681</v>
      </c>
      <c r="B2" s="1005"/>
      <c r="C2" s="1005"/>
    </row>
    <row r="3" spans="1:9" s="73" customFormat="1" ht="20.25" customHeight="1">
      <c r="A3" s="1005" t="s">
        <v>1307</v>
      </c>
      <c r="B3" s="1005"/>
      <c r="C3" s="1005"/>
    </row>
    <row r="4" spans="1:9" s="73" customFormat="1" ht="15.75" customHeight="1">
      <c r="A4" s="1005"/>
      <c r="B4" s="1005"/>
      <c r="C4" s="1005"/>
    </row>
    <row r="5" spans="1:9" s="73" customFormat="1" ht="9.75" customHeight="1">
      <c r="A5" s="144"/>
      <c r="B5" s="144"/>
      <c r="C5" s="144"/>
    </row>
    <row r="6" spans="1:9" s="73" customFormat="1" ht="24" customHeight="1">
      <c r="A6" s="1338" t="s">
        <v>686</v>
      </c>
      <c r="B6" s="1338"/>
      <c r="C6" s="1338"/>
      <c r="D6" s="116"/>
      <c r="E6" s="116"/>
      <c r="F6" s="116"/>
      <c r="G6" s="116"/>
      <c r="H6" s="116"/>
      <c r="I6" s="819"/>
    </row>
    <row r="7" spans="1:9" s="73" customFormat="1" ht="9.75" customHeight="1" thickBot="1">
      <c r="A7" s="144"/>
      <c r="B7" s="144"/>
      <c r="C7" s="144"/>
    </row>
    <row r="8" spans="1:9" s="73" customFormat="1">
      <c r="A8" s="1334" t="s">
        <v>682</v>
      </c>
      <c r="B8" s="1336" t="s">
        <v>683</v>
      </c>
      <c r="C8" s="1337"/>
    </row>
    <row r="9" spans="1:9" s="73" customFormat="1">
      <c r="A9" s="1335"/>
      <c r="B9" s="854" t="s">
        <v>684</v>
      </c>
      <c r="C9" s="855" t="s">
        <v>685</v>
      </c>
    </row>
    <row r="10" spans="1:9" s="73" customFormat="1">
      <c r="A10" s="857" t="s">
        <v>700</v>
      </c>
      <c r="B10" s="856" t="s">
        <v>698</v>
      </c>
      <c r="C10" s="858" t="s">
        <v>694</v>
      </c>
    </row>
    <row r="11" spans="1:9" s="73" customFormat="1">
      <c r="A11" s="857" t="s">
        <v>701</v>
      </c>
      <c r="B11" s="856" t="s">
        <v>698</v>
      </c>
      <c r="C11" s="858" t="s">
        <v>695</v>
      </c>
    </row>
    <row r="12" spans="1:9" s="73" customFormat="1">
      <c r="A12" s="857" t="s">
        <v>702</v>
      </c>
      <c r="B12" s="856" t="s">
        <v>698</v>
      </c>
      <c r="C12" s="858" t="s">
        <v>699</v>
      </c>
    </row>
    <row r="13" spans="1:9" s="73" customFormat="1">
      <c r="A13" s="857" t="s">
        <v>703</v>
      </c>
      <c r="B13" s="856" t="s">
        <v>698</v>
      </c>
      <c r="C13" s="858" t="s">
        <v>696</v>
      </c>
    </row>
    <row r="14" spans="1:9" s="73" customFormat="1">
      <c r="A14" s="857" t="s">
        <v>704</v>
      </c>
      <c r="B14" s="856" t="s">
        <v>698</v>
      </c>
      <c r="C14" s="858" t="s">
        <v>697</v>
      </c>
    </row>
    <row r="15" spans="1:9" s="73" customFormat="1">
      <c r="A15" s="847"/>
      <c r="B15" s="828"/>
      <c r="C15" s="848"/>
    </row>
    <row r="16" spans="1:9" s="73" customFormat="1">
      <c r="A16" s="847"/>
      <c r="B16" s="828"/>
      <c r="C16" s="848"/>
    </row>
    <row r="17" spans="1:3" s="73" customFormat="1">
      <c r="A17" s="847"/>
      <c r="B17" s="828"/>
      <c r="C17" s="848"/>
    </row>
    <row r="18" spans="1:3" s="73" customFormat="1">
      <c r="A18" s="847"/>
      <c r="B18" s="828"/>
      <c r="C18" s="848"/>
    </row>
    <row r="19" spans="1:3" s="73" customFormat="1">
      <c r="A19" s="379"/>
      <c r="B19" s="827"/>
      <c r="C19" s="849"/>
    </row>
    <row r="20" spans="1:3" s="73" customFormat="1" ht="13.5" thickBot="1">
      <c r="A20" s="372"/>
      <c r="B20" s="850"/>
      <c r="C20" s="851"/>
    </row>
    <row r="21" spans="1:3" s="73" customFormat="1">
      <c r="A21" s="820"/>
      <c r="B21" s="820"/>
      <c r="C21" s="820"/>
    </row>
    <row r="22" spans="1:3" s="73" customFormat="1">
      <c r="A22" s="50" t="s">
        <v>78</v>
      </c>
    </row>
    <row r="24" spans="1:3">
      <c r="A24" s="73"/>
    </row>
    <row r="25" spans="1:3">
      <c r="A25" s="73"/>
    </row>
    <row r="26" spans="1:3">
      <c r="A26" s="73"/>
      <c r="C26" s="240"/>
    </row>
    <row r="27" spans="1:3">
      <c r="A27" s="243"/>
      <c r="C27" s="242"/>
    </row>
    <row r="28" spans="1:3" ht="15" customHeight="1">
      <c r="A28" s="957" t="s">
        <v>448</v>
      </c>
      <c r="C28" s="852" t="s">
        <v>1274</v>
      </c>
    </row>
    <row r="29" spans="1:3" ht="15" customHeight="1">
      <c r="A29" s="957" t="s">
        <v>1273</v>
      </c>
      <c r="C29" s="957" t="s">
        <v>1275</v>
      </c>
    </row>
    <row r="30" spans="1:3">
      <c r="A30" s="73"/>
    </row>
    <row r="31" spans="1:3">
      <c r="A31" s="73"/>
    </row>
  </sheetData>
  <mergeCells count="6">
    <mergeCell ref="A2:C2"/>
    <mergeCell ref="A3:C3"/>
    <mergeCell ref="A4:C4"/>
    <mergeCell ref="A8:A9"/>
    <mergeCell ref="B8:C8"/>
    <mergeCell ref="A6:C6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9"/>
  <sheetViews>
    <sheetView showGridLines="0" topLeftCell="A190" workbookViewId="0">
      <selection activeCell="K197" sqref="K197"/>
    </sheetView>
  </sheetViews>
  <sheetFormatPr baseColWidth="10" defaultRowHeight="40.5" customHeight="1"/>
  <cols>
    <col min="8" max="8" width="14.140625" bestFit="1" customWidth="1"/>
  </cols>
  <sheetData>
    <row r="1" spans="1:9" ht="40.5" customHeight="1">
      <c r="A1" s="1339" t="s">
        <v>1308</v>
      </c>
      <c r="B1" s="1339"/>
      <c r="C1" s="1339"/>
      <c r="D1" s="1339"/>
      <c r="E1" s="1339"/>
      <c r="F1" s="1339"/>
      <c r="G1" s="1339"/>
      <c r="H1" s="1340"/>
    </row>
    <row r="2" spans="1:9" ht="40.5" customHeight="1">
      <c r="A2" s="832" t="s">
        <v>77</v>
      </c>
      <c r="B2" s="831" t="s">
        <v>674</v>
      </c>
      <c r="C2" s="831" t="s">
        <v>673</v>
      </c>
      <c r="D2" s="831" t="s">
        <v>672</v>
      </c>
      <c r="E2" s="831" t="s">
        <v>671</v>
      </c>
      <c r="F2" s="831" t="s">
        <v>670</v>
      </c>
      <c r="G2" s="831" t="s">
        <v>669</v>
      </c>
      <c r="H2" s="830" t="s">
        <v>668</v>
      </c>
    </row>
    <row r="3" spans="1:9" ht="36" customHeight="1">
      <c r="A3" s="959" t="s">
        <v>687</v>
      </c>
      <c r="B3" s="959"/>
      <c r="C3" s="959" t="s">
        <v>688</v>
      </c>
      <c r="D3" s="959" t="s">
        <v>1237</v>
      </c>
      <c r="E3" s="999" t="s">
        <v>1309</v>
      </c>
      <c r="F3" s="959"/>
      <c r="G3" s="960"/>
      <c r="H3" s="1001">
        <v>25809.94</v>
      </c>
      <c r="I3" s="954"/>
    </row>
    <row r="4" spans="1:9" s="954" customFormat="1" ht="36" customHeight="1">
      <c r="A4" s="959" t="s">
        <v>687</v>
      </c>
      <c r="B4" s="959"/>
      <c r="C4" s="959" t="s">
        <v>688</v>
      </c>
      <c r="D4" s="959" t="s">
        <v>1237</v>
      </c>
      <c r="E4" s="999" t="s">
        <v>1310</v>
      </c>
      <c r="F4" s="959"/>
      <c r="G4" s="960"/>
      <c r="H4" s="1001">
        <v>1030</v>
      </c>
    </row>
    <row r="5" spans="1:9" s="954" customFormat="1" ht="36" customHeight="1">
      <c r="A5" s="959" t="s">
        <v>687</v>
      </c>
      <c r="B5" s="959"/>
      <c r="C5" s="959" t="s">
        <v>688</v>
      </c>
      <c r="D5" s="959" t="s">
        <v>1237</v>
      </c>
      <c r="E5" s="999" t="s">
        <v>1311</v>
      </c>
      <c r="F5" s="959"/>
      <c r="G5" s="960"/>
      <c r="H5" s="1001">
        <v>10000</v>
      </c>
    </row>
    <row r="6" spans="1:9" s="954" customFormat="1" ht="36" customHeight="1">
      <c r="A6" s="959" t="s">
        <v>687</v>
      </c>
      <c r="B6" s="959"/>
      <c r="C6" s="959" t="s">
        <v>688</v>
      </c>
      <c r="D6" s="959" t="s">
        <v>1237</v>
      </c>
      <c r="E6" s="999" t="s">
        <v>1312</v>
      </c>
      <c r="F6" s="959"/>
      <c r="G6" s="960"/>
      <c r="H6" s="1001">
        <v>444</v>
      </c>
    </row>
    <row r="7" spans="1:9" s="954" customFormat="1" ht="36" customHeight="1">
      <c r="A7" s="959" t="s">
        <v>687</v>
      </c>
      <c r="B7" s="959"/>
      <c r="C7" s="959" t="s">
        <v>688</v>
      </c>
      <c r="D7" s="959" t="s">
        <v>1237</v>
      </c>
      <c r="E7" s="999" t="s">
        <v>1313</v>
      </c>
      <c r="F7" s="959"/>
      <c r="G7" s="960"/>
      <c r="H7" s="1001">
        <v>918</v>
      </c>
    </row>
    <row r="8" spans="1:9" s="954" customFormat="1" ht="36" customHeight="1">
      <c r="A8" s="959" t="s">
        <v>687</v>
      </c>
      <c r="B8" s="959"/>
      <c r="C8" s="959" t="s">
        <v>688</v>
      </c>
      <c r="D8" s="959" t="s">
        <v>1237</v>
      </c>
      <c r="E8" s="999" t="s">
        <v>1314</v>
      </c>
      <c r="F8" s="959"/>
      <c r="G8" s="960"/>
      <c r="H8" s="1001">
        <v>1090</v>
      </c>
    </row>
    <row r="9" spans="1:9" s="954" customFormat="1" ht="36" customHeight="1">
      <c r="A9" s="959" t="s">
        <v>687</v>
      </c>
      <c r="B9" s="959"/>
      <c r="C9" s="959" t="s">
        <v>688</v>
      </c>
      <c r="D9" s="959" t="s">
        <v>1237</v>
      </c>
      <c r="E9" s="999" t="s">
        <v>1315</v>
      </c>
      <c r="F9" s="959"/>
      <c r="G9" s="960"/>
      <c r="H9" s="1001">
        <v>1170</v>
      </c>
    </row>
    <row r="10" spans="1:9" s="954" customFormat="1" ht="36" customHeight="1">
      <c r="A10" s="959" t="s">
        <v>687</v>
      </c>
      <c r="B10" s="959"/>
      <c r="C10" s="959" t="s">
        <v>688</v>
      </c>
      <c r="D10" s="959" t="s">
        <v>1237</v>
      </c>
      <c r="E10" s="999" t="s">
        <v>1316</v>
      </c>
      <c r="F10" s="959"/>
      <c r="G10" s="960"/>
      <c r="H10" s="1001">
        <v>479</v>
      </c>
    </row>
    <row r="11" spans="1:9" s="954" customFormat="1" ht="36" customHeight="1">
      <c r="A11" s="959" t="s">
        <v>687</v>
      </c>
      <c r="B11" s="959"/>
      <c r="C11" s="959" t="s">
        <v>688</v>
      </c>
      <c r="D11" s="959" t="s">
        <v>1237</v>
      </c>
      <c r="E11" s="999" t="s">
        <v>1317</v>
      </c>
      <c r="F11" s="959"/>
      <c r="G11" s="960"/>
      <c r="H11" s="1001">
        <v>1356.5</v>
      </c>
    </row>
    <row r="12" spans="1:9" s="954" customFormat="1" ht="36" customHeight="1">
      <c r="A12" s="959" t="s">
        <v>1269</v>
      </c>
      <c r="B12" s="959"/>
      <c r="C12" s="959" t="s">
        <v>688</v>
      </c>
      <c r="D12" s="959" t="s">
        <v>1237</v>
      </c>
      <c r="E12" s="999" t="s">
        <v>1318</v>
      </c>
      <c r="F12" s="959"/>
      <c r="G12" s="960"/>
      <c r="H12" s="1001">
        <v>3040</v>
      </c>
    </row>
    <row r="13" spans="1:9" s="954" customFormat="1" ht="36" customHeight="1">
      <c r="A13" s="959" t="s">
        <v>1269</v>
      </c>
      <c r="B13" s="959"/>
      <c r="C13" s="959" t="s">
        <v>688</v>
      </c>
      <c r="D13" s="959" t="s">
        <v>1237</v>
      </c>
      <c r="E13" s="999" t="s">
        <v>1319</v>
      </c>
      <c r="F13" s="959"/>
      <c r="G13" s="960"/>
      <c r="H13" s="1001">
        <v>1200</v>
      </c>
    </row>
    <row r="14" spans="1:9" s="954" customFormat="1" ht="36" customHeight="1">
      <c r="A14" s="959" t="s">
        <v>687</v>
      </c>
      <c r="B14" s="959"/>
      <c r="C14" s="959" t="s">
        <v>688</v>
      </c>
      <c r="D14" s="959" t="s">
        <v>1237</v>
      </c>
      <c r="E14" s="999" t="s">
        <v>1320</v>
      </c>
      <c r="F14" s="959"/>
      <c r="G14" s="960"/>
      <c r="H14" s="1001">
        <v>1038</v>
      </c>
    </row>
    <row r="15" spans="1:9" s="954" customFormat="1" ht="36" customHeight="1">
      <c r="A15" s="959" t="s">
        <v>687</v>
      </c>
      <c r="B15" s="959"/>
      <c r="C15" s="959" t="s">
        <v>688</v>
      </c>
      <c r="D15" s="959" t="s">
        <v>1237</v>
      </c>
      <c r="E15" s="999" t="s">
        <v>1321</v>
      </c>
      <c r="F15" s="959"/>
      <c r="G15" s="960"/>
      <c r="H15" s="1001">
        <v>1038</v>
      </c>
    </row>
    <row r="16" spans="1:9" s="954" customFormat="1" ht="36" customHeight="1">
      <c r="A16" s="959" t="s">
        <v>687</v>
      </c>
      <c r="B16" s="959"/>
      <c r="C16" s="959" t="s">
        <v>688</v>
      </c>
      <c r="D16" s="959" t="s">
        <v>1237</v>
      </c>
      <c r="E16" s="999" t="s">
        <v>1322</v>
      </c>
      <c r="F16" s="959"/>
      <c r="G16" s="960"/>
      <c r="H16" s="1001">
        <v>1033</v>
      </c>
    </row>
    <row r="17" spans="1:8" s="954" customFormat="1" ht="36" customHeight="1">
      <c r="A17" s="959" t="s">
        <v>687</v>
      </c>
      <c r="B17" s="959"/>
      <c r="C17" s="959" t="s">
        <v>688</v>
      </c>
      <c r="D17" s="959" t="s">
        <v>1237</v>
      </c>
      <c r="E17" s="999" t="s">
        <v>1323</v>
      </c>
      <c r="F17" s="959"/>
      <c r="G17" s="960"/>
      <c r="H17" s="1001">
        <v>534.5</v>
      </c>
    </row>
    <row r="18" spans="1:8" s="954" customFormat="1" ht="36" customHeight="1">
      <c r="A18" s="959" t="s">
        <v>687</v>
      </c>
      <c r="B18" s="959"/>
      <c r="C18" s="959" t="s">
        <v>688</v>
      </c>
      <c r="D18" s="959" t="s">
        <v>1237</v>
      </c>
      <c r="E18" s="999" t="s">
        <v>1324</v>
      </c>
      <c r="F18" s="959"/>
      <c r="G18" s="960"/>
      <c r="H18" s="1001">
        <v>10000</v>
      </c>
    </row>
    <row r="19" spans="1:8" s="954" customFormat="1" ht="36" customHeight="1">
      <c r="A19" s="959" t="s">
        <v>687</v>
      </c>
      <c r="B19" s="959"/>
      <c r="C19" s="959" t="s">
        <v>688</v>
      </c>
      <c r="D19" s="959" t="s">
        <v>1237</v>
      </c>
      <c r="E19" s="999" t="s">
        <v>1325</v>
      </c>
      <c r="F19" s="959"/>
      <c r="G19" s="960"/>
      <c r="H19" s="1001">
        <v>1990</v>
      </c>
    </row>
    <row r="20" spans="1:8" s="954" customFormat="1" ht="36" customHeight="1">
      <c r="A20" s="959" t="s">
        <v>687</v>
      </c>
      <c r="B20" s="959"/>
      <c r="C20" s="959" t="s">
        <v>688</v>
      </c>
      <c r="D20" s="959" t="s">
        <v>1237</v>
      </c>
      <c r="E20" s="1000" t="s">
        <v>1326</v>
      </c>
      <c r="F20" s="959"/>
      <c r="G20" s="960"/>
      <c r="H20" s="1001">
        <v>29622.560000000001</v>
      </c>
    </row>
    <row r="21" spans="1:8" s="954" customFormat="1" ht="36" customHeight="1">
      <c r="A21" s="959" t="s">
        <v>687</v>
      </c>
      <c r="B21" s="959"/>
      <c r="C21" s="959" t="s">
        <v>688</v>
      </c>
      <c r="D21" s="959" t="s">
        <v>1237</v>
      </c>
      <c r="E21" s="1000" t="s">
        <v>1327</v>
      </c>
      <c r="F21" s="959"/>
      <c r="G21" s="960"/>
      <c r="H21" s="1001">
        <v>833</v>
      </c>
    </row>
    <row r="22" spans="1:8" s="954" customFormat="1" ht="36" customHeight="1">
      <c r="A22" s="959" t="s">
        <v>687</v>
      </c>
      <c r="B22" s="959"/>
      <c r="C22" s="959" t="s">
        <v>688</v>
      </c>
      <c r="D22" s="959" t="s">
        <v>1237</v>
      </c>
      <c r="E22" s="999" t="s">
        <v>1328</v>
      </c>
      <c r="F22" s="959"/>
      <c r="G22" s="960"/>
      <c r="H22" s="1001">
        <v>1157</v>
      </c>
    </row>
    <row r="23" spans="1:8" s="954" customFormat="1" ht="36" customHeight="1">
      <c r="A23" s="959" t="s">
        <v>687</v>
      </c>
      <c r="B23" s="959"/>
      <c r="C23" s="959" t="s">
        <v>688</v>
      </c>
      <c r="D23" s="959" t="s">
        <v>1237</v>
      </c>
      <c r="E23" s="1000" t="s">
        <v>1329</v>
      </c>
      <c r="F23" s="959"/>
      <c r="G23" s="960"/>
      <c r="H23" s="1001">
        <v>9801</v>
      </c>
    </row>
    <row r="24" spans="1:8" s="954" customFormat="1" ht="36" customHeight="1">
      <c r="A24" s="959" t="s">
        <v>687</v>
      </c>
      <c r="B24" s="959"/>
      <c r="C24" s="959" t="s">
        <v>688</v>
      </c>
      <c r="D24" s="959" t="s">
        <v>1237</v>
      </c>
      <c r="E24" s="1000" t="s">
        <v>1330</v>
      </c>
      <c r="F24" s="959"/>
      <c r="G24" s="960"/>
      <c r="H24" s="1001">
        <v>1432.5</v>
      </c>
    </row>
    <row r="25" spans="1:8" s="954" customFormat="1" ht="36" customHeight="1">
      <c r="A25" s="959" t="s">
        <v>687</v>
      </c>
      <c r="B25" s="959"/>
      <c r="C25" s="959" t="s">
        <v>688</v>
      </c>
      <c r="D25" s="959" t="s">
        <v>1237</v>
      </c>
      <c r="E25" s="999" t="s">
        <v>1331</v>
      </c>
      <c r="F25" s="959"/>
      <c r="G25" s="960"/>
      <c r="H25" s="1001">
        <v>3000</v>
      </c>
    </row>
    <row r="26" spans="1:8" s="954" customFormat="1" ht="36" customHeight="1">
      <c r="A26" s="959" t="s">
        <v>687</v>
      </c>
      <c r="B26" s="959"/>
      <c r="C26" s="959" t="s">
        <v>688</v>
      </c>
      <c r="D26" s="959" t="s">
        <v>1237</v>
      </c>
      <c r="E26" s="999" t="s">
        <v>1332</v>
      </c>
      <c r="F26" s="959"/>
      <c r="G26" s="960"/>
      <c r="H26" s="1001">
        <v>2282</v>
      </c>
    </row>
    <row r="27" spans="1:8" s="954" customFormat="1" ht="36" customHeight="1">
      <c r="A27" s="959" t="s">
        <v>687</v>
      </c>
      <c r="B27" s="959"/>
      <c r="C27" s="959" t="s">
        <v>688</v>
      </c>
      <c r="D27" s="959" t="s">
        <v>1237</v>
      </c>
      <c r="E27" s="999" t="s">
        <v>1333</v>
      </c>
      <c r="F27" s="959"/>
      <c r="G27" s="960"/>
      <c r="H27" s="1001">
        <v>1814.5</v>
      </c>
    </row>
    <row r="28" spans="1:8" s="954" customFormat="1" ht="36" customHeight="1">
      <c r="A28" s="959" t="s">
        <v>687</v>
      </c>
      <c r="B28" s="959"/>
      <c r="C28" s="959" t="s">
        <v>688</v>
      </c>
      <c r="D28" s="959" t="s">
        <v>1237</v>
      </c>
      <c r="E28" s="999" t="s">
        <v>1334</v>
      </c>
      <c r="F28" s="959"/>
      <c r="G28" s="960"/>
      <c r="H28" s="1001">
        <v>1625</v>
      </c>
    </row>
    <row r="29" spans="1:8" s="954" customFormat="1" ht="36" customHeight="1">
      <c r="A29" s="959" t="s">
        <v>687</v>
      </c>
      <c r="B29" s="959"/>
      <c r="C29" s="959" t="s">
        <v>688</v>
      </c>
      <c r="D29" s="959" t="s">
        <v>1237</v>
      </c>
      <c r="E29" s="999" t="s">
        <v>1335</v>
      </c>
      <c r="F29" s="959"/>
      <c r="G29" s="960"/>
      <c r="H29" s="1001">
        <v>1625</v>
      </c>
    </row>
    <row r="30" spans="1:8" s="954" customFormat="1" ht="36" customHeight="1">
      <c r="A30" s="959" t="s">
        <v>687</v>
      </c>
      <c r="B30" s="959"/>
      <c r="C30" s="959" t="s">
        <v>688</v>
      </c>
      <c r="D30" s="959" t="s">
        <v>1237</v>
      </c>
      <c r="E30" s="999" t="s">
        <v>1336</v>
      </c>
      <c r="F30" s="959"/>
      <c r="G30" s="960"/>
      <c r="H30" s="1001">
        <v>1625</v>
      </c>
    </row>
    <row r="31" spans="1:8" s="954" customFormat="1" ht="36" customHeight="1">
      <c r="A31" s="959" t="s">
        <v>687</v>
      </c>
      <c r="B31" s="959"/>
      <c r="C31" s="959" t="s">
        <v>688</v>
      </c>
      <c r="D31" s="959" t="s">
        <v>1237</v>
      </c>
      <c r="E31" s="999" t="s">
        <v>1337</v>
      </c>
      <c r="F31" s="959"/>
      <c r="G31" s="960"/>
      <c r="H31" s="1001">
        <v>220</v>
      </c>
    </row>
    <row r="32" spans="1:8" s="954" customFormat="1" ht="36" customHeight="1">
      <c r="A32" s="959" t="s">
        <v>687</v>
      </c>
      <c r="B32" s="959"/>
      <c r="C32" s="959" t="s">
        <v>688</v>
      </c>
      <c r="D32" s="959" t="s">
        <v>1237</v>
      </c>
      <c r="E32" s="999" t="s">
        <v>1338</v>
      </c>
      <c r="F32" s="959"/>
      <c r="G32" s="960"/>
      <c r="H32" s="1001">
        <v>1760.8</v>
      </c>
    </row>
    <row r="33" spans="1:8" s="954" customFormat="1" ht="36" customHeight="1">
      <c r="A33" s="959" t="s">
        <v>687</v>
      </c>
      <c r="B33" s="959"/>
      <c r="C33" s="959" t="s">
        <v>688</v>
      </c>
      <c r="D33" s="959" t="s">
        <v>1237</v>
      </c>
      <c r="E33" s="999" t="s">
        <v>1339</v>
      </c>
      <c r="F33" s="959"/>
      <c r="G33" s="960"/>
      <c r="H33" s="1001">
        <v>934</v>
      </c>
    </row>
    <row r="34" spans="1:8" s="954" customFormat="1" ht="36" customHeight="1">
      <c r="A34" s="959" t="s">
        <v>687</v>
      </c>
      <c r="B34" s="959"/>
      <c r="C34" s="959" t="s">
        <v>688</v>
      </c>
      <c r="D34" s="959" t="s">
        <v>1237</v>
      </c>
      <c r="E34" s="999" t="s">
        <v>1340</v>
      </c>
      <c r="F34" s="959"/>
      <c r="G34" s="960"/>
      <c r="H34" s="1001">
        <v>2063</v>
      </c>
    </row>
    <row r="35" spans="1:8" s="954" customFormat="1" ht="36" customHeight="1">
      <c r="A35" s="959" t="s">
        <v>687</v>
      </c>
      <c r="B35" s="959"/>
      <c r="C35" s="959" t="s">
        <v>688</v>
      </c>
      <c r="D35" s="959" t="s">
        <v>1237</v>
      </c>
      <c r="E35" s="999" t="s">
        <v>1341</v>
      </c>
      <c r="F35" s="959"/>
      <c r="G35" s="960"/>
      <c r="H35" s="1001">
        <v>984</v>
      </c>
    </row>
    <row r="36" spans="1:8" s="954" customFormat="1" ht="36" customHeight="1">
      <c r="A36" s="959" t="s">
        <v>687</v>
      </c>
      <c r="B36" s="959"/>
      <c r="C36" s="959" t="s">
        <v>688</v>
      </c>
      <c r="D36" s="959" t="s">
        <v>1237</v>
      </c>
      <c r="E36" s="999" t="s">
        <v>1342</v>
      </c>
      <c r="F36" s="959"/>
      <c r="G36" s="960"/>
      <c r="H36" s="1001">
        <v>838</v>
      </c>
    </row>
    <row r="37" spans="1:8" s="954" customFormat="1" ht="36" customHeight="1">
      <c r="A37" s="959" t="s">
        <v>687</v>
      </c>
      <c r="B37" s="959"/>
      <c r="C37" s="959" t="s">
        <v>688</v>
      </c>
      <c r="D37" s="959" t="s">
        <v>1237</v>
      </c>
      <c r="E37" s="999" t="s">
        <v>1343</v>
      </c>
      <c r="F37" s="959"/>
      <c r="G37" s="960"/>
      <c r="H37" s="1001">
        <v>8700</v>
      </c>
    </row>
    <row r="38" spans="1:8" s="954" customFormat="1" ht="36" customHeight="1">
      <c r="A38" s="959" t="s">
        <v>687</v>
      </c>
      <c r="B38" s="959"/>
      <c r="C38" s="959" t="s">
        <v>688</v>
      </c>
      <c r="D38" s="959" t="s">
        <v>1237</v>
      </c>
      <c r="E38" s="999" t="s">
        <v>1344</v>
      </c>
      <c r="F38" s="959"/>
      <c r="G38" s="960"/>
      <c r="H38" s="1001">
        <v>6441.72</v>
      </c>
    </row>
    <row r="39" spans="1:8" s="954" customFormat="1" ht="36" customHeight="1">
      <c r="A39" s="959" t="s">
        <v>687</v>
      </c>
      <c r="B39" s="959"/>
      <c r="C39" s="959" t="s">
        <v>688</v>
      </c>
      <c r="D39" s="959" t="s">
        <v>1237</v>
      </c>
      <c r="E39" s="999" t="s">
        <v>1345</v>
      </c>
      <c r="F39" s="959"/>
      <c r="G39" s="960"/>
      <c r="H39" s="1001">
        <v>1509.5</v>
      </c>
    </row>
    <row r="40" spans="1:8" s="954" customFormat="1" ht="36" customHeight="1">
      <c r="A40" s="959" t="s">
        <v>687</v>
      </c>
      <c r="B40" s="959"/>
      <c r="C40" s="959" t="s">
        <v>688</v>
      </c>
      <c r="D40" s="959" t="s">
        <v>1237</v>
      </c>
      <c r="E40" s="999" t="s">
        <v>1346</v>
      </c>
      <c r="F40" s="959"/>
      <c r="G40" s="960"/>
      <c r="H40" s="1001">
        <v>1629</v>
      </c>
    </row>
    <row r="41" spans="1:8" s="954" customFormat="1" ht="36" customHeight="1">
      <c r="A41" s="959" t="s">
        <v>687</v>
      </c>
      <c r="B41" s="959"/>
      <c r="C41" s="959" t="s">
        <v>688</v>
      </c>
      <c r="D41" s="959" t="s">
        <v>1237</v>
      </c>
      <c r="E41" s="999" t="s">
        <v>1347</v>
      </c>
      <c r="F41" s="959"/>
      <c r="G41" s="960"/>
      <c r="H41" s="1001">
        <v>1389.5</v>
      </c>
    </row>
    <row r="42" spans="1:8" s="954" customFormat="1" ht="36" customHeight="1">
      <c r="A42" s="959" t="s">
        <v>687</v>
      </c>
      <c r="B42" s="959"/>
      <c r="C42" s="959" t="s">
        <v>688</v>
      </c>
      <c r="D42" s="959" t="s">
        <v>1237</v>
      </c>
      <c r="E42" s="999" t="s">
        <v>1348</v>
      </c>
      <c r="F42" s="959"/>
      <c r="G42" s="960"/>
      <c r="H42" s="1001">
        <v>1806</v>
      </c>
    </row>
    <row r="43" spans="1:8" s="954" customFormat="1" ht="36" customHeight="1">
      <c r="A43" s="959" t="s">
        <v>687</v>
      </c>
      <c r="B43" s="959"/>
      <c r="C43" s="959" t="s">
        <v>688</v>
      </c>
      <c r="D43" s="959" t="s">
        <v>1237</v>
      </c>
      <c r="E43" s="999" t="s">
        <v>1349</v>
      </c>
      <c r="F43" s="959"/>
      <c r="G43" s="960"/>
      <c r="H43" s="1001">
        <v>487</v>
      </c>
    </row>
    <row r="44" spans="1:8" s="954" customFormat="1" ht="36" customHeight="1">
      <c r="A44" s="959" t="s">
        <v>687</v>
      </c>
      <c r="B44" s="959"/>
      <c r="C44" s="959" t="s">
        <v>688</v>
      </c>
      <c r="D44" s="959" t="s">
        <v>1237</v>
      </c>
      <c r="E44" s="999" t="s">
        <v>1350</v>
      </c>
      <c r="F44" s="959"/>
      <c r="G44" s="960"/>
      <c r="H44" s="1001">
        <v>1354.5</v>
      </c>
    </row>
    <row r="45" spans="1:8" s="954" customFormat="1" ht="36" customHeight="1">
      <c r="A45" s="959" t="s">
        <v>687</v>
      </c>
      <c r="B45" s="959"/>
      <c r="C45" s="959" t="s">
        <v>688</v>
      </c>
      <c r="D45" s="959" t="s">
        <v>1237</v>
      </c>
      <c r="E45" s="999" t="s">
        <v>1351</v>
      </c>
      <c r="F45" s="959"/>
      <c r="G45" s="960"/>
      <c r="H45" s="1001">
        <v>1354.5</v>
      </c>
    </row>
    <row r="46" spans="1:8" s="954" customFormat="1" ht="36" customHeight="1">
      <c r="A46" s="959" t="s">
        <v>687</v>
      </c>
      <c r="B46" s="959"/>
      <c r="C46" s="959" t="s">
        <v>688</v>
      </c>
      <c r="D46" s="959" t="s">
        <v>1237</v>
      </c>
      <c r="E46" s="999" t="s">
        <v>1352</v>
      </c>
      <c r="F46" s="959"/>
      <c r="G46" s="960"/>
      <c r="H46" s="1001">
        <v>9500</v>
      </c>
    </row>
    <row r="47" spans="1:8" s="954" customFormat="1" ht="36" customHeight="1">
      <c r="A47" s="959" t="s">
        <v>687</v>
      </c>
      <c r="B47" s="959"/>
      <c r="C47" s="959" t="s">
        <v>688</v>
      </c>
      <c r="D47" s="959" t="s">
        <v>1237</v>
      </c>
      <c r="E47" s="999" t="s">
        <v>1353</v>
      </c>
      <c r="F47" s="959"/>
      <c r="G47" s="960"/>
      <c r="H47" s="1001">
        <v>12949.63</v>
      </c>
    </row>
    <row r="48" spans="1:8" s="954" customFormat="1" ht="36" customHeight="1">
      <c r="A48" s="959" t="s">
        <v>687</v>
      </c>
      <c r="B48" s="959"/>
      <c r="C48" s="959" t="s">
        <v>688</v>
      </c>
      <c r="D48" s="959" t="s">
        <v>1237</v>
      </c>
      <c r="E48" s="999" t="s">
        <v>1354</v>
      </c>
      <c r="F48" s="959"/>
      <c r="G48" s="960"/>
      <c r="H48" s="1001">
        <v>1548</v>
      </c>
    </row>
    <row r="49" spans="1:8" s="954" customFormat="1" ht="36" customHeight="1">
      <c r="A49" s="959" t="s">
        <v>687</v>
      </c>
      <c r="B49" s="959"/>
      <c r="C49" s="959" t="s">
        <v>688</v>
      </c>
      <c r="D49" s="959" t="s">
        <v>1237</v>
      </c>
      <c r="E49" s="999" t="s">
        <v>1355</v>
      </c>
      <c r="F49" s="959"/>
      <c r="G49" s="960"/>
      <c r="H49" s="1001">
        <v>988.5</v>
      </c>
    </row>
    <row r="50" spans="1:8" s="954" customFormat="1" ht="36" customHeight="1">
      <c r="A50" s="959" t="s">
        <v>687</v>
      </c>
      <c r="B50" s="959"/>
      <c r="C50" s="959" t="s">
        <v>688</v>
      </c>
      <c r="D50" s="959" t="s">
        <v>1237</v>
      </c>
      <c r="E50" s="999" t="s">
        <v>1356</v>
      </c>
      <c r="F50" s="959"/>
      <c r="G50" s="960"/>
      <c r="H50" s="1001">
        <v>1039</v>
      </c>
    </row>
    <row r="51" spans="1:8" s="954" customFormat="1" ht="36" customHeight="1">
      <c r="A51" s="959" t="s">
        <v>687</v>
      </c>
      <c r="B51" s="959"/>
      <c r="C51" s="959" t="s">
        <v>688</v>
      </c>
      <c r="D51" s="959" t="s">
        <v>1237</v>
      </c>
      <c r="E51" s="999" t="s">
        <v>1357</v>
      </c>
      <c r="F51" s="959"/>
      <c r="G51" s="960"/>
      <c r="H51" s="1001">
        <v>1000</v>
      </c>
    </row>
    <row r="52" spans="1:8" s="954" customFormat="1" ht="36" customHeight="1">
      <c r="A52" s="959" t="s">
        <v>687</v>
      </c>
      <c r="B52" s="959"/>
      <c r="C52" s="959" t="s">
        <v>688</v>
      </c>
      <c r="D52" s="959" t="s">
        <v>1237</v>
      </c>
      <c r="E52" s="999" t="s">
        <v>1358</v>
      </c>
      <c r="F52" s="959"/>
      <c r="G52" s="960"/>
      <c r="H52" s="1001">
        <v>1434</v>
      </c>
    </row>
    <row r="53" spans="1:8" s="954" customFormat="1" ht="36" customHeight="1">
      <c r="A53" s="959" t="s">
        <v>687</v>
      </c>
      <c r="B53" s="959"/>
      <c r="C53" s="959" t="s">
        <v>688</v>
      </c>
      <c r="D53" s="959" t="s">
        <v>1237</v>
      </c>
      <c r="E53" s="999" t="s">
        <v>1359</v>
      </c>
      <c r="F53" s="959"/>
      <c r="G53" s="960"/>
      <c r="H53" s="1001">
        <v>700000</v>
      </c>
    </row>
    <row r="54" spans="1:8" s="954" customFormat="1" ht="36" customHeight="1">
      <c r="A54" s="959" t="s">
        <v>687</v>
      </c>
      <c r="B54" s="959"/>
      <c r="C54" s="959" t="s">
        <v>688</v>
      </c>
      <c r="D54" s="959" t="s">
        <v>1237</v>
      </c>
      <c r="E54" s="999" t="s">
        <v>1360</v>
      </c>
      <c r="F54" s="959"/>
      <c r="G54" s="960"/>
      <c r="H54" s="1001">
        <v>328500</v>
      </c>
    </row>
    <row r="55" spans="1:8" s="954" customFormat="1" ht="36" customHeight="1">
      <c r="A55" s="959" t="s">
        <v>687</v>
      </c>
      <c r="B55" s="959"/>
      <c r="C55" s="959" t="s">
        <v>688</v>
      </c>
      <c r="D55" s="959" t="s">
        <v>1237</v>
      </c>
      <c r="E55" s="999" t="s">
        <v>1361</v>
      </c>
      <c r="F55" s="959"/>
      <c r="G55" s="960"/>
      <c r="H55" s="1001">
        <v>436920</v>
      </c>
    </row>
    <row r="56" spans="1:8" s="954" customFormat="1" ht="36" customHeight="1">
      <c r="A56" s="959" t="s">
        <v>687</v>
      </c>
      <c r="B56" s="959"/>
      <c r="C56" s="959" t="s">
        <v>688</v>
      </c>
      <c r="D56" s="959" t="s">
        <v>1237</v>
      </c>
      <c r="E56" s="999" t="s">
        <v>1362</v>
      </c>
      <c r="F56" s="959"/>
      <c r="G56" s="960"/>
      <c r="H56" s="1001">
        <v>1000000</v>
      </c>
    </row>
    <row r="57" spans="1:8" s="954" customFormat="1" ht="36" customHeight="1">
      <c r="A57" s="959" t="s">
        <v>687</v>
      </c>
      <c r="B57" s="959"/>
      <c r="C57" s="959" t="s">
        <v>688</v>
      </c>
      <c r="D57" s="959" t="s">
        <v>1237</v>
      </c>
      <c r="E57" s="999" t="s">
        <v>1363</v>
      </c>
      <c r="F57" s="959"/>
      <c r="G57" s="960"/>
      <c r="H57" s="1001">
        <v>750000</v>
      </c>
    </row>
    <row r="58" spans="1:8" s="954" customFormat="1" ht="36" customHeight="1">
      <c r="A58" s="959" t="s">
        <v>1269</v>
      </c>
      <c r="B58" s="959"/>
      <c r="C58" s="959" t="s">
        <v>688</v>
      </c>
      <c r="D58" s="959" t="s">
        <v>1237</v>
      </c>
      <c r="E58" s="999" t="s">
        <v>1364</v>
      </c>
      <c r="F58" s="959"/>
      <c r="G58" s="960"/>
      <c r="H58" s="1001">
        <v>935360.35</v>
      </c>
    </row>
    <row r="59" spans="1:8" s="954" customFormat="1" ht="36" customHeight="1">
      <c r="A59" s="959" t="s">
        <v>1269</v>
      </c>
      <c r="B59" s="959"/>
      <c r="C59" s="959" t="s">
        <v>688</v>
      </c>
      <c r="D59" s="959" t="s">
        <v>1237</v>
      </c>
      <c r="E59" s="999" t="s">
        <v>1365</v>
      </c>
      <c r="F59" s="959"/>
      <c r="G59" s="960"/>
      <c r="H59" s="1001">
        <v>711605.4</v>
      </c>
    </row>
    <row r="60" spans="1:8" s="954" customFormat="1" ht="36" customHeight="1">
      <c r="A60" s="959" t="s">
        <v>687</v>
      </c>
      <c r="B60" s="959"/>
      <c r="C60" s="959" t="s">
        <v>688</v>
      </c>
      <c r="D60" s="959" t="s">
        <v>1237</v>
      </c>
      <c r="E60" s="999" t="s">
        <v>1366</v>
      </c>
      <c r="F60" s="959"/>
      <c r="G60" s="960"/>
      <c r="H60" s="1001">
        <v>740411.1</v>
      </c>
    </row>
    <row r="61" spans="1:8" s="954" customFormat="1" ht="36" customHeight="1">
      <c r="A61" s="959" t="s">
        <v>687</v>
      </c>
      <c r="B61" s="959"/>
      <c r="C61" s="959" t="s">
        <v>688</v>
      </c>
      <c r="D61" s="959" t="s">
        <v>1237</v>
      </c>
      <c r="E61" s="999" t="s">
        <v>1367</v>
      </c>
      <c r="F61" s="959"/>
      <c r="G61" s="960"/>
      <c r="H61" s="1001">
        <v>1000000</v>
      </c>
    </row>
    <row r="62" spans="1:8" s="954" customFormat="1" ht="36" customHeight="1">
      <c r="A62" s="959" t="s">
        <v>687</v>
      </c>
      <c r="B62" s="959"/>
      <c r="C62" s="959" t="s">
        <v>688</v>
      </c>
      <c r="D62" s="959" t="s">
        <v>1237</v>
      </c>
      <c r="E62" s="999" t="s">
        <v>1368</v>
      </c>
      <c r="F62" s="959"/>
      <c r="G62" s="960"/>
      <c r="H62" s="1001">
        <v>212048.76</v>
      </c>
    </row>
    <row r="63" spans="1:8" s="954" customFormat="1" ht="36" customHeight="1">
      <c r="A63" s="959" t="s">
        <v>687</v>
      </c>
      <c r="B63" s="959"/>
      <c r="C63" s="959" t="s">
        <v>688</v>
      </c>
      <c r="D63" s="959" t="s">
        <v>1237</v>
      </c>
      <c r="E63" s="999" t="s">
        <v>1369</v>
      </c>
      <c r="F63" s="959"/>
      <c r="G63" s="960"/>
      <c r="H63" s="1001">
        <v>518364</v>
      </c>
    </row>
    <row r="64" spans="1:8" s="954" customFormat="1" ht="36" customHeight="1">
      <c r="A64" s="959" t="s">
        <v>687</v>
      </c>
      <c r="B64" s="959"/>
      <c r="C64" s="959" t="s">
        <v>688</v>
      </c>
      <c r="D64" s="959" t="s">
        <v>1237</v>
      </c>
      <c r="E64" s="999" t="s">
        <v>1370</v>
      </c>
      <c r="F64" s="959"/>
      <c r="G64" s="960"/>
      <c r="H64" s="1001">
        <v>452111</v>
      </c>
    </row>
    <row r="65" spans="1:8" s="954" customFormat="1" ht="36" customHeight="1">
      <c r="A65" s="959" t="s">
        <v>687</v>
      </c>
      <c r="B65" s="959"/>
      <c r="C65" s="959" t="s">
        <v>688</v>
      </c>
      <c r="D65" s="959" t="s">
        <v>1237</v>
      </c>
      <c r="E65" s="999" t="s">
        <v>1371</v>
      </c>
      <c r="F65" s="959"/>
      <c r="G65" s="960"/>
      <c r="H65" s="1001">
        <v>59960</v>
      </c>
    </row>
    <row r="66" spans="1:8" s="954" customFormat="1" ht="36" customHeight="1">
      <c r="A66" s="959" t="s">
        <v>687</v>
      </c>
      <c r="B66" s="959"/>
      <c r="C66" s="959" t="s">
        <v>688</v>
      </c>
      <c r="D66" s="959" t="s">
        <v>1237</v>
      </c>
      <c r="E66" s="999" t="s">
        <v>1372</v>
      </c>
      <c r="F66" s="959"/>
      <c r="G66" s="960"/>
      <c r="H66" s="1001">
        <v>42750</v>
      </c>
    </row>
    <row r="67" spans="1:8" s="954" customFormat="1" ht="36" customHeight="1">
      <c r="A67" s="959" t="s">
        <v>687</v>
      </c>
      <c r="B67" s="959"/>
      <c r="C67" s="959" t="s">
        <v>688</v>
      </c>
      <c r="D67" s="959" t="s">
        <v>1237</v>
      </c>
      <c r="E67" s="999" t="s">
        <v>1373</v>
      </c>
      <c r="F67" s="959"/>
      <c r="G67" s="960"/>
      <c r="H67" s="1001">
        <v>58400</v>
      </c>
    </row>
    <row r="68" spans="1:8" s="954" customFormat="1" ht="36" customHeight="1">
      <c r="A68" s="959" t="s">
        <v>687</v>
      </c>
      <c r="B68" s="959"/>
      <c r="C68" s="959" t="s">
        <v>688</v>
      </c>
      <c r="D68" s="959" t="s">
        <v>1237</v>
      </c>
      <c r="E68" s="999" t="s">
        <v>1374</v>
      </c>
      <c r="F68" s="959"/>
      <c r="G68" s="960"/>
      <c r="H68" s="1001">
        <v>60000</v>
      </c>
    </row>
    <row r="69" spans="1:8" s="954" customFormat="1" ht="36" customHeight="1">
      <c r="A69" s="959" t="s">
        <v>687</v>
      </c>
      <c r="B69" s="959"/>
      <c r="C69" s="959" t="s">
        <v>688</v>
      </c>
      <c r="D69" s="959" t="s">
        <v>1237</v>
      </c>
      <c r="E69" s="999" t="s">
        <v>1375</v>
      </c>
      <c r="F69" s="959"/>
      <c r="G69" s="960"/>
      <c r="H69" s="1001">
        <v>59726.64</v>
      </c>
    </row>
    <row r="70" spans="1:8" s="954" customFormat="1" ht="36" customHeight="1">
      <c r="A70" s="959" t="s">
        <v>687</v>
      </c>
      <c r="B70" s="959"/>
      <c r="C70" s="959" t="s">
        <v>688</v>
      </c>
      <c r="D70" s="959" t="s">
        <v>1237</v>
      </c>
      <c r="E70" s="999" t="s">
        <v>1376</v>
      </c>
      <c r="F70" s="959"/>
      <c r="G70" s="960"/>
      <c r="H70" s="1001">
        <v>45568.53</v>
      </c>
    </row>
    <row r="71" spans="1:8" s="954" customFormat="1" ht="36" customHeight="1">
      <c r="A71" s="959" t="s">
        <v>687</v>
      </c>
      <c r="B71" s="959"/>
      <c r="C71" s="959" t="s">
        <v>688</v>
      </c>
      <c r="D71" s="959" t="s">
        <v>1237</v>
      </c>
      <c r="E71" s="999" t="s">
        <v>1377</v>
      </c>
      <c r="F71" s="959"/>
      <c r="G71" s="960"/>
      <c r="H71" s="1001">
        <v>60000</v>
      </c>
    </row>
    <row r="72" spans="1:8" s="954" customFormat="1" ht="36" customHeight="1">
      <c r="A72" s="959" t="s">
        <v>687</v>
      </c>
      <c r="B72" s="959"/>
      <c r="C72" s="959" t="s">
        <v>688</v>
      </c>
      <c r="D72" s="959" t="s">
        <v>1237</v>
      </c>
      <c r="E72" s="999" t="s">
        <v>1378</v>
      </c>
      <c r="F72" s="959"/>
      <c r="G72" s="960"/>
      <c r="H72" s="1001">
        <v>60000</v>
      </c>
    </row>
    <row r="73" spans="1:8" s="954" customFormat="1" ht="36" customHeight="1">
      <c r="A73" s="959" t="s">
        <v>687</v>
      </c>
      <c r="B73" s="959"/>
      <c r="C73" s="959" t="s">
        <v>688</v>
      </c>
      <c r="D73" s="959" t="s">
        <v>1237</v>
      </c>
      <c r="E73" s="999" t="s">
        <v>1379</v>
      </c>
      <c r="F73" s="959"/>
      <c r="G73" s="960"/>
      <c r="H73" s="1001">
        <v>60000</v>
      </c>
    </row>
    <row r="74" spans="1:8" s="954" customFormat="1" ht="36" customHeight="1">
      <c r="A74" s="959" t="s">
        <v>687</v>
      </c>
      <c r="B74" s="959"/>
      <c r="C74" s="959" t="s">
        <v>688</v>
      </c>
      <c r="D74" s="959" t="s">
        <v>1237</v>
      </c>
      <c r="E74" s="999" t="s">
        <v>1380</v>
      </c>
      <c r="F74" s="959"/>
      <c r="G74" s="960"/>
      <c r="H74" s="1001">
        <v>60000</v>
      </c>
    </row>
    <row r="75" spans="1:8" s="954" customFormat="1" ht="36" customHeight="1">
      <c r="A75" s="959" t="s">
        <v>687</v>
      </c>
      <c r="B75" s="959"/>
      <c r="C75" s="959" t="s">
        <v>688</v>
      </c>
      <c r="D75" s="959" t="s">
        <v>1237</v>
      </c>
      <c r="E75" s="999" t="s">
        <v>1381</v>
      </c>
      <c r="F75" s="959"/>
      <c r="G75" s="960"/>
      <c r="H75" s="1001">
        <v>59317.26</v>
      </c>
    </row>
    <row r="76" spans="1:8" s="954" customFormat="1" ht="36" customHeight="1">
      <c r="A76" s="959" t="s">
        <v>687</v>
      </c>
      <c r="B76" s="959"/>
      <c r="C76" s="959" t="s">
        <v>688</v>
      </c>
      <c r="D76" s="959" t="s">
        <v>1237</v>
      </c>
      <c r="E76" s="999" t="s">
        <v>1382</v>
      </c>
      <c r="F76" s="959"/>
      <c r="G76" s="960"/>
      <c r="H76" s="1001">
        <v>60000</v>
      </c>
    </row>
    <row r="77" spans="1:8" s="954" customFormat="1" ht="36" customHeight="1">
      <c r="A77" s="959" t="s">
        <v>687</v>
      </c>
      <c r="B77" s="959"/>
      <c r="C77" s="959" t="s">
        <v>688</v>
      </c>
      <c r="D77" s="959" t="s">
        <v>1237</v>
      </c>
      <c r="E77" s="999" t="s">
        <v>1383</v>
      </c>
      <c r="F77" s="959"/>
      <c r="G77" s="960"/>
      <c r="H77" s="1001">
        <v>60000</v>
      </c>
    </row>
    <row r="78" spans="1:8" s="954" customFormat="1" ht="36" customHeight="1">
      <c r="A78" s="959" t="s">
        <v>687</v>
      </c>
      <c r="B78" s="959"/>
      <c r="C78" s="959" t="s">
        <v>688</v>
      </c>
      <c r="D78" s="959" t="s">
        <v>1237</v>
      </c>
      <c r="E78" s="999" t="s">
        <v>1384</v>
      </c>
      <c r="F78" s="959"/>
      <c r="G78" s="960"/>
      <c r="H78" s="1001">
        <v>19124</v>
      </c>
    </row>
    <row r="79" spans="1:8" s="954" customFormat="1" ht="36" customHeight="1">
      <c r="A79" s="959" t="s">
        <v>687</v>
      </c>
      <c r="B79" s="959"/>
      <c r="C79" s="959" t="s">
        <v>688</v>
      </c>
      <c r="D79" s="959" t="s">
        <v>1237</v>
      </c>
      <c r="E79" s="999" t="s">
        <v>1385</v>
      </c>
      <c r="F79" s="959"/>
      <c r="G79" s="960"/>
      <c r="H79" s="1001">
        <v>46750</v>
      </c>
    </row>
    <row r="80" spans="1:8" s="954" customFormat="1" ht="36" customHeight="1">
      <c r="A80" s="959" t="s">
        <v>687</v>
      </c>
      <c r="B80" s="959"/>
      <c r="C80" s="959" t="s">
        <v>688</v>
      </c>
      <c r="D80" s="959" t="s">
        <v>1237</v>
      </c>
      <c r="E80" s="999" t="s">
        <v>1271</v>
      </c>
      <c r="F80" s="959"/>
      <c r="G80" s="960"/>
      <c r="H80" s="1001">
        <v>56000</v>
      </c>
    </row>
    <row r="81" spans="1:8" s="954" customFormat="1" ht="36" customHeight="1">
      <c r="A81" s="959" t="s">
        <v>687</v>
      </c>
      <c r="B81" s="959"/>
      <c r="C81" s="959" t="s">
        <v>688</v>
      </c>
      <c r="D81" s="959" t="s">
        <v>1237</v>
      </c>
      <c r="E81" s="999" t="s">
        <v>1386</v>
      </c>
      <c r="F81" s="959"/>
      <c r="G81" s="960"/>
      <c r="H81" s="1001">
        <v>48000</v>
      </c>
    </row>
    <row r="82" spans="1:8" s="954" customFormat="1" ht="36" customHeight="1">
      <c r="A82" s="959" t="s">
        <v>687</v>
      </c>
      <c r="B82" s="959"/>
      <c r="C82" s="959" t="s">
        <v>688</v>
      </c>
      <c r="D82" s="959" t="s">
        <v>1237</v>
      </c>
      <c r="E82" s="999" t="s">
        <v>1387</v>
      </c>
      <c r="F82" s="959"/>
      <c r="G82" s="960"/>
      <c r="H82" s="1001">
        <v>59935.199999999997</v>
      </c>
    </row>
    <row r="83" spans="1:8" s="954" customFormat="1" ht="36" customHeight="1">
      <c r="A83" s="959" t="s">
        <v>687</v>
      </c>
      <c r="B83" s="959"/>
      <c r="C83" s="959" t="s">
        <v>688</v>
      </c>
      <c r="D83" s="959" t="s">
        <v>1237</v>
      </c>
      <c r="E83" s="999" t="s">
        <v>1388</v>
      </c>
      <c r="F83" s="959"/>
      <c r="G83" s="960"/>
      <c r="H83" s="1001">
        <v>60000</v>
      </c>
    </row>
    <row r="84" spans="1:8" s="954" customFormat="1" ht="36" customHeight="1">
      <c r="A84" s="959" t="s">
        <v>687</v>
      </c>
      <c r="B84" s="959"/>
      <c r="C84" s="959" t="s">
        <v>688</v>
      </c>
      <c r="D84" s="959" t="s">
        <v>1237</v>
      </c>
      <c r="E84" s="999" t="s">
        <v>1389</v>
      </c>
      <c r="F84" s="959"/>
      <c r="G84" s="960"/>
      <c r="H84" s="1001">
        <v>60000</v>
      </c>
    </row>
    <row r="85" spans="1:8" s="954" customFormat="1" ht="36" customHeight="1">
      <c r="A85" s="959" t="s">
        <v>687</v>
      </c>
      <c r="B85" s="959"/>
      <c r="C85" s="959" t="s">
        <v>688</v>
      </c>
      <c r="D85" s="959" t="s">
        <v>1237</v>
      </c>
      <c r="E85" s="999" t="s">
        <v>1390</v>
      </c>
      <c r="F85" s="959"/>
      <c r="G85" s="960"/>
      <c r="H85" s="1001">
        <v>60000</v>
      </c>
    </row>
    <row r="86" spans="1:8" s="954" customFormat="1" ht="36" customHeight="1">
      <c r="A86" s="959" t="s">
        <v>687</v>
      </c>
      <c r="B86" s="959"/>
      <c r="C86" s="959" t="s">
        <v>688</v>
      </c>
      <c r="D86" s="959" t="s">
        <v>1237</v>
      </c>
      <c r="E86" s="999" t="s">
        <v>1391</v>
      </c>
      <c r="F86" s="959"/>
      <c r="G86" s="960"/>
      <c r="H86" s="1001">
        <v>42895</v>
      </c>
    </row>
    <row r="87" spans="1:8" s="954" customFormat="1" ht="36" customHeight="1">
      <c r="A87" s="959" t="s">
        <v>687</v>
      </c>
      <c r="B87" s="959"/>
      <c r="C87" s="959" t="s">
        <v>688</v>
      </c>
      <c r="D87" s="959" t="s">
        <v>1237</v>
      </c>
      <c r="E87" s="999" t="s">
        <v>1392</v>
      </c>
      <c r="F87" s="959"/>
      <c r="G87" s="960"/>
      <c r="H87" s="1001">
        <v>42320</v>
      </c>
    </row>
    <row r="88" spans="1:8" s="954" customFormat="1" ht="36" customHeight="1">
      <c r="A88" s="959" t="s">
        <v>687</v>
      </c>
      <c r="B88" s="959"/>
      <c r="C88" s="959" t="s">
        <v>688</v>
      </c>
      <c r="D88" s="959" t="s">
        <v>1237</v>
      </c>
      <c r="E88" s="999" t="s">
        <v>1393</v>
      </c>
      <c r="F88" s="959"/>
      <c r="G88" s="960"/>
      <c r="H88" s="1001">
        <v>60000</v>
      </c>
    </row>
    <row r="89" spans="1:8" s="954" customFormat="1" ht="36" customHeight="1">
      <c r="A89" s="959" t="s">
        <v>687</v>
      </c>
      <c r="B89" s="959"/>
      <c r="C89" s="959" t="s">
        <v>688</v>
      </c>
      <c r="D89" s="959" t="s">
        <v>1237</v>
      </c>
      <c r="E89" s="999" t="s">
        <v>1394</v>
      </c>
      <c r="F89" s="959"/>
      <c r="G89" s="960"/>
      <c r="H89" s="1001">
        <v>60000</v>
      </c>
    </row>
    <row r="90" spans="1:8" s="954" customFormat="1" ht="36" customHeight="1">
      <c r="A90" s="959" t="s">
        <v>687</v>
      </c>
      <c r="B90" s="959"/>
      <c r="C90" s="959" t="s">
        <v>688</v>
      </c>
      <c r="D90" s="959" t="s">
        <v>1237</v>
      </c>
      <c r="E90" s="999" t="s">
        <v>1395</v>
      </c>
      <c r="F90" s="959"/>
      <c r="G90" s="960"/>
      <c r="H90" s="1001">
        <v>60000</v>
      </c>
    </row>
    <row r="91" spans="1:8" s="954" customFormat="1" ht="36" customHeight="1">
      <c r="A91" s="959" t="s">
        <v>687</v>
      </c>
      <c r="B91" s="959"/>
      <c r="C91" s="959" t="s">
        <v>688</v>
      </c>
      <c r="D91" s="959" t="s">
        <v>1237</v>
      </c>
      <c r="E91" s="999" t="s">
        <v>1396</v>
      </c>
      <c r="F91" s="959"/>
      <c r="G91" s="960"/>
      <c r="H91" s="1001">
        <v>54720</v>
      </c>
    </row>
    <row r="92" spans="1:8" s="954" customFormat="1" ht="36" customHeight="1">
      <c r="A92" s="959" t="s">
        <v>687</v>
      </c>
      <c r="B92" s="959"/>
      <c r="C92" s="959" t="s">
        <v>688</v>
      </c>
      <c r="D92" s="959" t="s">
        <v>1237</v>
      </c>
      <c r="E92" s="999" t="s">
        <v>1397</v>
      </c>
      <c r="F92" s="959"/>
      <c r="G92" s="960"/>
      <c r="H92" s="1001">
        <v>48292</v>
      </c>
    </row>
    <row r="93" spans="1:8" s="954" customFormat="1" ht="36" customHeight="1">
      <c r="A93" s="959" t="s">
        <v>687</v>
      </c>
      <c r="B93" s="959"/>
      <c r="C93" s="959" t="s">
        <v>688</v>
      </c>
      <c r="D93" s="959" t="s">
        <v>1237</v>
      </c>
      <c r="E93" s="999" t="s">
        <v>1398</v>
      </c>
      <c r="F93" s="959"/>
      <c r="G93" s="960"/>
      <c r="H93" s="1001">
        <v>40175</v>
      </c>
    </row>
    <row r="94" spans="1:8" s="954" customFormat="1" ht="36" customHeight="1">
      <c r="A94" s="959" t="s">
        <v>687</v>
      </c>
      <c r="B94" s="959"/>
      <c r="C94" s="959" t="s">
        <v>688</v>
      </c>
      <c r="D94" s="959" t="s">
        <v>1237</v>
      </c>
      <c r="E94" s="999" t="s">
        <v>1399</v>
      </c>
      <c r="F94" s="959"/>
      <c r="G94" s="960"/>
      <c r="H94" s="1001">
        <v>60000</v>
      </c>
    </row>
    <row r="95" spans="1:8" s="954" customFormat="1" ht="36" customHeight="1">
      <c r="A95" s="959" t="s">
        <v>687</v>
      </c>
      <c r="B95" s="959"/>
      <c r="C95" s="959" t="s">
        <v>688</v>
      </c>
      <c r="D95" s="959" t="s">
        <v>1237</v>
      </c>
      <c r="E95" s="999" t="s">
        <v>1400</v>
      </c>
      <c r="F95" s="959"/>
      <c r="G95" s="960"/>
      <c r="H95" s="1001">
        <v>60000</v>
      </c>
    </row>
    <row r="96" spans="1:8" s="954" customFormat="1" ht="36" customHeight="1">
      <c r="A96" s="959" t="s">
        <v>687</v>
      </c>
      <c r="B96" s="959"/>
      <c r="C96" s="959" t="s">
        <v>688</v>
      </c>
      <c r="D96" s="959" t="s">
        <v>1237</v>
      </c>
      <c r="E96" s="999" t="s">
        <v>1401</v>
      </c>
      <c r="F96" s="959"/>
      <c r="G96" s="960"/>
      <c r="H96" s="1001">
        <v>60000</v>
      </c>
    </row>
    <row r="97" spans="1:8" s="954" customFormat="1" ht="36" customHeight="1">
      <c r="A97" s="959" t="s">
        <v>687</v>
      </c>
      <c r="B97" s="959"/>
      <c r="C97" s="959" t="s">
        <v>688</v>
      </c>
      <c r="D97" s="959" t="s">
        <v>1237</v>
      </c>
      <c r="E97" s="999" t="s">
        <v>1402</v>
      </c>
      <c r="F97" s="959"/>
      <c r="G97" s="960"/>
      <c r="H97" s="1001">
        <v>60000</v>
      </c>
    </row>
    <row r="98" spans="1:8" s="954" customFormat="1" ht="36" customHeight="1">
      <c r="A98" s="959" t="s">
        <v>687</v>
      </c>
      <c r="B98" s="959"/>
      <c r="C98" s="959" t="s">
        <v>688</v>
      </c>
      <c r="D98" s="959" t="s">
        <v>1237</v>
      </c>
      <c r="E98" s="999" t="s">
        <v>1403</v>
      </c>
      <c r="F98" s="959"/>
      <c r="G98" s="960"/>
      <c r="H98" s="1001">
        <v>55419</v>
      </c>
    </row>
    <row r="99" spans="1:8" s="954" customFormat="1" ht="36" customHeight="1">
      <c r="A99" s="959" t="s">
        <v>687</v>
      </c>
      <c r="B99" s="959"/>
      <c r="C99" s="959" t="s">
        <v>688</v>
      </c>
      <c r="D99" s="959" t="s">
        <v>1237</v>
      </c>
      <c r="E99" s="999" t="s">
        <v>1404</v>
      </c>
      <c r="F99" s="959"/>
      <c r="G99" s="960"/>
      <c r="H99" s="1001">
        <v>60000</v>
      </c>
    </row>
    <row r="100" spans="1:8" s="954" customFormat="1" ht="36" customHeight="1">
      <c r="A100" s="959" t="s">
        <v>687</v>
      </c>
      <c r="B100" s="959"/>
      <c r="C100" s="959" t="s">
        <v>688</v>
      </c>
      <c r="D100" s="959" t="s">
        <v>1237</v>
      </c>
      <c r="E100" s="999" t="s">
        <v>1405</v>
      </c>
      <c r="F100" s="959"/>
      <c r="G100" s="960"/>
      <c r="H100" s="1001">
        <v>60000</v>
      </c>
    </row>
    <row r="101" spans="1:8" s="954" customFormat="1" ht="36" customHeight="1">
      <c r="A101" s="959" t="s">
        <v>687</v>
      </c>
      <c r="B101" s="959"/>
      <c r="C101" s="959" t="s">
        <v>688</v>
      </c>
      <c r="D101" s="959" t="s">
        <v>1237</v>
      </c>
      <c r="E101" s="999" t="s">
        <v>1406</v>
      </c>
      <c r="F101" s="959"/>
      <c r="G101" s="960"/>
      <c r="H101" s="1001">
        <v>23768</v>
      </c>
    </row>
    <row r="102" spans="1:8" s="954" customFormat="1" ht="36" customHeight="1">
      <c r="A102" s="959" t="s">
        <v>687</v>
      </c>
      <c r="B102" s="959"/>
      <c r="C102" s="959" t="s">
        <v>688</v>
      </c>
      <c r="D102" s="959" t="s">
        <v>1237</v>
      </c>
      <c r="E102" s="999" t="s">
        <v>1407</v>
      </c>
      <c r="F102" s="959"/>
      <c r="G102" s="960"/>
      <c r="H102" s="1001">
        <v>60000</v>
      </c>
    </row>
    <row r="103" spans="1:8" s="954" customFormat="1" ht="36" customHeight="1">
      <c r="A103" s="959" t="s">
        <v>687</v>
      </c>
      <c r="B103" s="959"/>
      <c r="C103" s="959" t="s">
        <v>688</v>
      </c>
      <c r="D103" s="959" t="s">
        <v>1237</v>
      </c>
      <c r="E103" s="999" t="s">
        <v>1408</v>
      </c>
      <c r="F103" s="959"/>
      <c r="G103" s="960"/>
      <c r="H103" s="1001">
        <v>60000</v>
      </c>
    </row>
    <row r="104" spans="1:8" s="954" customFormat="1" ht="36" customHeight="1">
      <c r="A104" s="959" t="s">
        <v>687</v>
      </c>
      <c r="B104" s="959"/>
      <c r="C104" s="959" t="s">
        <v>688</v>
      </c>
      <c r="D104" s="959" t="s">
        <v>1237</v>
      </c>
      <c r="E104" s="999" t="s">
        <v>1409</v>
      </c>
      <c r="F104" s="959"/>
      <c r="G104" s="960"/>
      <c r="H104" s="1001">
        <v>60000</v>
      </c>
    </row>
    <row r="105" spans="1:8" s="954" customFormat="1" ht="36" customHeight="1">
      <c r="A105" s="959" t="s">
        <v>687</v>
      </c>
      <c r="B105" s="959"/>
      <c r="C105" s="959" t="s">
        <v>688</v>
      </c>
      <c r="D105" s="959" t="s">
        <v>1237</v>
      </c>
      <c r="E105" s="999" t="s">
        <v>1410</v>
      </c>
      <c r="F105" s="959"/>
      <c r="G105" s="960"/>
      <c r="H105" s="1001">
        <v>822360</v>
      </c>
    </row>
    <row r="106" spans="1:8" s="954" customFormat="1" ht="36" customHeight="1">
      <c r="A106" s="959" t="s">
        <v>687</v>
      </c>
      <c r="B106" s="959"/>
      <c r="C106" s="959" t="s">
        <v>688</v>
      </c>
      <c r="D106" s="959" t="s">
        <v>1237</v>
      </c>
      <c r="E106" s="999" t="s">
        <v>1411</v>
      </c>
      <c r="F106" s="959"/>
      <c r="G106" s="960"/>
      <c r="H106" s="1001">
        <v>1000000</v>
      </c>
    </row>
    <row r="107" spans="1:8" s="954" customFormat="1" ht="36" customHeight="1">
      <c r="A107" s="959" t="s">
        <v>687</v>
      </c>
      <c r="B107" s="959"/>
      <c r="C107" s="959" t="s">
        <v>688</v>
      </c>
      <c r="D107" s="959" t="s">
        <v>1237</v>
      </c>
      <c r="E107" s="999" t="s">
        <v>1412</v>
      </c>
      <c r="F107" s="959"/>
      <c r="G107" s="960"/>
      <c r="H107" s="1001">
        <v>402935</v>
      </c>
    </row>
    <row r="108" spans="1:8" s="954" customFormat="1" ht="36" customHeight="1">
      <c r="A108" s="959" t="s">
        <v>687</v>
      </c>
      <c r="B108" s="959"/>
      <c r="C108" s="959" t="s">
        <v>688</v>
      </c>
      <c r="D108" s="959" t="s">
        <v>1237</v>
      </c>
      <c r="E108" s="999" t="s">
        <v>1413</v>
      </c>
      <c r="F108" s="959"/>
      <c r="G108" s="960"/>
      <c r="H108" s="1001">
        <v>1000000</v>
      </c>
    </row>
    <row r="109" spans="1:8" s="954" customFormat="1" ht="36" customHeight="1">
      <c r="A109" s="959" t="s">
        <v>687</v>
      </c>
      <c r="B109" s="959"/>
      <c r="C109" s="959" t="s">
        <v>688</v>
      </c>
      <c r="D109" s="959" t="s">
        <v>1237</v>
      </c>
      <c r="E109" s="999" t="s">
        <v>1414</v>
      </c>
      <c r="F109" s="959"/>
      <c r="G109" s="960"/>
      <c r="H109" s="1001">
        <v>18360.57</v>
      </c>
    </row>
    <row r="110" spans="1:8" s="954" customFormat="1" ht="36" customHeight="1">
      <c r="A110" s="959" t="s">
        <v>687</v>
      </c>
      <c r="B110" s="959"/>
      <c r="C110" s="959" t="s">
        <v>688</v>
      </c>
      <c r="D110" s="959" t="s">
        <v>1237</v>
      </c>
      <c r="E110" s="999" t="s">
        <v>1415</v>
      </c>
      <c r="F110" s="959"/>
      <c r="G110" s="960"/>
      <c r="H110" s="1001">
        <v>1000000</v>
      </c>
    </row>
    <row r="111" spans="1:8" s="954" customFormat="1" ht="36" customHeight="1">
      <c r="A111" s="959" t="s">
        <v>687</v>
      </c>
      <c r="B111" s="959"/>
      <c r="C111" s="959" t="s">
        <v>688</v>
      </c>
      <c r="D111" s="959" t="s">
        <v>1237</v>
      </c>
      <c r="E111" s="999" t="s">
        <v>1272</v>
      </c>
      <c r="F111" s="959"/>
      <c r="G111" s="960"/>
      <c r="H111" s="1001">
        <v>28368.67</v>
      </c>
    </row>
    <row r="112" spans="1:8" s="954" customFormat="1" ht="36" customHeight="1">
      <c r="A112" s="959" t="s">
        <v>687</v>
      </c>
      <c r="B112" s="959"/>
      <c r="C112" s="959" t="s">
        <v>688</v>
      </c>
      <c r="D112" s="959" t="s">
        <v>1237</v>
      </c>
      <c r="E112" s="999" t="s">
        <v>1416</v>
      </c>
      <c r="F112" s="959"/>
      <c r="G112" s="960"/>
      <c r="H112" s="1001">
        <v>17400</v>
      </c>
    </row>
    <row r="113" spans="1:9" s="954" customFormat="1" ht="36" customHeight="1">
      <c r="A113" s="959" t="s">
        <v>687</v>
      </c>
      <c r="B113" s="959"/>
      <c r="C113" s="959" t="s">
        <v>688</v>
      </c>
      <c r="D113" s="959" t="s">
        <v>1237</v>
      </c>
      <c r="E113" s="999" t="s">
        <v>1417</v>
      </c>
      <c r="F113" s="959"/>
      <c r="G113" s="960"/>
      <c r="H113" s="1001">
        <v>17400</v>
      </c>
      <c r="I113" s="964"/>
    </row>
    <row r="114" spans="1:9" s="954" customFormat="1" ht="36" customHeight="1">
      <c r="A114" s="959" t="s">
        <v>687</v>
      </c>
      <c r="B114" s="959"/>
      <c r="C114" s="959" t="s">
        <v>688</v>
      </c>
      <c r="D114" s="959" t="s">
        <v>1237</v>
      </c>
      <c r="E114" s="999" t="s">
        <v>1418</v>
      </c>
      <c r="F114" s="959"/>
      <c r="G114" s="960"/>
      <c r="H114" s="1001">
        <v>6960</v>
      </c>
      <c r="I114" s="958"/>
    </row>
    <row r="115" spans="1:9" s="954" customFormat="1" ht="36" customHeight="1">
      <c r="A115" s="959" t="s">
        <v>687</v>
      </c>
      <c r="B115" s="959"/>
      <c r="C115" s="959" t="s">
        <v>688</v>
      </c>
      <c r="D115" s="959" t="s">
        <v>1237</v>
      </c>
      <c r="E115" s="999" t="s">
        <v>1419</v>
      </c>
      <c r="F115" s="959"/>
      <c r="G115" s="960"/>
      <c r="H115" s="1001">
        <v>6960</v>
      </c>
      <c r="I115" s="958"/>
    </row>
    <row r="116" spans="1:9" s="954" customFormat="1" ht="36" customHeight="1">
      <c r="A116" s="959" t="s">
        <v>687</v>
      </c>
      <c r="B116" s="959"/>
      <c r="C116" s="959" t="s">
        <v>688</v>
      </c>
      <c r="D116" s="959" t="s">
        <v>1237</v>
      </c>
      <c r="E116" s="999" t="s">
        <v>1420</v>
      </c>
      <c r="F116" s="959"/>
      <c r="G116" s="960"/>
      <c r="H116" s="1001">
        <v>8816</v>
      </c>
      <c r="I116" s="958"/>
    </row>
    <row r="117" spans="1:9" s="954" customFormat="1" ht="36" customHeight="1">
      <c r="A117" s="959" t="s">
        <v>687</v>
      </c>
      <c r="B117" s="959"/>
      <c r="C117" s="959" t="s">
        <v>688</v>
      </c>
      <c r="D117" s="959" t="s">
        <v>1237</v>
      </c>
      <c r="E117" s="999" t="s">
        <v>1421</v>
      </c>
      <c r="F117" s="959"/>
      <c r="G117" s="960"/>
      <c r="H117" s="1001">
        <v>8816</v>
      </c>
      <c r="I117" s="958"/>
    </row>
    <row r="118" spans="1:9" s="954" customFormat="1" ht="36" customHeight="1">
      <c r="A118" s="959" t="s">
        <v>687</v>
      </c>
      <c r="B118" s="959"/>
      <c r="C118" s="959" t="s">
        <v>688</v>
      </c>
      <c r="D118" s="959" t="s">
        <v>1237</v>
      </c>
      <c r="E118" s="999" t="s">
        <v>1422</v>
      </c>
      <c r="F118" s="959"/>
      <c r="G118" s="960"/>
      <c r="H118" s="1001">
        <v>349559.08</v>
      </c>
      <c r="I118" s="958"/>
    </row>
    <row r="119" spans="1:9" s="954" customFormat="1" ht="36" customHeight="1">
      <c r="A119" s="959" t="s">
        <v>687</v>
      </c>
      <c r="B119" s="959"/>
      <c r="C119" s="959" t="s">
        <v>688</v>
      </c>
      <c r="D119" s="959" t="s">
        <v>1237</v>
      </c>
      <c r="E119" s="999" t="s">
        <v>1423</v>
      </c>
      <c r="F119" s="959"/>
      <c r="G119" s="960"/>
      <c r="H119" s="1001">
        <v>679993.54</v>
      </c>
      <c r="I119" s="958"/>
    </row>
    <row r="120" spans="1:9" s="954" customFormat="1" ht="36" customHeight="1">
      <c r="A120" s="959" t="s">
        <v>687</v>
      </c>
      <c r="B120" s="959"/>
      <c r="C120" s="959" t="s">
        <v>688</v>
      </c>
      <c r="D120" s="959" t="s">
        <v>1237</v>
      </c>
      <c r="E120" s="999" t="s">
        <v>1424</v>
      </c>
      <c r="F120" s="959"/>
      <c r="G120" s="960"/>
      <c r="H120" s="1001">
        <v>445500</v>
      </c>
      <c r="I120" s="958"/>
    </row>
    <row r="121" spans="1:9" s="954" customFormat="1" ht="36" customHeight="1">
      <c r="A121" s="959" t="s">
        <v>687</v>
      </c>
      <c r="B121" s="959"/>
      <c r="C121" s="959" t="s">
        <v>688</v>
      </c>
      <c r="D121" s="959" t="s">
        <v>1237</v>
      </c>
      <c r="E121" s="999" t="s">
        <v>1425</v>
      </c>
      <c r="F121" s="959"/>
      <c r="G121" s="960"/>
      <c r="H121" s="1001">
        <v>137308.22</v>
      </c>
      <c r="I121" s="958"/>
    </row>
    <row r="122" spans="1:9" s="954" customFormat="1" ht="36" customHeight="1">
      <c r="A122" s="959" t="s">
        <v>687</v>
      </c>
      <c r="B122" s="959"/>
      <c r="C122" s="959" t="s">
        <v>688</v>
      </c>
      <c r="D122" s="959" t="s">
        <v>1237</v>
      </c>
      <c r="E122" s="999" t="s">
        <v>1426</v>
      </c>
      <c r="F122" s="959"/>
      <c r="G122" s="960"/>
      <c r="H122" s="1001">
        <v>496635.2</v>
      </c>
      <c r="I122" s="958"/>
    </row>
    <row r="123" spans="1:9" s="954" customFormat="1" ht="36" customHeight="1">
      <c r="A123" s="959" t="s">
        <v>687</v>
      </c>
      <c r="B123" s="959"/>
      <c r="C123" s="959" t="s">
        <v>688</v>
      </c>
      <c r="D123" s="959" t="s">
        <v>1237</v>
      </c>
      <c r="E123" s="999" t="s">
        <v>1427</v>
      </c>
      <c r="F123" s="959"/>
      <c r="G123" s="960"/>
      <c r="H123" s="1001">
        <v>529727.23</v>
      </c>
      <c r="I123" s="958"/>
    </row>
    <row r="124" spans="1:9" s="954" customFormat="1" ht="36" customHeight="1">
      <c r="A124" s="959" t="s">
        <v>687</v>
      </c>
      <c r="B124" s="959"/>
      <c r="C124" s="959" t="s">
        <v>688</v>
      </c>
      <c r="D124" s="959" t="s">
        <v>1237</v>
      </c>
      <c r="E124" s="999" t="s">
        <v>1428</v>
      </c>
      <c r="F124" s="959"/>
      <c r="G124" s="960"/>
      <c r="H124" s="1001">
        <v>500000</v>
      </c>
      <c r="I124" s="958"/>
    </row>
    <row r="125" spans="1:9" s="954" customFormat="1" ht="36" customHeight="1">
      <c r="A125" s="959" t="s">
        <v>687</v>
      </c>
      <c r="B125" s="959"/>
      <c r="C125" s="959" t="s">
        <v>688</v>
      </c>
      <c r="D125" s="959" t="s">
        <v>1237</v>
      </c>
      <c r="E125" s="999" t="s">
        <v>1429</v>
      </c>
      <c r="F125" s="959"/>
      <c r="G125" s="960"/>
      <c r="H125" s="1001">
        <v>500000</v>
      </c>
      <c r="I125" s="958"/>
    </row>
    <row r="126" spans="1:9" s="954" customFormat="1" ht="36" customHeight="1">
      <c r="A126" s="959" t="s">
        <v>687</v>
      </c>
      <c r="B126" s="959"/>
      <c r="C126" s="959" t="s">
        <v>688</v>
      </c>
      <c r="D126" s="959" t="s">
        <v>1237</v>
      </c>
      <c r="E126" s="999" t="s">
        <v>1430</v>
      </c>
      <c r="F126" s="959"/>
      <c r="G126" s="960"/>
      <c r="H126" s="1001">
        <v>63046</v>
      </c>
      <c r="I126" s="958"/>
    </row>
    <row r="127" spans="1:9" s="954" customFormat="1" ht="36" customHeight="1">
      <c r="A127" s="959" t="s">
        <v>687</v>
      </c>
      <c r="B127" s="959"/>
      <c r="C127" s="959" t="s">
        <v>688</v>
      </c>
      <c r="D127" s="959" t="s">
        <v>1237</v>
      </c>
      <c r="E127" s="999" t="s">
        <v>1431</v>
      </c>
      <c r="F127" s="959"/>
      <c r="G127" s="960"/>
      <c r="H127" s="1001">
        <v>287000</v>
      </c>
      <c r="I127" s="958"/>
    </row>
    <row r="128" spans="1:9" s="954" customFormat="1" ht="36" customHeight="1">
      <c r="A128" s="959" t="s">
        <v>687</v>
      </c>
      <c r="B128" s="959"/>
      <c r="C128" s="959" t="s">
        <v>688</v>
      </c>
      <c r="D128" s="959" t="s">
        <v>1237</v>
      </c>
      <c r="E128" s="999" t="s">
        <v>1432</v>
      </c>
      <c r="F128" s="959"/>
      <c r="G128" s="960"/>
      <c r="H128" s="1001">
        <v>226500</v>
      </c>
      <c r="I128" s="958"/>
    </row>
    <row r="129" spans="1:8" s="954" customFormat="1" ht="36" customHeight="1">
      <c r="A129" s="959" t="s">
        <v>687</v>
      </c>
      <c r="B129" s="959"/>
      <c r="C129" s="959" t="s">
        <v>688</v>
      </c>
      <c r="D129" s="959" t="s">
        <v>1237</v>
      </c>
      <c r="E129" s="999" t="s">
        <v>1433</v>
      </c>
      <c r="F129" s="959"/>
      <c r="G129" s="960"/>
      <c r="H129" s="1001">
        <v>276500</v>
      </c>
    </row>
    <row r="130" spans="1:8" s="954" customFormat="1" ht="36" customHeight="1">
      <c r="A130" s="959" t="s">
        <v>687</v>
      </c>
      <c r="B130" s="959"/>
      <c r="C130" s="959" t="s">
        <v>688</v>
      </c>
      <c r="D130" s="959" t="s">
        <v>1237</v>
      </c>
      <c r="E130" s="999" t="s">
        <v>1434</v>
      </c>
      <c r="F130" s="959"/>
      <c r="G130" s="960"/>
      <c r="H130" s="1001">
        <v>249000</v>
      </c>
    </row>
    <row r="131" spans="1:8" s="954" customFormat="1" ht="36" customHeight="1">
      <c r="A131" s="959" t="s">
        <v>687</v>
      </c>
      <c r="B131" s="959"/>
      <c r="C131" s="959" t="s">
        <v>688</v>
      </c>
      <c r="D131" s="959" t="s">
        <v>1237</v>
      </c>
      <c r="E131" s="999" t="s">
        <v>1435</v>
      </c>
      <c r="F131" s="959"/>
      <c r="G131" s="960"/>
      <c r="H131" s="1001">
        <v>306500</v>
      </c>
    </row>
    <row r="132" spans="1:8" s="954" customFormat="1" ht="36" customHeight="1">
      <c r="A132" s="959" t="s">
        <v>687</v>
      </c>
      <c r="B132" s="959"/>
      <c r="C132" s="959" t="s">
        <v>688</v>
      </c>
      <c r="D132" s="959" t="s">
        <v>1237</v>
      </c>
      <c r="E132" s="999" t="s">
        <v>1436</v>
      </c>
      <c r="F132" s="959"/>
      <c r="G132" s="960"/>
      <c r="H132" s="1001">
        <v>226500</v>
      </c>
    </row>
    <row r="133" spans="1:8" s="954" customFormat="1" ht="36" customHeight="1">
      <c r="A133" s="959" t="s">
        <v>687</v>
      </c>
      <c r="B133" s="959"/>
      <c r="C133" s="959" t="s">
        <v>688</v>
      </c>
      <c r="D133" s="959" t="s">
        <v>1237</v>
      </c>
      <c r="E133" s="999" t="s">
        <v>1437</v>
      </c>
      <c r="F133" s="959"/>
      <c r="G133" s="960"/>
      <c r="H133" s="1001">
        <v>167040</v>
      </c>
    </row>
    <row r="134" spans="1:8" s="954" customFormat="1" ht="36" customHeight="1">
      <c r="A134" s="959" t="s">
        <v>687</v>
      </c>
      <c r="B134" s="959"/>
      <c r="C134" s="959" t="s">
        <v>688</v>
      </c>
      <c r="D134" s="959" t="s">
        <v>1237</v>
      </c>
      <c r="E134" s="999" t="s">
        <v>1438</v>
      </c>
      <c r="F134" s="959"/>
      <c r="G134" s="960"/>
      <c r="H134" s="1001">
        <v>146500</v>
      </c>
    </row>
    <row r="135" spans="1:8" s="954" customFormat="1" ht="36" customHeight="1">
      <c r="A135" s="959" t="s">
        <v>687</v>
      </c>
      <c r="B135" s="959"/>
      <c r="C135" s="959" t="s">
        <v>688</v>
      </c>
      <c r="D135" s="959" t="s">
        <v>1237</v>
      </c>
      <c r="E135" s="999" t="s">
        <v>1439</v>
      </c>
      <c r="F135" s="959"/>
      <c r="G135" s="960"/>
      <c r="H135" s="1001">
        <v>47500</v>
      </c>
    </row>
    <row r="136" spans="1:8" s="954" customFormat="1" ht="36" customHeight="1">
      <c r="A136" s="959" t="s">
        <v>687</v>
      </c>
      <c r="B136" s="959"/>
      <c r="C136" s="959" t="s">
        <v>688</v>
      </c>
      <c r="D136" s="959" t="s">
        <v>1237</v>
      </c>
      <c r="E136" s="999" t="s">
        <v>1440</v>
      </c>
      <c r="F136" s="959"/>
      <c r="G136" s="960"/>
      <c r="H136" s="1001">
        <v>320583.5</v>
      </c>
    </row>
    <row r="137" spans="1:8" s="954" customFormat="1" ht="36" customHeight="1">
      <c r="A137" s="959" t="s">
        <v>687</v>
      </c>
      <c r="B137" s="959"/>
      <c r="C137" s="959" t="s">
        <v>688</v>
      </c>
      <c r="D137" s="959" t="s">
        <v>1237</v>
      </c>
      <c r="E137" s="999" t="s">
        <v>1441</v>
      </c>
      <c r="F137" s="959"/>
      <c r="G137" s="960"/>
      <c r="H137" s="1001">
        <v>47500</v>
      </c>
    </row>
    <row r="138" spans="1:8" s="954" customFormat="1" ht="36" customHeight="1">
      <c r="A138" s="959" t="s">
        <v>687</v>
      </c>
      <c r="B138" s="959"/>
      <c r="C138" s="959" t="s">
        <v>688</v>
      </c>
      <c r="D138" s="959" t="s">
        <v>1237</v>
      </c>
      <c r="E138" s="999" t="s">
        <v>1442</v>
      </c>
      <c r="F138" s="959"/>
      <c r="G138" s="960"/>
      <c r="H138" s="1001">
        <v>226500</v>
      </c>
    </row>
    <row r="139" spans="1:8" s="954" customFormat="1" ht="36" customHeight="1">
      <c r="A139" s="959" t="s">
        <v>687</v>
      </c>
      <c r="B139" s="959"/>
      <c r="C139" s="959" t="s">
        <v>688</v>
      </c>
      <c r="D139" s="959" t="s">
        <v>1237</v>
      </c>
      <c r="E139" s="999" t="s">
        <v>1443</v>
      </c>
      <c r="F139" s="959"/>
      <c r="G139" s="960"/>
      <c r="H139" s="1001">
        <v>53500</v>
      </c>
    </row>
    <row r="140" spans="1:8" s="954" customFormat="1" ht="36" customHeight="1">
      <c r="A140" s="959" t="s">
        <v>687</v>
      </c>
      <c r="B140" s="959"/>
      <c r="C140" s="959" t="s">
        <v>688</v>
      </c>
      <c r="D140" s="959" t="s">
        <v>1237</v>
      </c>
      <c r="E140" s="999" t="s">
        <v>1444</v>
      </c>
      <c r="F140" s="959"/>
      <c r="G140" s="960"/>
      <c r="H140" s="1001">
        <v>331950</v>
      </c>
    </row>
    <row r="141" spans="1:8" s="954" customFormat="1" ht="36" customHeight="1">
      <c r="A141" s="959" t="s">
        <v>687</v>
      </c>
      <c r="B141" s="959"/>
      <c r="C141" s="959" t="s">
        <v>688</v>
      </c>
      <c r="D141" s="959" t="s">
        <v>1237</v>
      </c>
      <c r="E141" s="999" t="s">
        <v>1445</v>
      </c>
      <c r="F141" s="959"/>
      <c r="G141" s="960"/>
      <c r="H141" s="1001">
        <v>127287.6</v>
      </c>
    </row>
    <row r="142" spans="1:8" s="954" customFormat="1" ht="36" customHeight="1">
      <c r="A142" s="959" t="s">
        <v>687</v>
      </c>
      <c r="B142" s="959"/>
      <c r="C142" s="959" t="s">
        <v>688</v>
      </c>
      <c r="D142" s="959" t="s">
        <v>1237</v>
      </c>
      <c r="E142" s="999" t="s">
        <v>1446</v>
      </c>
      <c r="F142" s="959"/>
      <c r="G142" s="960"/>
      <c r="H142" s="1001">
        <v>1000000</v>
      </c>
    </row>
    <row r="143" spans="1:8" s="954" customFormat="1" ht="36" customHeight="1">
      <c r="A143" s="959" t="s">
        <v>687</v>
      </c>
      <c r="B143" s="959"/>
      <c r="C143" s="959" t="s">
        <v>688</v>
      </c>
      <c r="D143" s="959" t="s">
        <v>1237</v>
      </c>
      <c r="E143" s="999" t="s">
        <v>1447</v>
      </c>
      <c r="F143" s="959"/>
      <c r="G143" s="960"/>
      <c r="H143" s="1001">
        <v>402686.8</v>
      </c>
    </row>
    <row r="144" spans="1:8" s="954" customFormat="1" ht="36" customHeight="1">
      <c r="A144" s="959" t="s">
        <v>687</v>
      </c>
      <c r="B144" s="959"/>
      <c r="C144" s="959" t="s">
        <v>688</v>
      </c>
      <c r="D144" s="959" t="s">
        <v>1237</v>
      </c>
      <c r="E144" s="999" t="s">
        <v>1448</v>
      </c>
      <c r="F144" s="959"/>
      <c r="G144" s="960"/>
      <c r="H144" s="1001">
        <v>47920</v>
      </c>
    </row>
    <row r="145" spans="1:8" s="954" customFormat="1" ht="36" customHeight="1">
      <c r="A145" s="959" t="s">
        <v>687</v>
      </c>
      <c r="B145" s="959"/>
      <c r="C145" s="959" t="s">
        <v>688</v>
      </c>
      <c r="D145" s="959" t="s">
        <v>1237</v>
      </c>
      <c r="E145" s="999" t="s">
        <v>1449</v>
      </c>
      <c r="F145" s="959"/>
      <c r="G145" s="960"/>
      <c r="H145" s="1001">
        <v>60000</v>
      </c>
    </row>
    <row r="146" spans="1:8" s="954" customFormat="1" ht="36" customHeight="1">
      <c r="A146" s="959" t="s">
        <v>687</v>
      </c>
      <c r="B146" s="959"/>
      <c r="C146" s="959" t="s">
        <v>688</v>
      </c>
      <c r="D146" s="959" t="s">
        <v>1237</v>
      </c>
      <c r="E146" s="999" t="s">
        <v>1450</v>
      </c>
      <c r="F146" s="959"/>
      <c r="G146" s="960"/>
      <c r="H146" s="1001">
        <v>60000</v>
      </c>
    </row>
    <row r="147" spans="1:8" s="954" customFormat="1" ht="36" customHeight="1">
      <c r="A147" s="959" t="s">
        <v>687</v>
      </c>
      <c r="B147" s="959"/>
      <c r="C147" s="959" t="s">
        <v>688</v>
      </c>
      <c r="D147" s="959" t="s">
        <v>1237</v>
      </c>
      <c r="E147" s="999" t="s">
        <v>1451</v>
      </c>
      <c r="F147" s="959"/>
      <c r="G147" s="960"/>
      <c r="H147" s="1001">
        <v>60000</v>
      </c>
    </row>
    <row r="148" spans="1:8" s="954" customFormat="1" ht="36" customHeight="1">
      <c r="A148" s="959" t="s">
        <v>687</v>
      </c>
      <c r="B148" s="959"/>
      <c r="C148" s="959" t="s">
        <v>688</v>
      </c>
      <c r="D148" s="959" t="s">
        <v>1237</v>
      </c>
      <c r="E148" s="999" t="s">
        <v>1452</v>
      </c>
      <c r="F148" s="959"/>
      <c r="G148" s="960"/>
      <c r="H148" s="1001">
        <v>60000</v>
      </c>
    </row>
    <row r="149" spans="1:8" s="954" customFormat="1" ht="36" customHeight="1">
      <c r="A149" s="959" t="s">
        <v>687</v>
      </c>
      <c r="B149" s="959"/>
      <c r="C149" s="959" t="s">
        <v>688</v>
      </c>
      <c r="D149" s="959" t="s">
        <v>1237</v>
      </c>
      <c r="E149" s="999" t="s">
        <v>1453</v>
      </c>
      <c r="F149" s="959"/>
      <c r="G149" s="960"/>
      <c r="H149" s="1001">
        <v>60000</v>
      </c>
    </row>
    <row r="150" spans="1:8" s="954" customFormat="1" ht="36" customHeight="1">
      <c r="A150" s="959" t="s">
        <v>687</v>
      </c>
      <c r="B150" s="959"/>
      <c r="C150" s="959" t="s">
        <v>688</v>
      </c>
      <c r="D150" s="959" t="s">
        <v>1237</v>
      </c>
      <c r="E150" s="999" t="s">
        <v>1454</v>
      </c>
      <c r="F150" s="959"/>
      <c r="G150" s="960"/>
      <c r="H150" s="1001">
        <v>29319</v>
      </c>
    </row>
    <row r="151" spans="1:8" s="954" customFormat="1" ht="36" customHeight="1">
      <c r="A151" s="959" t="s">
        <v>687</v>
      </c>
      <c r="B151" s="959"/>
      <c r="C151" s="959" t="s">
        <v>688</v>
      </c>
      <c r="D151" s="959" t="s">
        <v>1237</v>
      </c>
      <c r="E151" s="999" t="s">
        <v>1455</v>
      </c>
      <c r="F151" s="959"/>
      <c r="G151" s="960"/>
      <c r="H151" s="1001">
        <v>12670</v>
      </c>
    </row>
    <row r="152" spans="1:8" s="954" customFormat="1" ht="36" customHeight="1">
      <c r="A152" s="959" t="s">
        <v>687</v>
      </c>
      <c r="B152" s="959"/>
      <c r="C152" s="959" t="s">
        <v>688</v>
      </c>
      <c r="D152" s="959" t="s">
        <v>1237</v>
      </c>
      <c r="E152" s="999" t="s">
        <v>1456</v>
      </c>
      <c r="F152" s="959"/>
      <c r="G152" s="960"/>
      <c r="H152" s="1001">
        <v>46486.400000000001</v>
      </c>
    </row>
    <row r="153" spans="1:8" s="954" customFormat="1" ht="36" customHeight="1">
      <c r="A153" s="959" t="s">
        <v>687</v>
      </c>
      <c r="B153" s="959"/>
      <c r="C153" s="959" t="s">
        <v>688</v>
      </c>
      <c r="D153" s="959" t="s">
        <v>1237</v>
      </c>
      <c r="E153" s="999" t="s">
        <v>1457</v>
      </c>
      <c r="F153" s="959"/>
      <c r="G153" s="960"/>
      <c r="H153" s="1001">
        <v>58249.599999999999</v>
      </c>
    </row>
    <row r="154" spans="1:8" s="954" customFormat="1" ht="36" customHeight="1">
      <c r="A154" s="959" t="s">
        <v>687</v>
      </c>
      <c r="B154" s="959"/>
      <c r="C154" s="959" t="s">
        <v>688</v>
      </c>
      <c r="D154" s="959" t="s">
        <v>1237</v>
      </c>
      <c r="E154" s="999" t="s">
        <v>1458</v>
      </c>
      <c r="F154" s="959"/>
      <c r="G154" s="960"/>
      <c r="H154" s="1001">
        <v>48000</v>
      </c>
    </row>
    <row r="155" spans="1:8" s="954" customFormat="1" ht="36" customHeight="1">
      <c r="A155" s="959" t="s">
        <v>687</v>
      </c>
      <c r="B155" s="959"/>
      <c r="C155" s="959" t="s">
        <v>688</v>
      </c>
      <c r="D155" s="959" t="s">
        <v>1237</v>
      </c>
      <c r="E155" s="999" t="s">
        <v>1459</v>
      </c>
      <c r="F155" s="959"/>
      <c r="G155" s="960"/>
      <c r="H155" s="1001">
        <v>48000</v>
      </c>
    </row>
    <row r="156" spans="1:8" s="954" customFormat="1" ht="36" customHeight="1">
      <c r="A156" s="959" t="s">
        <v>687</v>
      </c>
      <c r="B156" s="959"/>
      <c r="C156" s="959" t="s">
        <v>688</v>
      </c>
      <c r="D156" s="959" t="s">
        <v>1237</v>
      </c>
      <c r="E156" s="999" t="s">
        <v>1460</v>
      </c>
      <c r="F156" s="959"/>
      <c r="G156" s="960"/>
      <c r="H156" s="1001">
        <v>60000</v>
      </c>
    </row>
    <row r="157" spans="1:8" s="954" customFormat="1" ht="36" customHeight="1">
      <c r="A157" s="959" t="s">
        <v>687</v>
      </c>
      <c r="B157" s="959"/>
      <c r="C157" s="959" t="s">
        <v>688</v>
      </c>
      <c r="D157" s="959" t="s">
        <v>1237</v>
      </c>
      <c r="E157" s="999" t="s">
        <v>1461</v>
      </c>
      <c r="F157" s="959"/>
      <c r="G157" s="960"/>
      <c r="H157" s="1001">
        <v>30400</v>
      </c>
    </row>
    <row r="158" spans="1:8" s="954" customFormat="1" ht="36" customHeight="1">
      <c r="A158" s="959" t="s">
        <v>687</v>
      </c>
      <c r="B158" s="959"/>
      <c r="C158" s="959" t="s">
        <v>688</v>
      </c>
      <c r="D158" s="959" t="s">
        <v>1237</v>
      </c>
      <c r="E158" s="999" t="s">
        <v>1462</v>
      </c>
      <c r="F158" s="959"/>
      <c r="G158" s="960"/>
      <c r="H158" s="1001">
        <v>49200</v>
      </c>
    </row>
    <row r="159" spans="1:8" s="954" customFormat="1" ht="36" customHeight="1">
      <c r="A159" s="959" t="s">
        <v>687</v>
      </c>
      <c r="B159" s="959"/>
      <c r="C159" s="959" t="s">
        <v>688</v>
      </c>
      <c r="D159" s="959" t="s">
        <v>1237</v>
      </c>
      <c r="E159" s="999" t="s">
        <v>1463</v>
      </c>
      <c r="F159" s="959"/>
      <c r="G159" s="960"/>
      <c r="H159" s="1001">
        <v>52000</v>
      </c>
    </row>
    <row r="160" spans="1:8" s="954" customFormat="1" ht="36" customHeight="1">
      <c r="A160" s="959" t="s">
        <v>687</v>
      </c>
      <c r="B160" s="959"/>
      <c r="C160" s="959" t="s">
        <v>688</v>
      </c>
      <c r="D160" s="959" t="s">
        <v>1237</v>
      </c>
      <c r="E160" s="999" t="s">
        <v>1464</v>
      </c>
      <c r="F160" s="959"/>
      <c r="G160" s="960"/>
      <c r="H160" s="1001">
        <v>60000</v>
      </c>
    </row>
    <row r="161" spans="1:9" s="954" customFormat="1" ht="36" customHeight="1">
      <c r="A161" s="959" t="s">
        <v>687</v>
      </c>
      <c r="B161" s="959"/>
      <c r="C161" s="959" t="s">
        <v>688</v>
      </c>
      <c r="D161" s="959" t="s">
        <v>1237</v>
      </c>
      <c r="E161" s="999" t="s">
        <v>1465</v>
      </c>
      <c r="F161" s="959"/>
      <c r="G161" s="960"/>
      <c r="H161" s="1001">
        <v>52800</v>
      </c>
      <c r="I161" s="958"/>
    </row>
    <row r="162" spans="1:9" s="954" customFormat="1" ht="36" customHeight="1">
      <c r="A162" s="959" t="s">
        <v>687</v>
      </c>
      <c r="B162" s="959"/>
      <c r="C162" s="959" t="s">
        <v>688</v>
      </c>
      <c r="D162" s="959" t="s">
        <v>1237</v>
      </c>
      <c r="E162" s="999" t="s">
        <v>1270</v>
      </c>
      <c r="F162" s="959"/>
      <c r="G162" s="960"/>
      <c r="H162" s="1001">
        <v>60000</v>
      </c>
      <c r="I162" s="958"/>
    </row>
    <row r="163" spans="1:9" s="954" customFormat="1" ht="36" customHeight="1">
      <c r="A163" s="959" t="s">
        <v>687</v>
      </c>
      <c r="B163" s="959"/>
      <c r="C163" s="959" t="s">
        <v>688</v>
      </c>
      <c r="D163" s="959" t="s">
        <v>1237</v>
      </c>
      <c r="E163" s="999" t="s">
        <v>1466</v>
      </c>
      <c r="F163" s="959"/>
      <c r="G163" s="960"/>
      <c r="H163" s="1001">
        <v>60000</v>
      </c>
      <c r="I163" s="958"/>
    </row>
    <row r="164" spans="1:9" s="954" customFormat="1" ht="36" customHeight="1">
      <c r="A164" s="959" t="s">
        <v>687</v>
      </c>
      <c r="B164" s="959"/>
      <c r="C164" s="959" t="s">
        <v>688</v>
      </c>
      <c r="D164" s="959" t="s">
        <v>1237</v>
      </c>
      <c r="E164" s="999" t="s">
        <v>1467</v>
      </c>
      <c r="F164" s="959"/>
      <c r="G164" s="960"/>
      <c r="H164" s="1001">
        <v>47996</v>
      </c>
      <c r="I164" s="958"/>
    </row>
    <row r="165" spans="1:9" s="954" customFormat="1" ht="36" customHeight="1">
      <c r="A165" s="959" t="s">
        <v>1269</v>
      </c>
      <c r="B165" s="959"/>
      <c r="C165" s="959" t="s">
        <v>688</v>
      </c>
      <c r="D165" s="959" t="s">
        <v>1237</v>
      </c>
      <c r="E165" s="999" t="s">
        <v>1468</v>
      </c>
      <c r="F165" s="959"/>
      <c r="G165" s="960"/>
      <c r="H165" s="1001">
        <v>39537</v>
      </c>
      <c r="I165" s="958"/>
    </row>
    <row r="166" spans="1:9" s="954" customFormat="1" ht="36" customHeight="1">
      <c r="A166" s="959" t="s">
        <v>687</v>
      </c>
      <c r="B166" s="959"/>
      <c r="C166" s="959" t="s">
        <v>688</v>
      </c>
      <c r="D166" s="959" t="s">
        <v>1237</v>
      </c>
      <c r="E166" s="999" t="s">
        <v>1469</v>
      </c>
      <c r="F166" s="959"/>
      <c r="G166" s="960"/>
      <c r="H166" s="1001">
        <v>59962.14</v>
      </c>
      <c r="I166" s="958"/>
    </row>
    <row r="167" spans="1:9" s="954" customFormat="1" ht="36" customHeight="1">
      <c r="A167" s="959" t="s">
        <v>687</v>
      </c>
      <c r="B167" s="959"/>
      <c r="C167" s="959" t="s">
        <v>688</v>
      </c>
      <c r="D167" s="959" t="s">
        <v>1237</v>
      </c>
      <c r="E167" s="999" t="s">
        <v>1470</v>
      </c>
      <c r="F167" s="959"/>
      <c r="G167" s="960"/>
      <c r="H167" s="1001">
        <v>59932.480000000003</v>
      </c>
      <c r="I167" s="964"/>
    </row>
    <row r="168" spans="1:9" s="954" customFormat="1" ht="36" customHeight="1">
      <c r="A168" s="959" t="s">
        <v>687</v>
      </c>
      <c r="B168" s="959"/>
      <c r="C168" s="959" t="s">
        <v>688</v>
      </c>
      <c r="D168" s="959" t="s">
        <v>1237</v>
      </c>
      <c r="E168" s="999" t="s">
        <v>1471</v>
      </c>
      <c r="F168" s="959"/>
      <c r="G168" s="960"/>
      <c r="H168" s="1001">
        <v>60000</v>
      </c>
      <c r="I168" s="958"/>
    </row>
    <row r="169" spans="1:9" s="954" customFormat="1" ht="36" customHeight="1">
      <c r="A169" s="959" t="s">
        <v>687</v>
      </c>
      <c r="B169" s="959"/>
      <c r="C169" s="959" t="s">
        <v>688</v>
      </c>
      <c r="D169" s="959" t="s">
        <v>1237</v>
      </c>
      <c r="E169" s="999" t="s">
        <v>1472</v>
      </c>
      <c r="F169" s="959"/>
      <c r="G169" s="960"/>
      <c r="H169" s="1001">
        <v>60000</v>
      </c>
      <c r="I169" s="958"/>
    </row>
    <row r="170" spans="1:9" s="954" customFormat="1" ht="36" customHeight="1">
      <c r="A170" s="959" t="s">
        <v>687</v>
      </c>
      <c r="B170" s="959"/>
      <c r="C170" s="959" t="s">
        <v>688</v>
      </c>
      <c r="D170" s="959" t="s">
        <v>1237</v>
      </c>
      <c r="E170" s="999" t="s">
        <v>1473</v>
      </c>
      <c r="F170" s="959"/>
      <c r="G170" s="960"/>
      <c r="H170" s="1001">
        <v>60000</v>
      </c>
      <c r="I170" s="958"/>
    </row>
    <row r="171" spans="1:9" s="954" customFormat="1" ht="36" customHeight="1">
      <c r="A171" s="959" t="s">
        <v>687</v>
      </c>
      <c r="B171" s="959"/>
      <c r="C171" s="959" t="s">
        <v>688</v>
      </c>
      <c r="D171" s="959" t="s">
        <v>1237</v>
      </c>
      <c r="E171" s="999" t="s">
        <v>1474</v>
      </c>
      <c r="F171" s="959"/>
      <c r="G171" s="960"/>
      <c r="H171" s="1001">
        <v>47703</v>
      </c>
      <c r="I171" s="958"/>
    </row>
    <row r="172" spans="1:9" s="954" customFormat="1" ht="36" customHeight="1">
      <c r="A172" s="959" t="s">
        <v>687</v>
      </c>
      <c r="B172" s="959"/>
      <c r="C172" s="959" t="s">
        <v>688</v>
      </c>
      <c r="D172" s="959" t="s">
        <v>1237</v>
      </c>
      <c r="E172" s="999" t="s">
        <v>1475</v>
      </c>
      <c r="F172" s="959"/>
      <c r="G172" s="960"/>
      <c r="H172" s="1001">
        <v>58691.07</v>
      </c>
      <c r="I172" s="958"/>
    </row>
    <row r="173" spans="1:9" s="954" customFormat="1" ht="36" customHeight="1">
      <c r="A173" s="959" t="s">
        <v>687</v>
      </c>
      <c r="B173" s="959"/>
      <c r="C173" s="959" t="s">
        <v>688</v>
      </c>
      <c r="D173" s="959" t="s">
        <v>1237</v>
      </c>
      <c r="E173" s="999" t="s">
        <v>1476</v>
      </c>
      <c r="F173" s="959"/>
      <c r="G173" s="960"/>
      <c r="H173" s="1001">
        <v>60000</v>
      </c>
      <c r="I173" s="958"/>
    </row>
    <row r="174" spans="1:9" s="954" customFormat="1" ht="36" customHeight="1">
      <c r="A174" s="959" t="s">
        <v>687</v>
      </c>
      <c r="B174" s="959"/>
      <c r="C174" s="959" t="s">
        <v>688</v>
      </c>
      <c r="D174" s="959" t="s">
        <v>1237</v>
      </c>
      <c r="E174" s="999" t="s">
        <v>1477</v>
      </c>
      <c r="F174" s="959"/>
      <c r="G174" s="960"/>
      <c r="H174" s="1001">
        <v>57000</v>
      </c>
      <c r="I174" s="958"/>
    </row>
    <row r="175" spans="1:9" s="954" customFormat="1" ht="36" customHeight="1">
      <c r="A175" s="959" t="s">
        <v>687</v>
      </c>
      <c r="B175" s="959"/>
      <c r="C175" s="959" t="s">
        <v>688</v>
      </c>
      <c r="D175" s="959" t="s">
        <v>1237</v>
      </c>
      <c r="E175" s="999" t="s">
        <v>1477</v>
      </c>
      <c r="F175" s="959"/>
      <c r="G175" s="960"/>
      <c r="H175" s="1001">
        <v>247000</v>
      </c>
      <c r="I175" s="958"/>
    </row>
    <row r="176" spans="1:9" s="954" customFormat="1" ht="36" customHeight="1">
      <c r="A176" s="959" t="s">
        <v>687</v>
      </c>
      <c r="B176" s="959"/>
      <c r="C176" s="959" t="s">
        <v>688</v>
      </c>
      <c r="D176" s="959" t="s">
        <v>1237</v>
      </c>
      <c r="E176" s="999" t="s">
        <v>1478</v>
      </c>
      <c r="F176" s="959"/>
      <c r="G176" s="960"/>
      <c r="H176" s="1001">
        <v>548869.44999999995</v>
      </c>
      <c r="I176" s="958"/>
    </row>
    <row r="177" spans="1:8" s="954" customFormat="1" ht="36" customHeight="1">
      <c r="A177" s="959" t="s">
        <v>687</v>
      </c>
      <c r="B177" s="959"/>
      <c r="C177" s="959" t="s">
        <v>688</v>
      </c>
      <c r="D177" s="959" t="s">
        <v>1237</v>
      </c>
      <c r="E177" s="999" t="s">
        <v>1479</v>
      </c>
      <c r="F177" s="959"/>
      <c r="G177" s="960"/>
      <c r="H177" s="1001">
        <v>584826</v>
      </c>
    </row>
    <row r="178" spans="1:8" s="954" customFormat="1" ht="36" customHeight="1">
      <c r="A178" s="959" t="s">
        <v>687</v>
      </c>
      <c r="B178" s="959"/>
      <c r="C178" s="959" t="s">
        <v>688</v>
      </c>
      <c r="D178" s="959" t="s">
        <v>1237</v>
      </c>
      <c r="E178" s="999" t="s">
        <v>1272</v>
      </c>
      <c r="F178" s="959"/>
      <c r="G178" s="960"/>
      <c r="H178" s="1001">
        <v>28404.66</v>
      </c>
    </row>
    <row r="179" spans="1:8" s="954" customFormat="1" ht="36" customHeight="1">
      <c r="A179" s="959" t="s">
        <v>687</v>
      </c>
      <c r="B179" s="959"/>
      <c r="C179" s="959" t="s">
        <v>688</v>
      </c>
      <c r="D179" s="959" t="s">
        <v>1237</v>
      </c>
      <c r="E179" s="999" t="s">
        <v>1480</v>
      </c>
      <c r="F179" s="959"/>
      <c r="G179" s="960"/>
      <c r="H179" s="1001">
        <v>483433.53</v>
      </c>
    </row>
    <row r="180" spans="1:8" s="958" customFormat="1" ht="36" customHeight="1">
      <c r="A180" s="959" t="s">
        <v>687</v>
      </c>
      <c r="B180" s="959"/>
      <c r="C180" s="959" t="s">
        <v>688</v>
      </c>
      <c r="D180" s="959" t="s">
        <v>1237</v>
      </c>
      <c r="E180" s="999" t="s">
        <v>1480</v>
      </c>
      <c r="F180" s="959"/>
      <c r="G180" s="960"/>
      <c r="H180" s="1001">
        <v>425275.37</v>
      </c>
    </row>
    <row r="181" spans="1:8" s="958" customFormat="1" ht="36" customHeight="1">
      <c r="A181" s="959" t="s">
        <v>687</v>
      </c>
      <c r="B181" s="959"/>
      <c r="C181" s="959" t="s">
        <v>688</v>
      </c>
      <c r="D181" s="959" t="s">
        <v>1237</v>
      </c>
      <c r="E181" s="999" t="s">
        <v>1480</v>
      </c>
      <c r="F181" s="959"/>
      <c r="G181" s="960"/>
      <c r="H181" s="1001">
        <v>500000</v>
      </c>
    </row>
    <row r="182" spans="1:8" s="958" customFormat="1" ht="36" customHeight="1">
      <c r="A182" s="959" t="s">
        <v>687</v>
      </c>
      <c r="B182" s="959"/>
      <c r="C182" s="959" t="s">
        <v>688</v>
      </c>
      <c r="D182" s="959" t="s">
        <v>1237</v>
      </c>
      <c r="E182" s="999" t="s">
        <v>1481</v>
      </c>
      <c r="F182" s="959"/>
      <c r="G182" s="960"/>
      <c r="H182" s="1001">
        <v>154908.96</v>
      </c>
    </row>
    <row r="183" spans="1:8" s="958" customFormat="1" ht="36" customHeight="1">
      <c r="A183" s="959" t="s">
        <v>687</v>
      </c>
      <c r="B183" s="959"/>
      <c r="C183" s="959" t="s">
        <v>688</v>
      </c>
      <c r="D183" s="959" t="s">
        <v>1237</v>
      </c>
      <c r="E183" s="999" t="s">
        <v>1481</v>
      </c>
      <c r="F183" s="959"/>
      <c r="G183" s="960"/>
      <c r="H183" s="1001">
        <v>169044.83</v>
      </c>
    </row>
    <row r="184" spans="1:8" s="958" customFormat="1" ht="36" customHeight="1">
      <c r="A184" s="959" t="s">
        <v>687</v>
      </c>
      <c r="B184" s="959"/>
      <c r="C184" s="959" t="s">
        <v>688</v>
      </c>
      <c r="D184" s="959" t="s">
        <v>1237</v>
      </c>
      <c r="E184" s="999" t="s">
        <v>1482</v>
      </c>
      <c r="F184" s="959"/>
      <c r="G184" s="960"/>
      <c r="H184" s="1001">
        <v>313779.20000000001</v>
      </c>
    </row>
    <row r="185" spans="1:8" s="958" customFormat="1" ht="36" customHeight="1">
      <c r="A185" s="959" t="s">
        <v>687</v>
      </c>
      <c r="B185" s="959"/>
      <c r="C185" s="959" t="s">
        <v>688</v>
      </c>
      <c r="D185" s="959" t="s">
        <v>1237</v>
      </c>
      <c r="E185" s="999" t="s">
        <v>1483</v>
      </c>
      <c r="F185" s="959"/>
      <c r="G185" s="960"/>
      <c r="H185" s="1001">
        <v>1133</v>
      </c>
    </row>
    <row r="186" spans="1:8" s="958" customFormat="1" ht="36" customHeight="1">
      <c r="A186" s="959" t="s">
        <v>687</v>
      </c>
      <c r="B186" s="959"/>
      <c r="C186" s="959" t="s">
        <v>688</v>
      </c>
      <c r="D186" s="959" t="s">
        <v>1237</v>
      </c>
      <c r="E186" s="999" t="s">
        <v>1484</v>
      </c>
      <c r="F186" s="959"/>
      <c r="G186" s="960"/>
      <c r="H186" s="1001">
        <v>862</v>
      </c>
    </row>
    <row r="187" spans="1:8" s="958" customFormat="1" ht="36" customHeight="1">
      <c r="A187" s="959" t="s">
        <v>687</v>
      </c>
      <c r="B187" s="959"/>
      <c r="C187" s="959" t="s">
        <v>688</v>
      </c>
      <c r="D187" s="959" t="s">
        <v>1237</v>
      </c>
      <c r="E187" s="999" t="s">
        <v>1485</v>
      </c>
      <c r="F187" s="959"/>
      <c r="G187" s="960"/>
      <c r="H187" s="1001">
        <v>1016</v>
      </c>
    </row>
    <row r="188" spans="1:8" s="958" customFormat="1" ht="36" customHeight="1">
      <c r="A188" s="959" t="s">
        <v>687</v>
      </c>
      <c r="B188" s="959"/>
      <c r="C188" s="959" t="s">
        <v>688</v>
      </c>
      <c r="D188" s="959" t="s">
        <v>1237</v>
      </c>
      <c r="E188" s="999" t="s">
        <v>1486</v>
      </c>
      <c r="F188" s="959"/>
      <c r="G188" s="960"/>
      <c r="H188" s="1001">
        <v>298</v>
      </c>
    </row>
    <row r="189" spans="1:8" s="958" customFormat="1" ht="36" customHeight="1">
      <c r="A189" s="959" t="s">
        <v>687</v>
      </c>
      <c r="B189" s="959"/>
      <c r="C189" s="959" t="s">
        <v>688</v>
      </c>
      <c r="D189" s="959" t="s">
        <v>1237</v>
      </c>
      <c r="E189" s="999" t="s">
        <v>1487</v>
      </c>
      <c r="F189" s="959"/>
      <c r="G189" s="960"/>
      <c r="H189" s="1001">
        <v>1200</v>
      </c>
    </row>
    <row r="190" spans="1:8" s="958" customFormat="1" ht="36" customHeight="1">
      <c r="A190" s="959" t="s">
        <v>687</v>
      </c>
      <c r="B190" s="959"/>
      <c r="C190" s="959" t="s">
        <v>688</v>
      </c>
      <c r="D190" s="959" t="s">
        <v>1237</v>
      </c>
      <c r="E190" s="999" t="s">
        <v>1488</v>
      </c>
      <c r="F190" s="959"/>
      <c r="G190" s="960"/>
      <c r="H190" s="1001">
        <v>840</v>
      </c>
    </row>
    <row r="191" spans="1:8" s="958" customFormat="1" ht="36" customHeight="1">
      <c r="A191" s="959" t="s">
        <v>687</v>
      </c>
      <c r="B191" s="959"/>
      <c r="C191" s="959" t="s">
        <v>688</v>
      </c>
      <c r="D191" s="959" t="s">
        <v>1237</v>
      </c>
      <c r="E191" s="999" t="s">
        <v>1489</v>
      </c>
      <c r="F191" s="959"/>
      <c r="G191" s="960"/>
      <c r="H191" s="1001">
        <v>10000</v>
      </c>
    </row>
    <row r="192" spans="1:8" s="958" customFormat="1" ht="36" customHeight="1">
      <c r="A192" s="959" t="s">
        <v>687</v>
      </c>
      <c r="B192" s="959"/>
      <c r="C192" s="959" t="s">
        <v>688</v>
      </c>
      <c r="D192" s="959" t="s">
        <v>1237</v>
      </c>
      <c r="E192" s="999" t="s">
        <v>1490</v>
      </c>
      <c r="F192" s="959"/>
      <c r="G192" s="960"/>
      <c r="H192" s="1001">
        <v>570</v>
      </c>
    </row>
    <row r="193" spans="1:8" s="958" customFormat="1" ht="36" customHeight="1">
      <c r="A193" s="959" t="s">
        <v>687</v>
      </c>
      <c r="B193" s="959"/>
      <c r="C193" s="959" t="s">
        <v>688</v>
      </c>
      <c r="D193" s="959" t="s">
        <v>1237</v>
      </c>
      <c r="E193" s="999" t="s">
        <v>1491</v>
      </c>
      <c r="F193" s="959"/>
      <c r="G193" s="960"/>
      <c r="H193" s="1001">
        <v>9500</v>
      </c>
    </row>
    <row r="194" spans="1:8" s="958" customFormat="1" ht="36" customHeight="1">
      <c r="A194" s="959" t="s">
        <v>687</v>
      </c>
      <c r="B194" s="959"/>
      <c r="C194" s="959" t="s">
        <v>688</v>
      </c>
      <c r="D194" s="959" t="s">
        <v>1237</v>
      </c>
      <c r="E194" s="999" t="s">
        <v>1492</v>
      </c>
      <c r="F194" s="959"/>
      <c r="G194" s="960"/>
      <c r="H194" s="1001">
        <v>1586</v>
      </c>
    </row>
    <row r="195" spans="1:8" s="958" customFormat="1" ht="36" customHeight="1">
      <c r="A195" s="959" t="s">
        <v>687</v>
      </c>
      <c r="B195" s="959"/>
      <c r="C195" s="959" t="s">
        <v>688</v>
      </c>
      <c r="D195" s="959" t="s">
        <v>1237</v>
      </c>
      <c r="E195" s="999" t="s">
        <v>1493</v>
      </c>
      <c r="F195" s="959"/>
      <c r="G195" s="960"/>
      <c r="H195" s="1001">
        <v>1215.5</v>
      </c>
    </row>
    <row r="196" spans="1:8" s="958" customFormat="1" ht="36" customHeight="1">
      <c r="A196" s="959" t="s">
        <v>687</v>
      </c>
      <c r="B196" s="959"/>
      <c r="C196" s="959" t="s">
        <v>688</v>
      </c>
      <c r="D196" s="959" t="s">
        <v>1237</v>
      </c>
      <c r="E196" s="999" t="s">
        <v>1494</v>
      </c>
      <c r="F196" s="959"/>
      <c r="G196" s="960"/>
      <c r="H196" s="1001">
        <v>1284</v>
      </c>
    </row>
    <row r="197" spans="1:8" s="958" customFormat="1" ht="36" customHeight="1">
      <c r="A197" s="959" t="s">
        <v>687</v>
      </c>
      <c r="B197" s="959"/>
      <c r="C197" s="959" t="s">
        <v>688</v>
      </c>
      <c r="D197" s="959" t="s">
        <v>1237</v>
      </c>
      <c r="E197" s="999" t="s">
        <v>1495</v>
      </c>
      <c r="F197" s="959"/>
      <c r="G197" s="960"/>
      <c r="H197" s="1001">
        <v>997</v>
      </c>
    </row>
    <row r="198" spans="1:8" s="958" customFormat="1" ht="36" customHeight="1">
      <c r="A198" s="959" t="s">
        <v>687</v>
      </c>
      <c r="B198" s="959"/>
      <c r="C198" s="959" t="s">
        <v>688</v>
      </c>
      <c r="D198" s="959" t="s">
        <v>1237</v>
      </c>
      <c r="E198" s="999" t="s">
        <v>1496</v>
      </c>
      <c r="F198" s="959"/>
      <c r="G198" s="960"/>
      <c r="H198" s="1001">
        <v>1919</v>
      </c>
    </row>
    <row r="199" spans="1:8" s="958" customFormat="1" ht="36" customHeight="1">
      <c r="A199" s="959" t="s">
        <v>687</v>
      </c>
      <c r="B199" s="959"/>
      <c r="C199" s="959" t="s">
        <v>688</v>
      </c>
      <c r="D199" s="959" t="s">
        <v>1237</v>
      </c>
      <c r="E199" s="999" t="s">
        <v>1497</v>
      </c>
      <c r="F199" s="959"/>
      <c r="G199" s="960"/>
      <c r="H199" s="1001">
        <v>800</v>
      </c>
    </row>
    <row r="200" spans="1:8" s="958" customFormat="1" ht="36" customHeight="1">
      <c r="A200" s="959" t="s">
        <v>687</v>
      </c>
      <c r="B200" s="959"/>
      <c r="C200" s="959" t="s">
        <v>688</v>
      </c>
      <c r="D200" s="959" t="s">
        <v>1237</v>
      </c>
      <c r="E200" s="999" t="s">
        <v>1498</v>
      </c>
      <c r="F200" s="959"/>
      <c r="G200" s="960"/>
      <c r="H200" s="1001">
        <v>1113</v>
      </c>
    </row>
    <row r="201" spans="1:8" s="958" customFormat="1" ht="36" customHeight="1">
      <c r="A201" s="959" t="s">
        <v>687</v>
      </c>
      <c r="B201" s="959"/>
      <c r="C201" s="959" t="s">
        <v>688</v>
      </c>
      <c r="D201" s="959" t="s">
        <v>1237</v>
      </c>
      <c r="E201" s="999" t="s">
        <v>1499</v>
      </c>
      <c r="F201" s="959"/>
      <c r="G201" s="960"/>
      <c r="H201" s="1001">
        <v>447</v>
      </c>
    </row>
    <row r="202" spans="1:8" s="958" customFormat="1" ht="36" customHeight="1">
      <c r="A202" s="959" t="s">
        <v>687</v>
      </c>
      <c r="B202" s="959"/>
      <c r="C202" s="959" t="s">
        <v>688</v>
      </c>
      <c r="D202" s="959" t="s">
        <v>1237</v>
      </c>
      <c r="E202" s="999" t="s">
        <v>1500</v>
      </c>
      <c r="F202" s="959"/>
      <c r="G202" s="960"/>
      <c r="H202" s="1001">
        <v>1308</v>
      </c>
    </row>
    <row r="203" spans="1:8" s="958" customFormat="1" ht="36" customHeight="1">
      <c r="A203" s="959" t="s">
        <v>687</v>
      </c>
      <c r="B203" s="959"/>
      <c r="C203" s="959" t="s">
        <v>688</v>
      </c>
      <c r="D203" s="959" t="s">
        <v>1237</v>
      </c>
      <c r="E203" s="999" t="s">
        <v>1501</v>
      </c>
      <c r="F203" s="959"/>
      <c r="G203" s="960"/>
      <c r="H203" s="1001">
        <v>1428</v>
      </c>
    </row>
    <row r="204" spans="1:8" s="958" customFormat="1" ht="36" customHeight="1">
      <c r="A204" s="959" t="s">
        <v>687</v>
      </c>
      <c r="B204" s="959"/>
      <c r="C204" s="959" t="s">
        <v>688</v>
      </c>
      <c r="D204" s="959" t="s">
        <v>1237</v>
      </c>
      <c r="E204" s="999" t="s">
        <v>1502</v>
      </c>
      <c r="F204" s="959"/>
      <c r="G204" s="960"/>
      <c r="H204" s="1001">
        <v>978</v>
      </c>
    </row>
    <row r="205" spans="1:8" s="958" customFormat="1" ht="36" customHeight="1">
      <c r="A205" s="959" t="s">
        <v>687</v>
      </c>
      <c r="B205" s="959"/>
      <c r="C205" s="959" t="s">
        <v>688</v>
      </c>
      <c r="D205" s="959" t="s">
        <v>1237</v>
      </c>
      <c r="E205" s="999" t="s">
        <v>1503</v>
      </c>
      <c r="F205" s="959"/>
      <c r="G205" s="960"/>
      <c r="H205" s="1001">
        <v>1205</v>
      </c>
    </row>
    <row r="206" spans="1:8" s="958" customFormat="1" ht="36" customHeight="1">
      <c r="A206" s="959" t="s">
        <v>687</v>
      </c>
      <c r="B206" s="959"/>
      <c r="C206" s="959" t="s">
        <v>688</v>
      </c>
      <c r="D206" s="959" t="s">
        <v>1237</v>
      </c>
      <c r="E206" s="999" t="s">
        <v>1504</v>
      </c>
      <c r="F206" s="959"/>
      <c r="G206" s="960"/>
      <c r="H206" s="1001">
        <v>1200</v>
      </c>
    </row>
    <row r="207" spans="1:8" s="958" customFormat="1" ht="36" customHeight="1">
      <c r="A207" s="959" t="s">
        <v>687</v>
      </c>
      <c r="B207" s="959"/>
      <c r="C207" s="959" t="s">
        <v>688</v>
      </c>
      <c r="D207" s="959" t="s">
        <v>1237</v>
      </c>
      <c r="E207" s="999" t="s">
        <v>1505</v>
      </c>
      <c r="F207" s="959"/>
      <c r="G207" s="960"/>
      <c r="H207" s="1001">
        <v>2015</v>
      </c>
    </row>
    <row r="208" spans="1:8" s="958" customFormat="1" ht="36" customHeight="1">
      <c r="A208" s="959" t="s">
        <v>687</v>
      </c>
      <c r="B208" s="959"/>
      <c r="C208" s="959" t="s">
        <v>688</v>
      </c>
      <c r="D208" s="959" t="s">
        <v>1237</v>
      </c>
      <c r="E208" s="999" t="s">
        <v>1506</v>
      </c>
      <c r="F208" s="959"/>
      <c r="G208" s="960"/>
      <c r="H208" s="1001">
        <v>311.5</v>
      </c>
    </row>
    <row r="209" spans="1:8" s="958" customFormat="1" ht="36" customHeight="1">
      <c r="A209" s="959" t="s">
        <v>687</v>
      </c>
      <c r="B209" s="959"/>
      <c r="C209" s="959" t="s">
        <v>688</v>
      </c>
      <c r="D209" s="959" t="s">
        <v>1237</v>
      </c>
      <c r="E209" s="999" t="s">
        <v>1507</v>
      </c>
      <c r="F209" s="959"/>
      <c r="G209" s="960"/>
      <c r="H209" s="1001">
        <v>1107</v>
      </c>
    </row>
    <row r="210" spans="1:8" s="958" customFormat="1" ht="36" customHeight="1">
      <c r="A210" s="959" t="s">
        <v>687</v>
      </c>
      <c r="B210" s="959"/>
      <c r="C210" s="959" t="s">
        <v>688</v>
      </c>
      <c r="D210" s="959" t="s">
        <v>1237</v>
      </c>
      <c r="E210" s="999" t="s">
        <v>1508</v>
      </c>
      <c r="F210" s="959"/>
      <c r="G210" s="960"/>
      <c r="H210" s="1001">
        <v>1097</v>
      </c>
    </row>
    <row r="211" spans="1:8" s="958" customFormat="1" ht="36" customHeight="1">
      <c r="A211" s="959" t="s">
        <v>687</v>
      </c>
      <c r="B211" s="959"/>
      <c r="C211" s="959" t="s">
        <v>688</v>
      </c>
      <c r="D211" s="959" t="s">
        <v>1237</v>
      </c>
      <c r="E211" s="999" t="s">
        <v>1509</v>
      </c>
      <c r="F211" s="959"/>
      <c r="G211" s="960"/>
      <c r="H211" s="1001">
        <v>1005</v>
      </c>
    </row>
    <row r="212" spans="1:8" s="958" customFormat="1" ht="36" customHeight="1">
      <c r="A212" s="959" t="s">
        <v>687</v>
      </c>
      <c r="B212" s="959"/>
      <c r="C212" s="959" t="s">
        <v>688</v>
      </c>
      <c r="D212" s="959" t="s">
        <v>1237</v>
      </c>
      <c r="E212" s="999" t="s">
        <v>1510</v>
      </c>
      <c r="F212" s="959"/>
      <c r="G212" s="960"/>
      <c r="H212" s="1001">
        <v>4242</v>
      </c>
    </row>
    <row r="213" spans="1:8" s="958" customFormat="1" ht="36" customHeight="1">
      <c r="A213" s="959" t="s">
        <v>687</v>
      </c>
      <c r="B213" s="959"/>
      <c r="C213" s="959" t="s">
        <v>688</v>
      </c>
      <c r="D213" s="959" t="s">
        <v>1237</v>
      </c>
      <c r="E213" s="999" t="s">
        <v>1511</v>
      </c>
      <c r="F213" s="959"/>
      <c r="G213" s="960"/>
      <c r="H213" s="1001">
        <v>1014</v>
      </c>
    </row>
    <row r="214" spans="1:8" s="958" customFormat="1" ht="36" customHeight="1">
      <c r="A214" s="959" t="s">
        <v>687</v>
      </c>
      <c r="B214" s="959"/>
      <c r="C214" s="959" t="s">
        <v>688</v>
      </c>
      <c r="D214" s="959" t="s">
        <v>1237</v>
      </c>
      <c r="E214" s="999" t="s">
        <v>1512</v>
      </c>
      <c r="F214" s="959"/>
      <c r="G214" s="960"/>
      <c r="H214" s="1001">
        <v>9753.2800000000007</v>
      </c>
    </row>
    <row r="215" spans="1:8" s="958" customFormat="1" ht="36" customHeight="1">
      <c r="A215" s="959" t="s">
        <v>687</v>
      </c>
      <c r="B215" s="959"/>
      <c r="C215" s="959" t="s">
        <v>688</v>
      </c>
      <c r="D215" s="959" t="s">
        <v>1237</v>
      </c>
      <c r="E215" s="999" t="s">
        <v>1513</v>
      </c>
      <c r="F215" s="959"/>
      <c r="G215" s="960"/>
      <c r="H215" s="1001">
        <v>7606</v>
      </c>
    </row>
    <row r="216" spans="1:8" s="958" customFormat="1" ht="36" customHeight="1">
      <c r="A216" s="959" t="s">
        <v>687</v>
      </c>
      <c r="B216" s="959"/>
      <c r="C216" s="959" t="s">
        <v>688</v>
      </c>
      <c r="D216" s="959" t="s">
        <v>1237</v>
      </c>
      <c r="E216" s="999" t="s">
        <v>1514</v>
      </c>
      <c r="F216" s="959"/>
      <c r="G216" s="960"/>
      <c r="H216" s="1001">
        <v>7611.8</v>
      </c>
    </row>
    <row r="217" spans="1:8" s="958" customFormat="1" ht="36" customHeight="1">
      <c r="A217" s="959" t="s">
        <v>687</v>
      </c>
      <c r="B217" s="959"/>
      <c r="C217" s="959" t="s">
        <v>688</v>
      </c>
      <c r="D217" s="959" t="s">
        <v>1237</v>
      </c>
      <c r="E217" s="999" t="s">
        <v>1515</v>
      </c>
      <c r="F217" s="959"/>
      <c r="G217" s="960"/>
      <c r="H217" s="1001">
        <v>7488.96</v>
      </c>
    </row>
    <row r="218" spans="1:8" s="958" customFormat="1" ht="36" customHeight="1">
      <c r="A218" s="959" t="s">
        <v>687</v>
      </c>
      <c r="B218" s="959"/>
      <c r="C218" s="959" t="s">
        <v>688</v>
      </c>
      <c r="D218" s="959" t="s">
        <v>1237</v>
      </c>
      <c r="E218" s="999" t="s">
        <v>1516</v>
      </c>
      <c r="F218" s="959"/>
      <c r="G218" s="960"/>
      <c r="H218" s="1001">
        <v>6960</v>
      </c>
    </row>
    <row r="219" spans="1:8" s="958" customFormat="1" ht="36" customHeight="1">
      <c r="A219" s="959" t="s">
        <v>687</v>
      </c>
      <c r="B219" s="959"/>
      <c r="C219" s="959" t="s">
        <v>688</v>
      </c>
      <c r="D219" s="959" t="s">
        <v>1237</v>
      </c>
      <c r="E219" s="999" t="s">
        <v>1517</v>
      </c>
      <c r="F219" s="959"/>
      <c r="G219" s="960"/>
      <c r="H219" s="1001">
        <v>9976</v>
      </c>
    </row>
    <row r="220" spans="1:8" s="958" customFormat="1" ht="36" customHeight="1">
      <c r="A220" s="959" t="s">
        <v>687</v>
      </c>
      <c r="B220" s="959"/>
      <c r="C220" s="959" t="s">
        <v>688</v>
      </c>
      <c r="D220" s="959" t="s">
        <v>1237</v>
      </c>
      <c r="E220" s="999" t="s">
        <v>1518</v>
      </c>
      <c r="F220" s="959"/>
      <c r="G220" s="960"/>
      <c r="H220" s="1001">
        <v>4640</v>
      </c>
    </row>
    <row r="221" spans="1:8" s="958" customFormat="1" ht="36" customHeight="1">
      <c r="A221" s="959" t="s">
        <v>687</v>
      </c>
      <c r="B221" s="959"/>
      <c r="C221" s="959" t="s">
        <v>688</v>
      </c>
      <c r="D221" s="959" t="s">
        <v>1237</v>
      </c>
      <c r="E221" s="999" t="s">
        <v>1519</v>
      </c>
      <c r="F221" s="959"/>
      <c r="G221" s="960"/>
      <c r="H221" s="1001">
        <v>6960</v>
      </c>
    </row>
    <row r="222" spans="1:8" s="958" customFormat="1" ht="36" customHeight="1">
      <c r="A222" s="959" t="s">
        <v>687</v>
      </c>
      <c r="B222" s="959"/>
      <c r="C222" s="959" t="s">
        <v>688</v>
      </c>
      <c r="D222" s="959" t="s">
        <v>1237</v>
      </c>
      <c r="E222" s="999" t="s">
        <v>1520</v>
      </c>
      <c r="F222" s="959"/>
      <c r="G222" s="960"/>
      <c r="H222" s="1001">
        <v>6960</v>
      </c>
    </row>
    <row r="223" spans="1:8" s="958" customFormat="1" ht="36" customHeight="1">
      <c r="A223" s="959" t="s">
        <v>687</v>
      </c>
      <c r="B223" s="959"/>
      <c r="C223" s="959" t="s">
        <v>688</v>
      </c>
      <c r="D223" s="959" t="s">
        <v>1237</v>
      </c>
      <c r="E223" s="999" t="s">
        <v>1521</v>
      </c>
      <c r="F223" s="959"/>
      <c r="G223" s="960"/>
      <c r="H223" s="1001">
        <v>8236</v>
      </c>
    </row>
    <row r="224" spans="1:8" s="958" customFormat="1" ht="36" customHeight="1">
      <c r="A224" s="959" t="s">
        <v>687</v>
      </c>
      <c r="B224" s="959"/>
      <c r="C224" s="959" t="s">
        <v>688</v>
      </c>
      <c r="D224" s="959" t="s">
        <v>1237</v>
      </c>
      <c r="E224" s="999" t="s">
        <v>1522</v>
      </c>
      <c r="F224" s="959"/>
      <c r="G224" s="960"/>
      <c r="H224" s="1001">
        <v>6960</v>
      </c>
    </row>
    <row r="225" spans="1:8" s="958" customFormat="1" ht="36" customHeight="1">
      <c r="A225" s="959" t="s">
        <v>687</v>
      </c>
      <c r="B225" s="959"/>
      <c r="C225" s="959" t="s">
        <v>688</v>
      </c>
      <c r="D225" s="959" t="s">
        <v>1237</v>
      </c>
      <c r="E225" s="999" t="s">
        <v>1523</v>
      </c>
      <c r="F225" s="959"/>
      <c r="G225" s="960"/>
      <c r="H225" s="1001">
        <v>19952</v>
      </c>
    </row>
    <row r="226" spans="1:8" s="958" customFormat="1" ht="36" customHeight="1">
      <c r="A226" s="959" t="s">
        <v>687</v>
      </c>
      <c r="B226" s="959"/>
      <c r="C226" s="959" t="s">
        <v>688</v>
      </c>
      <c r="D226" s="959" t="s">
        <v>1237</v>
      </c>
      <c r="E226" s="999" t="s">
        <v>1524</v>
      </c>
      <c r="F226" s="959"/>
      <c r="G226" s="960"/>
      <c r="H226" s="1001">
        <v>17400</v>
      </c>
    </row>
    <row r="227" spans="1:8" s="958" customFormat="1" ht="36" customHeight="1">
      <c r="A227" s="959" t="s">
        <v>687</v>
      </c>
      <c r="B227" s="959"/>
      <c r="C227" s="959" t="s">
        <v>688</v>
      </c>
      <c r="D227" s="959" t="s">
        <v>1237</v>
      </c>
      <c r="E227" s="999" t="s">
        <v>1525</v>
      </c>
      <c r="F227" s="959"/>
      <c r="G227" s="960"/>
      <c r="H227" s="1001">
        <v>8816</v>
      </c>
    </row>
    <row r="228" spans="1:8" s="958" customFormat="1" ht="36" customHeight="1">
      <c r="A228" s="959" t="s">
        <v>687</v>
      </c>
      <c r="B228" s="959"/>
      <c r="C228" s="959" t="s">
        <v>688</v>
      </c>
      <c r="D228" s="959" t="s">
        <v>1237</v>
      </c>
      <c r="E228" s="999" t="s">
        <v>1526</v>
      </c>
      <c r="F228" s="959"/>
      <c r="G228" s="960"/>
      <c r="H228" s="1001">
        <v>8816</v>
      </c>
    </row>
    <row r="229" spans="1:8" s="958" customFormat="1" ht="36" customHeight="1">
      <c r="A229" s="959" t="s">
        <v>687</v>
      </c>
      <c r="B229" s="959"/>
      <c r="C229" s="959" t="s">
        <v>688</v>
      </c>
      <c r="D229" s="959" t="s">
        <v>1237</v>
      </c>
      <c r="E229" s="999" t="s">
        <v>1527</v>
      </c>
      <c r="F229" s="959"/>
      <c r="G229" s="960"/>
      <c r="H229" s="1001">
        <v>6960</v>
      </c>
    </row>
    <row r="230" spans="1:8" s="958" customFormat="1" ht="36" customHeight="1">
      <c r="A230" s="959" t="s">
        <v>687</v>
      </c>
      <c r="B230" s="959"/>
      <c r="C230" s="959" t="s">
        <v>688</v>
      </c>
      <c r="D230" s="959" t="s">
        <v>1237</v>
      </c>
      <c r="E230" s="999" t="s">
        <v>1528</v>
      </c>
      <c r="F230" s="959"/>
      <c r="G230" s="960"/>
      <c r="H230" s="1001">
        <v>8816</v>
      </c>
    </row>
    <row r="231" spans="1:8" s="958" customFormat="1" ht="36" customHeight="1">
      <c r="A231" s="959" t="s">
        <v>687</v>
      </c>
      <c r="B231" s="959"/>
      <c r="C231" s="959" t="s">
        <v>688</v>
      </c>
      <c r="D231" s="959" t="s">
        <v>1237</v>
      </c>
      <c r="E231" s="999" t="s">
        <v>1529</v>
      </c>
      <c r="F231" s="959"/>
      <c r="G231" s="960"/>
      <c r="H231" s="1001">
        <v>5220</v>
      </c>
    </row>
    <row r="232" spans="1:8" s="958" customFormat="1" ht="36" customHeight="1">
      <c r="A232" s="959" t="s">
        <v>687</v>
      </c>
      <c r="B232" s="959"/>
      <c r="C232" s="959" t="s">
        <v>688</v>
      </c>
      <c r="D232" s="959" t="s">
        <v>1237</v>
      </c>
      <c r="E232" s="999" t="s">
        <v>1530</v>
      </c>
      <c r="F232" s="959"/>
      <c r="G232" s="960"/>
      <c r="H232" s="1001">
        <v>17400</v>
      </c>
    </row>
    <row r="233" spans="1:8" s="958" customFormat="1" ht="36" customHeight="1">
      <c r="A233" s="959" t="s">
        <v>687</v>
      </c>
      <c r="B233" s="959"/>
      <c r="C233" s="959" t="s">
        <v>688</v>
      </c>
      <c r="D233" s="959" t="s">
        <v>1237</v>
      </c>
      <c r="E233" s="999" t="s">
        <v>1531</v>
      </c>
      <c r="F233" s="959"/>
      <c r="G233" s="960"/>
      <c r="H233" s="1001">
        <v>57600</v>
      </c>
    </row>
    <row r="234" spans="1:8" s="958" customFormat="1" ht="36" customHeight="1">
      <c r="A234" s="959" t="s">
        <v>687</v>
      </c>
      <c r="B234" s="959"/>
      <c r="C234" s="959" t="s">
        <v>688</v>
      </c>
      <c r="D234" s="959" t="s">
        <v>1237</v>
      </c>
      <c r="E234" s="999" t="s">
        <v>1532</v>
      </c>
      <c r="F234" s="959"/>
      <c r="G234" s="960"/>
      <c r="H234" s="1001">
        <v>57900</v>
      </c>
    </row>
    <row r="235" spans="1:8" s="958" customFormat="1" ht="36" customHeight="1">
      <c r="A235" s="959" t="s">
        <v>687</v>
      </c>
      <c r="B235" s="959"/>
      <c r="C235" s="959" t="s">
        <v>688</v>
      </c>
      <c r="D235" s="959" t="s">
        <v>1237</v>
      </c>
      <c r="E235" s="999" t="s">
        <v>1533</v>
      </c>
      <c r="F235" s="959"/>
      <c r="G235" s="960"/>
      <c r="H235" s="1001">
        <v>8334</v>
      </c>
    </row>
    <row r="236" spans="1:8" s="958" customFormat="1" ht="36" customHeight="1">
      <c r="A236" s="959" t="s">
        <v>687</v>
      </c>
      <c r="B236" s="959"/>
      <c r="C236" s="959" t="s">
        <v>688</v>
      </c>
      <c r="D236" s="959" t="s">
        <v>1237</v>
      </c>
      <c r="E236" s="999" t="s">
        <v>1534</v>
      </c>
      <c r="F236" s="959"/>
      <c r="G236" s="960"/>
      <c r="H236" s="1001">
        <v>20000</v>
      </c>
    </row>
    <row r="237" spans="1:8" s="958" customFormat="1" ht="36" customHeight="1">
      <c r="A237" s="959" t="s">
        <v>687</v>
      </c>
      <c r="B237" s="959"/>
      <c r="C237" s="959" t="s">
        <v>688</v>
      </c>
      <c r="D237" s="959" t="s">
        <v>1237</v>
      </c>
      <c r="E237" s="999" t="s">
        <v>1535</v>
      </c>
      <c r="F237" s="959"/>
      <c r="G237" s="960"/>
      <c r="H237" s="1001">
        <v>60000</v>
      </c>
    </row>
    <row r="238" spans="1:8" s="958" customFormat="1" ht="36" customHeight="1">
      <c r="A238" s="959" t="s">
        <v>687</v>
      </c>
      <c r="B238" s="959"/>
      <c r="C238" s="959" t="s">
        <v>688</v>
      </c>
      <c r="D238" s="959" t="s">
        <v>1237</v>
      </c>
      <c r="E238" s="999" t="s">
        <v>1536</v>
      </c>
      <c r="F238" s="959"/>
      <c r="G238" s="960"/>
      <c r="H238" s="1001">
        <v>6356</v>
      </c>
    </row>
    <row r="239" spans="1:8" s="958" customFormat="1" ht="36" customHeight="1">
      <c r="A239" s="959" t="s">
        <v>687</v>
      </c>
      <c r="B239" s="959"/>
      <c r="C239" s="959" t="s">
        <v>688</v>
      </c>
      <c r="D239" s="959" t="s">
        <v>1237</v>
      </c>
      <c r="E239" s="999" t="s">
        <v>1537</v>
      </c>
      <c r="F239" s="959"/>
      <c r="G239" s="960"/>
      <c r="H239" s="1001">
        <v>40006</v>
      </c>
    </row>
    <row r="240" spans="1:8" s="958" customFormat="1" ht="36" customHeight="1">
      <c r="A240" s="959" t="s">
        <v>687</v>
      </c>
      <c r="B240" s="959"/>
      <c r="C240" s="959" t="s">
        <v>688</v>
      </c>
      <c r="D240" s="959" t="s">
        <v>1237</v>
      </c>
      <c r="E240" s="999" t="s">
        <v>1538</v>
      </c>
      <c r="F240" s="959"/>
      <c r="G240" s="960"/>
      <c r="H240" s="1001">
        <v>48032</v>
      </c>
    </row>
    <row r="241" spans="1:8" s="958" customFormat="1" ht="36" customHeight="1">
      <c r="A241" s="959" t="s">
        <v>687</v>
      </c>
      <c r="B241" s="959"/>
      <c r="C241" s="959" t="s">
        <v>688</v>
      </c>
      <c r="D241" s="959" t="s">
        <v>1237</v>
      </c>
      <c r="E241" s="999" t="s">
        <v>1539</v>
      </c>
      <c r="F241" s="959"/>
      <c r="G241" s="960"/>
      <c r="H241" s="1001">
        <v>48000</v>
      </c>
    </row>
    <row r="242" spans="1:8" s="958" customFormat="1" ht="36" customHeight="1">
      <c r="A242" s="959" t="s">
        <v>687</v>
      </c>
      <c r="B242" s="959"/>
      <c r="C242" s="959" t="s">
        <v>688</v>
      </c>
      <c r="D242" s="959" t="s">
        <v>1237</v>
      </c>
      <c r="E242" s="999" t="s">
        <v>1540</v>
      </c>
      <c r="F242" s="959"/>
      <c r="G242" s="960"/>
      <c r="H242" s="1001">
        <v>40338</v>
      </c>
    </row>
    <row r="243" spans="1:8" s="958" customFormat="1" ht="36" customHeight="1">
      <c r="A243" s="959" t="s">
        <v>687</v>
      </c>
      <c r="B243" s="959"/>
      <c r="C243" s="959" t="s">
        <v>688</v>
      </c>
      <c r="D243" s="959" t="s">
        <v>1237</v>
      </c>
      <c r="E243" s="999" t="s">
        <v>1541</v>
      </c>
      <c r="F243" s="959"/>
      <c r="G243" s="960"/>
      <c r="H243" s="1001">
        <v>48000</v>
      </c>
    </row>
    <row r="244" spans="1:8" s="958" customFormat="1" ht="36" customHeight="1">
      <c r="A244" s="959" t="s">
        <v>687</v>
      </c>
      <c r="B244" s="959"/>
      <c r="C244" s="959" t="s">
        <v>688</v>
      </c>
      <c r="D244" s="959" t="s">
        <v>1237</v>
      </c>
      <c r="E244" s="999" t="s">
        <v>1542</v>
      </c>
      <c r="F244" s="959"/>
      <c r="G244" s="960"/>
      <c r="H244" s="1001">
        <v>59828</v>
      </c>
    </row>
    <row r="245" spans="1:8" s="958" customFormat="1" ht="36" customHeight="1">
      <c r="A245" s="959" t="s">
        <v>687</v>
      </c>
      <c r="B245" s="959"/>
      <c r="C245" s="959" t="s">
        <v>688</v>
      </c>
      <c r="D245" s="959" t="s">
        <v>1237</v>
      </c>
      <c r="E245" s="999" t="s">
        <v>1543</v>
      </c>
      <c r="F245" s="959"/>
      <c r="G245" s="960"/>
      <c r="H245" s="1001">
        <v>60000</v>
      </c>
    </row>
    <row r="246" spans="1:8" s="958" customFormat="1" ht="36" customHeight="1">
      <c r="A246" s="959" t="s">
        <v>687</v>
      </c>
      <c r="B246" s="959"/>
      <c r="C246" s="959" t="s">
        <v>688</v>
      </c>
      <c r="D246" s="959" t="s">
        <v>1237</v>
      </c>
      <c r="E246" s="999" t="s">
        <v>1544</v>
      </c>
      <c r="F246" s="959"/>
      <c r="G246" s="960"/>
      <c r="H246" s="1001">
        <v>48651</v>
      </c>
    </row>
    <row r="247" spans="1:8" s="958" customFormat="1" ht="36" customHeight="1">
      <c r="A247" s="959" t="s">
        <v>687</v>
      </c>
      <c r="B247" s="959"/>
      <c r="C247" s="959" t="s">
        <v>688</v>
      </c>
      <c r="D247" s="959" t="s">
        <v>1237</v>
      </c>
      <c r="E247" s="999" t="s">
        <v>1545</v>
      </c>
      <c r="F247" s="959"/>
      <c r="G247" s="960"/>
      <c r="H247" s="1001">
        <v>60000</v>
      </c>
    </row>
    <row r="248" spans="1:8" s="958" customFormat="1" ht="36" customHeight="1">
      <c r="A248" s="959" t="s">
        <v>687</v>
      </c>
      <c r="B248" s="959"/>
      <c r="C248" s="959" t="s">
        <v>688</v>
      </c>
      <c r="D248" s="959" t="s">
        <v>1237</v>
      </c>
      <c r="E248" s="999" t="s">
        <v>1546</v>
      </c>
      <c r="F248" s="959"/>
      <c r="G248" s="960"/>
      <c r="H248" s="1001">
        <v>60000</v>
      </c>
    </row>
    <row r="249" spans="1:8" s="958" customFormat="1" ht="36" customHeight="1">
      <c r="A249" s="959" t="s">
        <v>687</v>
      </c>
      <c r="B249" s="959"/>
      <c r="C249" s="959" t="s">
        <v>688</v>
      </c>
      <c r="D249" s="959" t="s">
        <v>1237</v>
      </c>
      <c r="E249" s="999" t="s">
        <v>1547</v>
      </c>
      <c r="F249" s="959"/>
      <c r="G249" s="960"/>
      <c r="H249" s="1001">
        <v>37600.400000000001</v>
      </c>
    </row>
    <row r="250" spans="1:8" s="958" customFormat="1" ht="36" customHeight="1">
      <c r="A250" s="959" t="s">
        <v>687</v>
      </c>
      <c r="B250" s="959"/>
      <c r="C250" s="959" t="s">
        <v>688</v>
      </c>
      <c r="D250" s="959" t="s">
        <v>1237</v>
      </c>
      <c r="E250" s="999" t="s">
        <v>1548</v>
      </c>
      <c r="F250" s="959"/>
      <c r="G250" s="960"/>
      <c r="H250" s="1001">
        <v>37100</v>
      </c>
    </row>
    <row r="251" spans="1:8" s="958" customFormat="1" ht="36" customHeight="1">
      <c r="A251" s="959" t="s">
        <v>687</v>
      </c>
      <c r="B251" s="959"/>
      <c r="C251" s="959" t="s">
        <v>688</v>
      </c>
      <c r="D251" s="959" t="s">
        <v>1237</v>
      </c>
      <c r="E251" s="999" t="s">
        <v>1549</v>
      </c>
      <c r="F251" s="959"/>
      <c r="G251" s="960"/>
      <c r="H251" s="1001">
        <v>45600</v>
      </c>
    </row>
    <row r="252" spans="1:8" s="958" customFormat="1" ht="36" customHeight="1">
      <c r="A252" s="959" t="s">
        <v>687</v>
      </c>
      <c r="B252" s="959"/>
      <c r="C252" s="959" t="s">
        <v>688</v>
      </c>
      <c r="D252" s="959" t="s">
        <v>1237</v>
      </c>
      <c r="E252" s="999" t="s">
        <v>1336</v>
      </c>
      <c r="F252" s="959"/>
      <c r="G252" s="960"/>
      <c r="H252" s="1001">
        <v>60000</v>
      </c>
    </row>
    <row r="253" spans="1:8" s="958" customFormat="1" ht="36" customHeight="1">
      <c r="A253" s="959" t="s">
        <v>687</v>
      </c>
      <c r="B253" s="959"/>
      <c r="C253" s="959" t="s">
        <v>688</v>
      </c>
      <c r="D253" s="959" t="s">
        <v>1237</v>
      </c>
      <c r="E253" s="999" t="s">
        <v>1334</v>
      </c>
      <c r="F253" s="959"/>
      <c r="G253" s="960"/>
      <c r="H253" s="1001">
        <v>47280</v>
      </c>
    </row>
    <row r="254" spans="1:8" s="958" customFormat="1" ht="36" customHeight="1">
      <c r="A254" s="959" t="s">
        <v>687</v>
      </c>
      <c r="B254" s="959"/>
      <c r="C254" s="959" t="s">
        <v>688</v>
      </c>
      <c r="D254" s="959" t="s">
        <v>1237</v>
      </c>
      <c r="E254" s="999" t="s">
        <v>1550</v>
      </c>
      <c r="F254" s="959"/>
      <c r="G254" s="960"/>
      <c r="H254" s="1001">
        <v>55000</v>
      </c>
    </row>
    <row r="255" spans="1:8" s="958" customFormat="1" ht="36" customHeight="1">
      <c r="A255" s="959" t="s">
        <v>687</v>
      </c>
      <c r="B255" s="959"/>
      <c r="C255" s="959" t="s">
        <v>688</v>
      </c>
      <c r="D255" s="959" t="s">
        <v>1237</v>
      </c>
      <c r="E255" s="999" t="s">
        <v>1551</v>
      </c>
      <c r="F255" s="959"/>
      <c r="G255" s="960"/>
      <c r="H255" s="1001">
        <v>60000</v>
      </c>
    </row>
    <row r="256" spans="1:8" s="958" customFormat="1" ht="36" customHeight="1">
      <c r="A256" s="959" t="s">
        <v>687</v>
      </c>
      <c r="B256" s="959"/>
      <c r="C256" s="959" t="s">
        <v>688</v>
      </c>
      <c r="D256" s="959" t="s">
        <v>1237</v>
      </c>
      <c r="E256" s="999" t="s">
        <v>1552</v>
      </c>
      <c r="F256" s="959"/>
      <c r="G256" s="960"/>
      <c r="H256" s="1001">
        <v>47120</v>
      </c>
    </row>
    <row r="257" spans="1:8" s="958" customFormat="1" ht="36" customHeight="1">
      <c r="A257" s="959" t="s">
        <v>687</v>
      </c>
      <c r="B257" s="959"/>
      <c r="C257" s="959" t="s">
        <v>688</v>
      </c>
      <c r="D257" s="959" t="s">
        <v>1237</v>
      </c>
      <c r="E257" s="999" t="s">
        <v>1553</v>
      </c>
      <c r="F257" s="959"/>
      <c r="G257" s="960"/>
      <c r="H257" s="1001">
        <v>60000</v>
      </c>
    </row>
    <row r="258" spans="1:8" s="958" customFormat="1" ht="36" customHeight="1">
      <c r="A258" s="959" t="s">
        <v>687</v>
      </c>
      <c r="B258" s="959"/>
      <c r="C258" s="959" t="s">
        <v>688</v>
      </c>
      <c r="D258" s="959" t="s">
        <v>1237</v>
      </c>
      <c r="E258" s="999" t="s">
        <v>1554</v>
      </c>
      <c r="F258" s="959"/>
      <c r="G258" s="960"/>
      <c r="H258" s="1001">
        <v>21600</v>
      </c>
    </row>
    <row r="259" spans="1:8" s="958" customFormat="1" ht="36" customHeight="1">
      <c r="A259" s="959" t="s">
        <v>687</v>
      </c>
      <c r="B259" s="959"/>
      <c r="C259" s="959" t="s">
        <v>688</v>
      </c>
      <c r="D259" s="959" t="s">
        <v>1237</v>
      </c>
      <c r="E259" s="999" t="s">
        <v>1555</v>
      </c>
      <c r="F259" s="959"/>
      <c r="G259" s="960"/>
      <c r="H259" s="1001">
        <v>60000</v>
      </c>
    </row>
    <row r="260" spans="1:8" s="958" customFormat="1" ht="36" customHeight="1">
      <c r="A260" s="959" t="s">
        <v>687</v>
      </c>
      <c r="B260" s="959"/>
      <c r="C260" s="959" t="s">
        <v>688</v>
      </c>
      <c r="D260" s="959" t="s">
        <v>1237</v>
      </c>
      <c r="E260" s="999" t="s">
        <v>1556</v>
      </c>
      <c r="F260" s="959"/>
      <c r="G260" s="960"/>
      <c r="H260" s="1001">
        <v>16400</v>
      </c>
    </row>
    <row r="261" spans="1:8" s="958" customFormat="1" ht="36" customHeight="1">
      <c r="A261" s="959" t="s">
        <v>687</v>
      </c>
      <c r="B261" s="959"/>
      <c r="C261" s="959" t="s">
        <v>688</v>
      </c>
      <c r="D261" s="959" t="s">
        <v>1237</v>
      </c>
      <c r="E261" s="999" t="s">
        <v>1557</v>
      </c>
      <c r="F261" s="959"/>
      <c r="G261" s="960"/>
      <c r="H261" s="1001">
        <v>60000</v>
      </c>
    </row>
    <row r="262" spans="1:8" s="958" customFormat="1" ht="36" customHeight="1">
      <c r="A262" s="959" t="s">
        <v>687</v>
      </c>
      <c r="B262" s="959"/>
      <c r="C262" s="959" t="s">
        <v>688</v>
      </c>
      <c r="D262" s="959" t="s">
        <v>1237</v>
      </c>
      <c r="E262" s="999" t="s">
        <v>1558</v>
      </c>
      <c r="F262" s="959"/>
      <c r="G262" s="960"/>
      <c r="H262" s="1001">
        <v>52000</v>
      </c>
    </row>
    <row r="263" spans="1:8" s="958" customFormat="1" ht="36" customHeight="1">
      <c r="A263" s="959" t="s">
        <v>687</v>
      </c>
      <c r="B263" s="959"/>
      <c r="C263" s="959" t="s">
        <v>688</v>
      </c>
      <c r="D263" s="959" t="s">
        <v>1237</v>
      </c>
      <c r="E263" s="999" t="s">
        <v>1559</v>
      </c>
      <c r="F263" s="959"/>
      <c r="G263" s="960"/>
      <c r="H263" s="1001">
        <v>15160</v>
      </c>
    </row>
    <row r="264" spans="1:8" s="958" customFormat="1" ht="36" customHeight="1">
      <c r="A264" s="959" t="s">
        <v>687</v>
      </c>
      <c r="B264" s="959"/>
      <c r="C264" s="959" t="s">
        <v>688</v>
      </c>
      <c r="D264" s="959" t="s">
        <v>1237</v>
      </c>
      <c r="E264" s="999" t="s">
        <v>1560</v>
      </c>
      <c r="F264" s="959"/>
      <c r="G264" s="960"/>
      <c r="H264" s="1001">
        <v>54655</v>
      </c>
    </row>
    <row r="265" spans="1:8" s="958" customFormat="1" ht="36" customHeight="1">
      <c r="A265" s="959" t="s">
        <v>687</v>
      </c>
      <c r="B265" s="959"/>
      <c r="C265" s="959" t="s">
        <v>688</v>
      </c>
      <c r="D265" s="959" t="s">
        <v>1237</v>
      </c>
      <c r="E265" s="999" t="s">
        <v>1561</v>
      </c>
      <c r="F265" s="959"/>
      <c r="G265" s="960"/>
      <c r="H265" s="1001">
        <v>58964</v>
      </c>
    </row>
    <row r="266" spans="1:8" s="958" customFormat="1" ht="36" customHeight="1">
      <c r="A266" s="959" t="s">
        <v>687</v>
      </c>
      <c r="B266" s="959"/>
      <c r="C266" s="959" t="s">
        <v>688</v>
      </c>
      <c r="D266" s="959" t="s">
        <v>1237</v>
      </c>
      <c r="E266" s="999" t="s">
        <v>1562</v>
      </c>
      <c r="F266" s="959"/>
      <c r="G266" s="960"/>
      <c r="H266" s="1001">
        <v>33100</v>
      </c>
    </row>
    <row r="267" spans="1:8" s="958" customFormat="1" ht="36" customHeight="1">
      <c r="A267" s="959" t="s">
        <v>687</v>
      </c>
      <c r="B267" s="959"/>
      <c r="C267" s="959" t="s">
        <v>688</v>
      </c>
      <c r="D267" s="959" t="s">
        <v>1237</v>
      </c>
      <c r="E267" s="999" t="s">
        <v>1563</v>
      </c>
      <c r="F267" s="959"/>
      <c r="G267" s="960"/>
      <c r="H267" s="1001">
        <v>60000</v>
      </c>
    </row>
    <row r="268" spans="1:8" s="958" customFormat="1" ht="36" customHeight="1">
      <c r="A268" s="959" t="s">
        <v>687</v>
      </c>
      <c r="B268" s="959"/>
      <c r="C268" s="959" t="s">
        <v>688</v>
      </c>
      <c r="D268" s="959" t="s">
        <v>1237</v>
      </c>
      <c r="E268" s="999" t="s">
        <v>1564</v>
      </c>
      <c r="F268" s="959"/>
      <c r="G268" s="960"/>
      <c r="H268" s="1001">
        <v>30000</v>
      </c>
    </row>
    <row r="269" spans="1:8" s="958" customFormat="1" ht="36" customHeight="1">
      <c r="A269" s="959" t="s">
        <v>687</v>
      </c>
      <c r="B269" s="959"/>
      <c r="C269" s="959" t="s">
        <v>688</v>
      </c>
      <c r="D269" s="959" t="s">
        <v>1237</v>
      </c>
      <c r="E269" s="999" t="s">
        <v>1565</v>
      </c>
      <c r="F269" s="959"/>
      <c r="G269" s="960"/>
      <c r="H269" s="1001">
        <v>34380</v>
      </c>
    </row>
    <row r="270" spans="1:8" s="958" customFormat="1" ht="36" customHeight="1">
      <c r="A270" s="959" t="s">
        <v>687</v>
      </c>
      <c r="B270" s="959"/>
      <c r="C270" s="959" t="s">
        <v>688</v>
      </c>
      <c r="D270" s="959" t="s">
        <v>1237</v>
      </c>
      <c r="E270" s="999" t="s">
        <v>1566</v>
      </c>
      <c r="F270" s="959"/>
      <c r="G270" s="960"/>
      <c r="H270" s="1001">
        <v>45200</v>
      </c>
    </row>
    <row r="271" spans="1:8" s="958" customFormat="1" ht="36" customHeight="1">
      <c r="A271" s="959" t="s">
        <v>687</v>
      </c>
      <c r="B271" s="959"/>
      <c r="C271" s="959" t="s">
        <v>688</v>
      </c>
      <c r="D271" s="959" t="s">
        <v>1237</v>
      </c>
      <c r="E271" s="999" t="s">
        <v>1567</v>
      </c>
      <c r="F271" s="959"/>
      <c r="G271" s="960"/>
      <c r="H271" s="1001">
        <v>39785</v>
      </c>
    </row>
    <row r="272" spans="1:8" s="958" customFormat="1" ht="36" customHeight="1">
      <c r="A272" s="959" t="s">
        <v>687</v>
      </c>
      <c r="B272" s="959"/>
      <c r="C272" s="959" t="s">
        <v>688</v>
      </c>
      <c r="D272" s="959" t="s">
        <v>1237</v>
      </c>
      <c r="E272" s="999" t="s">
        <v>1568</v>
      </c>
      <c r="F272" s="959"/>
      <c r="G272" s="960"/>
      <c r="H272" s="1001">
        <v>47600</v>
      </c>
    </row>
    <row r="273" spans="1:8" s="958" customFormat="1" ht="36" customHeight="1">
      <c r="A273" s="959" t="s">
        <v>687</v>
      </c>
      <c r="B273" s="959"/>
      <c r="C273" s="959" t="s">
        <v>688</v>
      </c>
      <c r="D273" s="959" t="s">
        <v>1237</v>
      </c>
      <c r="E273" s="999" t="s">
        <v>1569</v>
      </c>
      <c r="F273" s="959"/>
      <c r="G273" s="960"/>
      <c r="H273" s="1001">
        <v>17632</v>
      </c>
    </row>
    <row r="274" spans="1:8" s="958" customFormat="1" ht="36" customHeight="1">
      <c r="A274" s="959" t="s">
        <v>687</v>
      </c>
      <c r="B274" s="959"/>
      <c r="C274" s="959" t="s">
        <v>688</v>
      </c>
      <c r="D274" s="959" t="s">
        <v>1237</v>
      </c>
      <c r="E274" s="999" t="s">
        <v>1570</v>
      </c>
      <c r="F274" s="959"/>
      <c r="G274" s="960"/>
      <c r="H274" s="1001">
        <v>48000</v>
      </c>
    </row>
    <row r="275" spans="1:8" s="958" customFormat="1" ht="36" customHeight="1">
      <c r="A275" s="959" t="s">
        <v>687</v>
      </c>
      <c r="B275" s="959"/>
      <c r="C275" s="959" t="s">
        <v>688</v>
      </c>
      <c r="D275" s="959" t="s">
        <v>1237</v>
      </c>
      <c r="E275" s="999" t="s">
        <v>1571</v>
      </c>
      <c r="F275" s="959"/>
      <c r="G275" s="960"/>
      <c r="H275" s="1001">
        <v>18475</v>
      </c>
    </row>
    <row r="276" spans="1:8" s="958" customFormat="1" ht="36" customHeight="1">
      <c r="A276" s="959" t="s">
        <v>687</v>
      </c>
      <c r="B276" s="959"/>
      <c r="C276" s="959" t="s">
        <v>688</v>
      </c>
      <c r="D276" s="959" t="s">
        <v>1237</v>
      </c>
      <c r="E276" s="999" t="s">
        <v>1572</v>
      </c>
      <c r="F276" s="959"/>
      <c r="G276" s="960"/>
      <c r="H276" s="1001">
        <v>60000</v>
      </c>
    </row>
    <row r="277" spans="1:8" s="958" customFormat="1" ht="36" customHeight="1">
      <c r="A277" s="959" t="s">
        <v>687</v>
      </c>
      <c r="B277" s="959"/>
      <c r="C277" s="959" t="s">
        <v>688</v>
      </c>
      <c r="D277" s="959" t="s">
        <v>1237</v>
      </c>
      <c r="E277" s="999" t="s">
        <v>1573</v>
      </c>
      <c r="F277" s="959"/>
      <c r="G277" s="960"/>
      <c r="H277" s="1001">
        <v>60000</v>
      </c>
    </row>
    <row r="278" spans="1:8" s="958" customFormat="1" ht="36" customHeight="1">
      <c r="A278" s="959" t="s">
        <v>687</v>
      </c>
      <c r="B278" s="959"/>
      <c r="C278" s="959" t="s">
        <v>688</v>
      </c>
      <c r="D278" s="959" t="s">
        <v>1237</v>
      </c>
      <c r="E278" s="999" t="s">
        <v>1574</v>
      </c>
      <c r="F278" s="959"/>
      <c r="G278" s="960"/>
      <c r="H278" s="1001">
        <v>60000</v>
      </c>
    </row>
    <row r="279" spans="1:8" s="958" customFormat="1" ht="36" customHeight="1">
      <c r="A279" s="959" t="s">
        <v>687</v>
      </c>
      <c r="B279" s="959"/>
      <c r="C279" s="959" t="s">
        <v>688</v>
      </c>
      <c r="D279" s="959" t="s">
        <v>1237</v>
      </c>
      <c r="E279" s="999" t="s">
        <v>1575</v>
      </c>
      <c r="F279" s="959"/>
      <c r="G279" s="960"/>
      <c r="H279" s="1001">
        <v>9609</v>
      </c>
    </row>
    <row r="280" spans="1:8" s="958" customFormat="1" ht="36" customHeight="1">
      <c r="A280" s="959" t="s">
        <v>687</v>
      </c>
      <c r="B280" s="959"/>
      <c r="C280" s="959" t="s">
        <v>688</v>
      </c>
      <c r="D280" s="959" t="s">
        <v>1237</v>
      </c>
      <c r="E280" s="999" t="s">
        <v>1576</v>
      </c>
      <c r="F280" s="959"/>
      <c r="G280" s="960"/>
      <c r="H280" s="1001">
        <v>48000</v>
      </c>
    </row>
    <row r="281" spans="1:8" s="958" customFormat="1" ht="36" customHeight="1">
      <c r="A281" s="959" t="s">
        <v>687</v>
      </c>
      <c r="B281" s="959"/>
      <c r="C281" s="959" t="s">
        <v>688</v>
      </c>
      <c r="D281" s="959" t="s">
        <v>1237</v>
      </c>
      <c r="E281" s="999" t="s">
        <v>1577</v>
      </c>
      <c r="F281" s="959"/>
      <c r="G281" s="960"/>
      <c r="H281" s="1001">
        <v>43453</v>
      </c>
    </row>
    <row r="282" spans="1:8" s="958" customFormat="1" ht="36" customHeight="1">
      <c r="A282" s="959" t="s">
        <v>687</v>
      </c>
      <c r="B282" s="959"/>
      <c r="C282" s="959" t="s">
        <v>688</v>
      </c>
      <c r="D282" s="959" t="s">
        <v>1237</v>
      </c>
      <c r="E282" s="999" t="s">
        <v>1578</v>
      </c>
      <c r="F282" s="959"/>
      <c r="G282" s="960"/>
      <c r="H282" s="1001">
        <v>12500</v>
      </c>
    </row>
    <row r="283" spans="1:8" s="958" customFormat="1" ht="36" customHeight="1">
      <c r="A283" s="959" t="s">
        <v>687</v>
      </c>
      <c r="B283" s="959"/>
      <c r="C283" s="959" t="s">
        <v>688</v>
      </c>
      <c r="D283" s="959" t="s">
        <v>1237</v>
      </c>
      <c r="E283" s="999" t="s">
        <v>1579</v>
      </c>
      <c r="F283" s="959"/>
      <c r="G283" s="960"/>
      <c r="H283" s="1001">
        <v>59912</v>
      </c>
    </row>
    <row r="284" spans="1:8" s="958" customFormat="1" ht="36" customHeight="1">
      <c r="A284" s="959" t="s">
        <v>687</v>
      </c>
      <c r="B284" s="959"/>
      <c r="C284" s="959" t="s">
        <v>688</v>
      </c>
      <c r="D284" s="959" t="s">
        <v>1237</v>
      </c>
      <c r="E284" s="999" t="s">
        <v>1580</v>
      </c>
      <c r="F284" s="959"/>
      <c r="G284" s="960"/>
      <c r="H284" s="1001">
        <v>6656</v>
      </c>
    </row>
    <row r="285" spans="1:8" s="958" customFormat="1" ht="36" customHeight="1">
      <c r="A285" s="959" t="s">
        <v>687</v>
      </c>
      <c r="B285" s="959"/>
      <c r="C285" s="959" t="s">
        <v>688</v>
      </c>
      <c r="D285" s="959" t="s">
        <v>1237</v>
      </c>
      <c r="E285" s="999" t="s">
        <v>1581</v>
      </c>
      <c r="F285" s="959"/>
      <c r="G285" s="960"/>
      <c r="H285" s="1001">
        <v>14250</v>
      </c>
    </row>
    <row r="286" spans="1:8" s="958" customFormat="1" ht="36" customHeight="1">
      <c r="A286" s="959" t="s">
        <v>687</v>
      </c>
      <c r="B286" s="959"/>
      <c r="C286" s="959" t="s">
        <v>688</v>
      </c>
      <c r="D286" s="959" t="s">
        <v>1237</v>
      </c>
      <c r="E286" s="999" t="s">
        <v>1582</v>
      </c>
      <c r="F286" s="959"/>
      <c r="G286" s="960"/>
      <c r="H286" s="1001">
        <v>60000</v>
      </c>
    </row>
    <row r="287" spans="1:8" s="958" customFormat="1" ht="36" customHeight="1">
      <c r="A287" s="959" t="s">
        <v>687</v>
      </c>
      <c r="B287" s="959"/>
      <c r="C287" s="959" t="s">
        <v>688</v>
      </c>
      <c r="D287" s="959" t="s">
        <v>1237</v>
      </c>
      <c r="E287" s="999" t="s">
        <v>1583</v>
      </c>
      <c r="F287" s="959"/>
      <c r="G287" s="960"/>
      <c r="H287" s="1001">
        <v>103046.39999999999</v>
      </c>
    </row>
    <row r="288" spans="1:8" s="958" customFormat="1" ht="36" customHeight="1">
      <c r="A288" s="959" t="s">
        <v>687</v>
      </c>
      <c r="B288" s="959"/>
      <c r="C288" s="959" t="s">
        <v>688</v>
      </c>
      <c r="D288" s="959" t="s">
        <v>1237</v>
      </c>
      <c r="E288" s="999" t="s">
        <v>1584</v>
      </c>
      <c r="F288" s="959"/>
      <c r="G288" s="960"/>
      <c r="H288" s="1001">
        <v>770993.6</v>
      </c>
    </row>
    <row r="289" spans="1:8" s="958" customFormat="1" ht="36" customHeight="1">
      <c r="A289" s="959" t="s">
        <v>687</v>
      </c>
      <c r="B289" s="959"/>
      <c r="C289" s="959" t="s">
        <v>688</v>
      </c>
      <c r="D289" s="959" t="s">
        <v>1237</v>
      </c>
      <c r="E289" s="999" t="s">
        <v>1585</v>
      </c>
      <c r="F289" s="959"/>
      <c r="G289" s="960"/>
      <c r="H289" s="1001">
        <v>643500</v>
      </c>
    </row>
    <row r="290" spans="1:8" s="958" customFormat="1" ht="36" customHeight="1">
      <c r="A290" s="959" t="s">
        <v>687</v>
      </c>
      <c r="B290" s="959"/>
      <c r="C290" s="959" t="s">
        <v>688</v>
      </c>
      <c r="D290" s="959" t="s">
        <v>1237</v>
      </c>
      <c r="E290" s="999" t="s">
        <v>1586</v>
      </c>
      <c r="F290" s="959"/>
      <c r="G290" s="960"/>
      <c r="H290" s="1001">
        <v>129680</v>
      </c>
    </row>
    <row r="291" spans="1:8" s="958" customFormat="1" ht="36" customHeight="1">
      <c r="A291" s="959" t="s">
        <v>687</v>
      </c>
      <c r="B291" s="959"/>
      <c r="C291" s="959" t="s">
        <v>688</v>
      </c>
      <c r="D291" s="959" t="s">
        <v>1237</v>
      </c>
      <c r="E291" s="999" t="s">
        <v>1587</v>
      </c>
      <c r="F291" s="959"/>
      <c r="G291" s="960"/>
      <c r="H291" s="1001">
        <v>250000</v>
      </c>
    </row>
    <row r="292" spans="1:8" s="958" customFormat="1" ht="36" customHeight="1">
      <c r="A292" s="959" t="s">
        <v>687</v>
      </c>
      <c r="B292" s="959"/>
      <c r="C292" s="959" t="s">
        <v>688</v>
      </c>
      <c r="D292" s="959" t="s">
        <v>1237</v>
      </c>
      <c r="E292" s="999" t="s">
        <v>1588</v>
      </c>
      <c r="F292" s="959"/>
      <c r="G292" s="960"/>
      <c r="H292" s="1001">
        <v>280000</v>
      </c>
    </row>
    <row r="293" spans="1:8" s="958" customFormat="1" ht="36" customHeight="1">
      <c r="A293" s="959" t="s">
        <v>687</v>
      </c>
      <c r="B293" s="959"/>
      <c r="C293" s="959" t="s">
        <v>688</v>
      </c>
      <c r="D293" s="959" t="s">
        <v>1237</v>
      </c>
      <c r="E293" s="999" t="s">
        <v>1589</v>
      </c>
      <c r="F293" s="959"/>
      <c r="G293" s="960"/>
      <c r="H293" s="1001">
        <v>368487</v>
      </c>
    </row>
    <row r="294" spans="1:8" s="958" customFormat="1" ht="36" customHeight="1">
      <c r="A294" s="959" t="s">
        <v>687</v>
      </c>
      <c r="B294" s="959"/>
      <c r="C294" s="959" t="s">
        <v>688</v>
      </c>
      <c r="D294" s="959" t="s">
        <v>1237</v>
      </c>
      <c r="E294" s="999" t="s">
        <v>1590</v>
      </c>
      <c r="F294" s="959"/>
      <c r="G294" s="960"/>
      <c r="H294" s="1001">
        <v>39968</v>
      </c>
    </row>
    <row r="295" spans="1:8" s="958" customFormat="1" ht="36" customHeight="1">
      <c r="A295" s="959" t="s">
        <v>687</v>
      </c>
      <c r="B295" s="959"/>
      <c r="C295" s="959" t="s">
        <v>688</v>
      </c>
      <c r="D295" s="959" t="s">
        <v>1237</v>
      </c>
      <c r="E295" s="999" t="s">
        <v>1591</v>
      </c>
      <c r="F295" s="959"/>
      <c r="G295" s="960"/>
      <c r="H295" s="1001">
        <v>412500</v>
      </c>
    </row>
    <row r="296" spans="1:8" s="958" customFormat="1" ht="36" customHeight="1">
      <c r="A296" s="959" t="s">
        <v>687</v>
      </c>
      <c r="B296" s="959"/>
      <c r="C296" s="959" t="s">
        <v>688</v>
      </c>
      <c r="D296" s="959" t="s">
        <v>1237</v>
      </c>
      <c r="E296" s="999" t="s">
        <v>1592</v>
      </c>
      <c r="F296" s="959"/>
      <c r="G296" s="960"/>
      <c r="H296" s="1001">
        <v>60000</v>
      </c>
    </row>
    <row r="297" spans="1:8" s="958" customFormat="1" ht="36" customHeight="1">
      <c r="A297" s="959" t="s">
        <v>687</v>
      </c>
      <c r="B297" s="959"/>
      <c r="C297" s="959" t="s">
        <v>688</v>
      </c>
      <c r="D297" s="959" t="s">
        <v>1237</v>
      </c>
      <c r="E297" s="999" t="s">
        <v>1593</v>
      </c>
      <c r="F297" s="959"/>
      <c r="G297" s="960"/>
      <c r="H297" s="1001">
        <v>7488.96</v>
      </c>
    </row>
    <row r="298" spans="1:8" s="958" customFormat="1" ht="36" customHeight="1">
      <c r="A298" s="959" t="s">
        <v>687</v>
      </c>
      <c r="B298" s="959"/>
      <c r="C298" s="959" t="s">
        <v>688</v>
      </c>
      <c r="D298" s="959" t="s">
        <v>1237</v>
      </c>
      <c r="E298" s="999" t="s">
        <v>1594</v>
      </c>
      <c r="F298" s="959"/>
      <c r="G298" s="960"/>
      <c r="H298" s="1001">
        <v>7490</v>
      </c>
    </row>
    <row r="299" spans="1:8" s="958" customFormat="1" ht="36" customHeight="1">
      <c r="A299" s="959" t="s">
        <v>687</v>
      </c>
      <c r="B299" s="959"/>
      <c r="C299" s="959" t="s">
        <v>688</v>
      </c>
      <c r="D299" s="959" t="s">
        <v>1237</v>
      </c>
      <c r="E299" s="999" t="s">
        <v>1595</v>
      </c>
      <c r="F299" s="959"/>
      <c r="G299" s="960"/>
      <c r="H299" s="1001">
        <v>9755.6</v>
      </c>
    </row>
    <row r="300" spans="1:8" s="958" customFormat="1" ht="36" customHeight="1">
      <c r="A300" s="959" t="s">
        <v>687</v>
      </c>
      <c r="B300" s="959"/>
      <c r="C300" s="959" t="s">
        <v>688</v>
      </c>
      <c r="D300" s="959" t="s">
        <v>1237</v>
      </c>
      <c r="E300" s="999" t="s">
        <v>1596</v>
      </c>
      <c r="F300" s="959"/>
      <c r="G300" s="960"/>
      <c r="H300" s="1001">
        <v>1015</v>
      </c>
    </row>
    <row r="301" spans="1:8" s="958" customFormat="1" ht="36" customHeight="1">
      <c r="A301" s="959" t="s">
        <v>687</v>
      </c>
      <c r="B301" s="959"/>
      <c r="C301" s="959" t="s">
        <v>688</v>
      </c>
      <c r="D301" s="959" t="s">
        <v>1237</v>
      </c>
      <c r="E301" s="999" t="s">
        <v>1597</v>
      </c>
      <c r="F301" s="959"/>
      <c r="G301" s="960"/>
      <c r="H301" s="1001">
        <v>957</v>
      </c>
    </row>
    <row r="302" spans="1:8" s="958" customFormat="1" ht="36" customHeight="1">
      <c r="A302" s="959" t="s">
        <v>687</v>
      </c>
      <c r="B302" s="959"/>
      <c r="C302" s="959" t="s">
        <v>688</v>
      </c>
      <c r="D302" s="959" t="s">
        <v>1237</v>
      </c>
      <c r="E302" s="999" t="s">
        <v>1598</v>
      </c>
      <c r="F302" s="959"/>
      <c r="G302" s="960"/>
      <c r="H302" s="1001">
        <v>1005</v>
      </c>
    </row>
    <row r="303" spans="1:8" s="958" customFormat="1" ht="36" customHeight="1">
      <c r="A303" s="959" t="s">
        <v>687</v>
      </c>
      <c r="B303" s="959"/>
      <c r="C303" s="959" t="s">
        <v>688</v>
      </c>
      <c r="D303" s="959" t="s">
        <v>1237</v>
      </c>
      <c r="E303" s="999" t="s">
        <v>1599</v>
      </c>
      <c r="F303" s="959"/>
      <c r="G303" s="960"/>
      <c r="H303" s="1001">
        <v>1093.5</v>
      </c>
    </row>
    <row r="304" spans="1:8" s="958" customFormat="1" ht="36" customHeight="1">
      <c r="A304" s="959" t="s">
        <v>687</v>
      </c>
      <c r="B304" s="959"/>
      <c r="C304" s="959" t="s">
        <v>688</v>
      </c>
      <c r="D304" s="959" t="s">
        <v>1237</v>
      </c>
      <c r="E304" s="999" t="s">
        <v>1600</v>
      </c>
      <c r="F304" s="959"/>
      <c r="G304" s="960"/>
      <c r="H304" s="1001">
        <v>858</v>
      </c>
    </row>
    <row r="305" spans="1:8" s="958" customFormat="1" ht="36" customHeight="1">
      <c r="A305" s="959" t="s">
        <v>687</v>
      </c>
      <c r="B305" s="959"/>
      <c r="C305" s="959" t="s">
        <v>688</v>
      </c>
      <c r="D305" s="959" t="s">
        <v>1237</v>
      </c>
      <c r="E305" s="999" t="s">
        <v>1601</v>
      </c>
      <c r="F305" s="959"/>
      <c r="G305" s="960"/>
      <c r="H305" s="1001">
        <v>742</v>
      </c>
    </row>
    <row r="306" spans="1:8" s="958" customFormat="1" ht="36" customHeight="1">
      <c r="A306" s="959" t="s">
        <v>687</v>
      </c>
      <c r="B306" s="959"/>
      <c r="C306" s="959" t="s">
        <v>688</v>
      </c>
      <c r="D306" s="959" t="s">
        <v>1237</v>
      </c>
      <c r="E306" s="999" t="s">
        <v>1602</v>
      </c>
      <c r="F306" s="959"/>
      <c r="G306" s="960"/>
      <c r="H306" s="1001">
        <v>10000</v>
      </c>
    </row>
    <row r="307" spans="1:8" s="958" customFormat="1" ht="36" customHeight="1">
      <c r="A307" s="959" t="s">
        <v>687</v>
      </c>
      <c r="B307" s="959"/>
      <c r="C307" s="959" t="s">
        <v>688</v>
      </c>
      <c r="D307" s="959" t="s">
        <v>1237</v>
      </c>
      <c r="E307" s="999" t="s">
        <v>1603</v>
      </c>
      <c r="F307" s="959"/>
      <c r="G307" s="960"/>
      <c r="H307" s="1001">
        <v>848</v>
      </c>
    </row>
    <row r="308" spans="1:8" s="958" customFormat="1" ht="36" customHeight="1">
      <c r="A308" s="959" t="s">
        <v>687</v>
      </c>
      <c r="B308" s="959"/>
      <c r="C308" s="959" t="s">
        <v>688</v>
      </c>
      <c r="D308" s="959" t="s">
        <v>1237</v>
      </c>
      <c r="E308" s="999" t="s">
        <v>1604</v>
      </c>
      <c r="F308" s="959"/>
      <c r="G308" s="960"/>
      <c r="H308" s="1001">
        <v>1773</v>
      </c>
    </row>
    <row r="309" spans="1:8" s="958" customFormat="1" ht="36" customHeight="1">
      <c r="A309" s="959" t="s">
        <v>687</v>
      </c>
      <c r="B309" s="959"/>
      <c r="C309" s="959" t="s">
        <v>688</v>
      </c>
      <c r="D309" s="959" t="s">
        <v>1237</v>
      </c>
      <c r="E309" s="999" t="s">
        <v>1605</v>
      </c>
      <c r="F309" s="959"/>
      <c r="G309" s="960"/>
      <c r="H309" s="1001">
        <v>1248</v>
      </c>
    </row>
    <row r="310" spans="1:8" s="958" customFormat="1" ht="36" customHeight="1">
      <c r="A310" s="959" t="s">
        <v>687</v>
      </c>
      <c r="B310" s="959"/>
      <c r="C310" s="959" t="s">
        <v>688</v>
      </c>
      <c r="D310" s="959" t="s">
        <v>1237</v>
      </c>
      <c r="E310" s="999" t="s">
        <v>1606</v>
      </c>
      <c r="F310" s="959"/>
      <c r="G310" s="960"/>
      <c r="H310" s="1001">
        <v>1248</v>
      </c>
    </row>
    <row r="311" spans="1:8" s="958" customFormat="1" ht="36" customHeight="1">
      <c r="A311" s="959" t="s">
        <v>687</v>
      </c>
      <c r="B311" s="959"/>
      <c r="C311" s="959" t="s">
        <v>688</v>
      </c>
      <c r="D311" s="959" t="s">
        <v>1237</v>
      </c>
      <c r="E311" s="999" t="s">
        <v>1607</v>
      </c>
      <c r="F311" s="959"/>
      <c r="G311" s="960"/>
      <c r="H311" s="1001">
        <v>1200</v>
      </c>
    </row>
    <row r="312" spans="1:8" s="958" customFormat="1" ht="36" customHeight="1">
      <c r="A312" s="959" t="s">
        <v>687</v>
      </c>
      <c r="B312" s="959"/>
      <c r="C312" s="959" t="s">
        <v>688</v>
      </c>
      <c r="D312" s="959" t="s">
        <v>1237</v>
      </c>
      <c r="E312" s="999" t="s">
        <v>1608</v>
      </c>
      <c r="F312" s="959"/>
      <c r="G312" s="960"/>
      <c r="H312" s="1001">
        <v>1100</v>
      </c>
    </row>
    <row r="313" spans="1:8" s="958" customFormat="1" ht="36" customHeight="1">
      <c r="A313" s="959" t="s">
        <v>687</v>
      </c>
      <c r="B313" s="959"/>
      <c r="C313" s="959" t="s">
        <v>688</v>
      </c>
      <c r="D313" s="959" t="s">
        <v>1237</v>
      </c>
      <c r="E313" s="999" t="s">
        <v>1609</v>
      </c>
      <c r="F313" s="959"/>
      <c r="G313" s="960"/>
      <c r="H313" s="1001">
        <v>924</v>
      </c>
    </row>
    <row r="314" spans="1:8" s="958" customFormat="1" ht="36" customHeight="1">
      <c r="A314" s="959" t="s">
        <v>687</v>
      </c>
      <c r="B314" s="959"/>
      <c r="C314" s="959" t="s">
        <v>688</v>
      </c>
      <c r="D314" s="959" t="s">
        <v>1237</v>
      </c>
      <c r="E314" s="999" t="s">
        <v>1610</v>
      </c>
      <c r="F314" s="959"/>
      <c r="G314" s="960"/>
      <c r="H314" s="1001">
        <v>1756</v>
      </c>
    </row>
    <row r="315" spans="1:8" s="958" customFormat="1" ht="36" customHeight="1">
      <c r="A315" s="959" t="s">
        <v>687</v>
      </c>
      <c r="B315" s="959"/>
      <c r="C315" s="959" t="s">
        <v>688</v>
      </c>
      <c r="D315" s="959" t="s">
        <v>1237</v>
      </c>
      <c r="E315" s="999" t="s">
        <v>1611</v>
      </c>
      <c r="F315" s="959"/>
      <c r="G315" s="960"/>
      <c r="H315" s="1001">
        <v>1516</v>
      </c>
    </row>
    <row r="316" spans="1:8" s="958" customFormat="1" ht="36" customHeight="1">
      <c r="A316" s="959" t="s">
        <v>687</v>
      </c>
      <c r="B316" s="959"/>
      <c r="C316" s="959" t="s">
        <v>688</v>
      </c>
      <c r="D316" s="959" t="s">
        <v>1237</v>
      </c>
      <c r="E316" s="999" t="s">
        <v>1612</v>
      </c>
      <c r="F316" s="959"/>
      <c r="G316" s="960"/>
      <c r="H316" s="1001">
        <v>1079</v>
      </c>
    </row>
    <row r="317" spans="1:8" s="958" customFormat="1" ht="36" customHeight="1">
      <c r="A317" s="959" t="s">
        <v>687</v>
      </c>
      <c r="B317" s="959"/>
      <c r="C317" s="959" t="s">
        <v>688</v>
      </c>
      <c r="D317" s="959" t="s">
        <v>1237</v>
      </c>
      <c r="E317" s="999" t="s">
        <v>1613</v>
      </c>
      <c r="F317" s="959"/>
      <c r="G317" s="960"/>
      <c r="H317" s="1001">
        <v>1319</v>
      </c>
    </row>
    <row r="318" spans="1:8" s="958" customFormat="1" ht="36" customHeight="1">
      <c r="A318" s="959" t="s">
        <v>687</v>
      </c>
      <c r="B318" s="959"/>
      <c r="C318" s="959" t="s">
        <v>688</v>
      </c>
      <c r="D318" s="959" t="s">
        <v>1237</v>
      </c>
      <c r="E318" s="999" t="s">
        <v>1614</v>
      </c>
      <c r="F318" s="959"/>
      <c r="G318" s="960"/>
      <c r="H318" s="1001">
        <v>5000</v>
      </c>
    </row>
    <row r="319" spans="1:8" s="958" customFormat="1" ht="36" customHeight="1">
      <c r="A319" s="959" t="s">
        <v>687</v>
      </c>
      <c r="B319" s="959"/>
      <c r="C319" s="959" t="s">
        <v>688</v>
      </c>
      <c r="D319" s="959" t="s">
        <v>1237</v>
      </c>
      <c r="E319" s="999" t="s">
        <v>1615</v>
      </c>
      <c r="F319" s="959"/>
      <c r="G319" s="960"/>
      <c r="H319" s="1001">
        <v>12500</v>
      </c>
    </row>
    <row r="320" spans="1:8" s="958" customFormat="1" ht="36" customHeight="1">
      <c r="A320" s="959" t="s">
        <v>687</v>
      </c>
      <c r="B320" s="959"/>
      <c r="C320" s="959" t="s">
        <v>688</v>
      </c>
      <c r="D320" s="959" t="s">
        <v>1237</v>
      </c>
      <c r="E320" s="999" t="s">
        <v>1616</v>
      </c>
      <c r="F320" s="959"/>
      <c r="G320" s="960"/>
      <c r="H320" s="1001">
        <v>1571.5</v>
      </c>
    </row>
    <row r="321" spans="1:8" s="958" customFormat="1" ht="36" customHeight="1">
      <c r="A321" s="959" t="s">
        <v>687</v>
      </c>
      <c r="B321" s="959"/>
      <c r="C321" s="959" t="s">
        <v>688</v>
      </c>
      <c r="D321" s="959" t="s">
        <v>1237</v>
      </c>
      <c r="E321" s="999" t="s">
        <v>1617</v>
      </c>
      <c r="F321" s="959"/>
      <c r="G321" s="960"/>
      <c r="H321" s="1001">
        <v>1419</v>
      </c>
    </row>
    <row r="322" spans="1:8" s="958" customFormat="1" ht="36" customHeight="1">
      <c r="A322" s="959" t="s">
        <v>687</v>
      </c>
      <c r="B322" s="959"/>
      <c r="C322" s="959" t="s">
        <v>688</v>
      </c>
      <c r="D322" s="959" t="s">
        <v>1237</v>
      </c>
      <c r="E322" s="999" t="s">
        <v>1618</v>
      </c>
      <c r="F322" s="959"/>
      <c r="G322" s="960"/>
      <c r="H322" s="1001">
        <v>1476</v>
      </c>
    </row>
    <row r="323" spans="1:8" s="958" customFormat="1" ht="36" customHeight="1">
      <c r="A323" s="959" t="s">
        <v>687</v>
      </c>
      <c r="B323" s="959"/>
      <c r="C323" s="959" t="s">
        <v>688</v>
      </c>
      <c r="D323" s="959" t="s">
        <v>1237</v>
      </c>
      <c r="E323" s="999" t="s">
        <v>1619</v>
      </c>
      <c r="F323" s="959"/>
      <c r="G323" s="960"/>
      <c r="H323" s="1001">
        <v>1051</v>
      </c>
    </row>
    <row r="324" spans="1:8" s="958" customFormat="1" ht="36" customHeight="1">
      <c r="A324" s="959" t="s">
        <v>687</v>
      </c>
      <c r="B324" s="959"/>
      <c r="C324" s="959" t="s">
        <v>688</v>
      </c>
      <c r="D324" s="959" t="s">
        <v>1237</v>
      </c>
      <c r="E324" s="999" t="s">
        <v>1620</v>
      </c>
      <c r="F324" s="959"/>
      <c r="G324" s="960"/>
      <c r="H324" s="1001">
        <v>1288</v>
      </c>
    </row>
    <row r="325" spans="1:8" s="958" customFormat="1" ht="36" customHeight="1">
      <c r="A325" s="959" t="s">
        <v>687</v>
      </c>
      <c r="B325" s="959"/>
      <c r="C325" s="959" t="s">
        <v>688</v>
      </c>
      <c r="D325" s="959" t="s">
        <v>1237</v>
      </c>
      <c r="E325" s="999" t="s">
        <v>1621</v>
      </c>
      <c r="F325" s="959"/>
      <c r="G325" s="960"/>
      <c r="H325" s="1001">
        <v>1305</v>
      </c>
    </row>
    <row r="326" spans="1:8" s="958" customFormat="1" ht="36" customHeight="1">
      <c r="A326" s="959" t="s">
        <v>687</v>
      </c>
      <c r="B326" s="959"/>
      <c r="C326" s="959" t="s">
        <v>688</v>
      </c>
      <c r="D326" s="959" t="s">
        <v>1237</v>
      </c>
      <c r="E326" s="999" t="s">
        <v>1622</v>
      </c>
      <c r="F326" s="959"/>
      <c r="G326" s="960"/>
      <c r="H326" s="1001">
        <v>1135</v>
      </c>
    </row>
    <row r="327" spans="1:8" s="958" customFormat="1" ht="36" customHeight="1">
      <c r="A327" s="959" t="s">
        <v>687</v>
      </c>
      <c r="B327" s="959"/>
      <c r="C327" s="959" t="s">
        <v>688</v>
      </c>
      <c r="D327" s="959" t="s">
        <v>1237</v>
      </c>
      <c r="E327" s="999" t="s">
        <v>1623</v>
      </c>
      <c r="F327" s="959"/>
      <c r="G327" s="960"/>
      <c r="H327" s="1001">
        <v>9871.6</v>
      </c>
    </row>
    <row r="328" spans="1:8" s="958" customFormat="1" ht="36" customHeight="1">
      <c r="A328" s="959" t="s">
        <v>687</v>
      </c>
      <c r="B328" s="959"/>
      <c r="C328" s="959" t="s">
        <v>688</v>
      </c>
      <c r="D328" s="959" t="s">
        <v>1237</v>
      </c>
      <c r="E328" s="999" t="s">
        <v>1624</v>
      </c>
      <c r="F328" s="959"/>
      <c r="G328" s="960"/>
      <c r="H328" s="1001">
        <v>7604.96</v>
      </c>
    </row>
    <row r="329" spans="1:8" s="958" customFormat="1" ht="36" customHeight="1">
      <c r="A329" s="959" t="s">
        <v>687</v>
      </c>
      <c r="B329" s="959"/>
      <c r="C329" s="959" t="s">
        <v>688</v>
      </c>
      <c r="D329" s="959" t="s">
        <v>1237</v>
      </c>
      <c r="E329" s="999" t="s">
        <v>1625</v>
      </c>
      <c r="F329" s="959"/>
      <c r="G329" s="960"/>
      <c r="H329" s="1001">
        <v>9802</v>
      </c>
    </row>
    <row r="330" spans="1:8" s="958" customFormat="1" ht="36" customHeight="1">
      <c r="A330" s="959" t="s">
        <v>687</v>
      </c>
      <c r="B330" s="959"/>
      <c r="C330" s="959" t="s">
        <v>688</v>
      </c>
      <c r="D330" s="959" t="s">
        <v>1237</v>
      </c>
      <c r="E330" s="999" t="s">
        <v>1626</v>
      </c>
      <c r="F330" s="959"/>
      <c r="G330" s="960"/>
      <c r="H330" s="1001">
        <v>666180</v>
      </c>
    </row>
    <row r="331" spans="1:8" s="954" customFormat="1" ht="36" customHeight="1">
      <c r="A331" s="961" t="s">
        <v>138</v>
      </c>
      <c r="B331" s="962"/>
      <c r="C331" s="962"/>
      <c r="D331" s="962"/>
      <c r="E331" s="962"/>
      <c r="F331" s="962"/>
      <c r="G331" s="963"/>
      <c r="H331" s="1002">
        <f ca="1">SUM(H3:H331)</f>
        <v>34091057.050000012</v>
      </c>
    </row>
    <row r="332" spans="1:8" s="73" customFormat="1" ht="12.75">
      <c r="A332" s="50" t="s">
        <v>78</v>
      </c>
    </row>
    <row r="333" spans="1:8" s="238" customFormat="1" ht="12.75"/>
    <row r="334" spans="1:8" s="238" customFormat="1" ht="12.75">
      <c r="A334" s="73"/>
    </row>
    <row r="335" spans="1:8" s="238" customFormat="1" ht="12.75">
      <c r="A335" s="73"/>
    </row>
    <row r="336" spans="1:8" s="238" customFormat="1" ht="12.75">
      <c r="A336" s="956"/>
      <c r="B336" s="240"/>
      <c r="C336" s="240"/>
    </row>
    <row r="337" spans="1:8" s="238" customFormat="1" ht="12.75">
      <c r="A337" s="243"/>
      <c r="B337" s="242"/>
      <c r="C337" s="242"/>
      <c r="F337" s="242"/>
      <c r="G337" s="242"/>
      <c r="H337" s="242"/>
    </row>
    <row r="338" spans="1:8" s="238" customFormat="1" ht="15" customHeight="1">
      <c r="B338" s="957" t="s">
        <v>448</v>
      </c>
      <c r="G338" s="955" t="s">
        <v>1274</v>
      </c>
    </row>
    <row r="339" spans="1:8" s="238" customFormat="1" ht="15" customHeight="1">
      <c r="B339" s="957" t="s">
        <v>1273</v>
      </c>
      <c r="G339" s="957" t="s">
        <v>1275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workbookViewId="0">
      <selection activeCell="A2" sqref="A2"/>
    </sheetView>
  </sheetViews>
  <sheetFormatPr baseColWidth="10" defaultRowHeight="15"/>
  <cols>
    <col min="1" max="1" width="13.7109375" customWidth="1"/>
    <col min="2" max="2" width="34.5703125" customWidth="1"/>
    <col min="3" max="5" width="16.140625" customWidth="1"/>
  </cols>
  <sheetData>
    <row r="1" spans="1:5" ht="58.5" customHeight="1">
      <c r="A1" s="1343" t="s">
        <v>1627</v>
      </c>
      <c r="B1" s="1344"/>
      <c r="C1" s="1345"/>
      <c r="D1" s="1345"/>
      <c r="E1" s="1346"/>
    </row>
    <row r="2" spans="1:5">
      <c r="A2" s="833"/>
      <c r="B2" s="834"/>
      <c r="C2" s="1347" t="s">
        <v>675</v>
      </c>
      <c r="D2" s="1348"/>
      <c r="E2" s="835"/>
    </row>
    <row r="3" spans="1:5" ht="22.5">
      <c r="A3" s="836" t="s">
        <v>676</v>
      </c>
      <c r="B3" s="837" t="s">
        <v>677</v>
      </c>
      <c r="C3" s="838" t="s">
        <v>678</v>
      </c>
      <c r="D3" s="839" t="s">
        <v>679</v>
      </c>
      <c r="E3" s="840" t="s">
        <v>680</v>
      </c>
    </row>
    <row r="4" spans="1:5">
      <c r="A4" s="841" t="s">
        <v>707</v>
      </c>
      <c r="B4" s="842" t="s">
        <v>707</v>
      </c>
      <c r="C4" s="853" t="s">
        <v>707</v>
      </c>
      <c r="D4" s="853" t="s">
        <v>707</v>
      </c>
      <c r="E4" s="843" t="s">
        <v>707</v>
      </c>
    </row>
    <row r="5" spans="1:5">
      <c r="A5" s="841"/>
      <c r="B5" s="842"/>
      <c r="C5" s="842"/>
      <c r="D5" s="842"/>
      <c r="E5" s="843"/>
    </row>
    <row r="6" spans="1:5">
      <c r="A6" s="841"/>
      <c r="B6" s="842"/>
      <c r="C6" s="842"/>
      <c r="D6" s="842"/>
      <c r="E6" s="843"/>
    </row>
    <row r="7" spans="1:5">
      <c r="A7" s="841"/>
      <c r="B7" s="842"/>
      <c r="C7" s="842"/>
      <c r="D7" s="842"/>
      <c r="E7" s="843"/>
    </row>
    <row r="8" spans="1:5">
      <c r="A8" s="841"/>
      <c r="B8" s="842"/>
      <c r="C8" s="842"/>
      <c r="D8" s="842"/>
      <c r="E8" s="843"/>
    </row>
    <row r="9" spans="1:5">
      <c r="A9" s="841"/>
      <c r="B9" s="842"/>
      <c r="C9" s="842"/>
      <c r="D9" s="842"/>
      <c r="E9" s="843"/>
    </row>
    <row r="10" spans="1:5">
      <c r="A10" s="841"/>
      <c r="B10" s="842"/>
      <c r="C10" s="842"/>
      <c r="D10" s="842"/>
      <c r="E10" s="843"/>
    </row>
    <row r="11" spans="1:5">
      <c r="A11" s="841"/>
      <c r="B11" s="842"/>
      <c r="C11" s="842"/>
      <c r="D11" s="842"/>
      <c r="E11" s="843"/>
    </row>
    <row r="12" spans="1:5">
      <c r="A12" s="841"/>
      <c r="B12" s="842"/>
      <c r="C12" s="842"/>
      <c r="D12" s="842"/>
      <c r="E12" s="843"/>
    </row>
    <row r="13" spans="1:5">
      <c r="A13" s="841"/>
      <c r="B13" s="842"/>
      <c r="C13" s="842"/>
      <c r="D13" s="842"/>
      <c r="E13" s="843"/>
    </row>
    <row r="14" spans="1:5">
      <c r="A14" s="841"/>
      <c r="B14" s="842"/>
      <c r="C14" s="842"/>
      <c r="D14" s="842"/>
      <c r="E14" s="843"/>
    </row>
    <row r="15" spans="1:5">
      <c r="A15" s="841"/>
      <c r="B15" s="842"/>
      <c r="C15" s="842"/>
      <c r="D15" s="842"/>
      <c r="E15" s="843"/>
    </row>
    <row r="16" spans="1:5">
      <c r="A16" s="841"/>
      <c r="B16" s="842"/>
      <c r="C16" s="842"/>
      <c r="D16" s="842"/>
      <c r="E16" s="843"/>
    </row>
    <row r="17" spans="1:7">
      <c r="A17" s="841"/>
      <c r="B17" s="842"/>
      <c r="C17" s="842"/>
      <c r="D17" s="842"/>
      <c r="E17" s="843"/>
    </row>
    <row r="18" spans="1:7">
      <c r="A18" s="841"/>
      <c r="B18" s="842"/>
      <c r="C18" s="842"/>
      <c r="D18" s="842"/>
      <c r="E18" s="843"/>
    </row>
    <row r="19" spans="1:7">
      <c r="A19" s="841"/>
      <c r="B19" s="842"/>
      <c r="C19" s="842"/>
      <c r="D19" s="842"/>
      <c r="E19" s="843"/>
    </row>
    <row r="20" spans="1:7">
      <c r="A20" s="841"/>
      <c r="B20" s="842"/>
      <c r="C20" s="842"/>
      <c r="D20" s="842"/>
      <c r="E20" s="843"/>
    </row>
    <row r="21" spans="1:7">
      <c r="A21" s="841"/>
      <c r="B21" s="842"/>
      <c r="C21" s="842"/>
      <c r="D21" s="842"/>
      <c r="E21" s="843"/>
    </row>
    <row r="22" spans="1:7">
      <c r="A22" s="841"/>
      <c r="B22" s="842"/>
      <c r="C22" s="842"/>
      <c r="D22" s="842"/>
      <c r="E22" s="843"/>
    </row>
    <row r="23" spans="1:7">
      <c r="A23" s="841"/>
      <c r="B23" s="842"/>
      <c r="C23" s="842"/>
      <c r="D23" s="842"/>
      <c r="E23" s="843"/>
    </row>
    <row r="24" spans="1:7">
      <c r="A24" s="841"/>
      <c r="B24" s="842"/>
      <c r="C24" s="842"/>
      <c r="D24" s="842"/>
      <c r="E24" s="843"/>
    </row>
    <row r="25" spans="1:7">
      <c r="A25" s="844"/>
      <c r="B25" s="845"/>
      <c r="C25" s="845"/>
      <c r="D25" s="845"/>
      <c r="E25" s="846"/>
    </row>
    <row r="27" spans="1:7">
      <c r="A27" s="1349" t="s">
        <v>78</v>
      </c>
      <c r="B27" s="1349"/>
      <c r="C27" s="1349"/>
      <c r="D27" s="1349"/>
      <c r="E27" s="1349"/>
      <c r="F27" s="1349"/>
      <c r="G27" s="1349"/>
    </row>
    <row r="28" spans="1:7">
      <c r="A28" s="88"/>
      <c r="B28" s="103"/>
      <c r="C28" s="104"/>
      <c r="D28" s="104"/>
      <c r="E28" s="819"/>
      <c r="F28" s="105"/>
      <c r="G28" s="103"/>
    </row>
    <row r="29" spans="1:7">
      <c r="C29" s="104"/>
      <c r="D29" s="173"/>
      <c r="E29" s="173"/>
      <c r="F29" s="173"/>
      <c r="G29" s="173"/>
    </row>
    <row r="30" spans="1:7">
      <c r="A30" s="1350" t="s">
        <v>1276</v>
      </c>
      <c r="B30" s="1350"/>
      <c r="C30" s="829"/>
      <c r="D30" s="1351" t="s">
        <v>1274</v>
      </c>
      <c r="E30" s="1351"/>
    </row>
    <row r="31" spans="1:7">
      <c r="A31" s="1341" t="s">
        <v>1273</v>
      </c>
      <c r="B31" s="1341"/>
      <c r="C31" s="829"/>
      <c r="D31" s="1342" t="s">
        <v>1275</v>
      </c>
      <c r="E31" s="1342"/>
    </row>
    <row r="32" spans="1:7">
      <c r="A32" s="829"/>
      <c r="B32" s="829"/>
      <c r="C32" s="829"/>
      <c r="D32" s="829"/>
      <c r="E32" s="829"/>
    </row>
  </sheetData>
  <mergeCells count="7">
    <mergeCell ref="A31:B31"/>
    <mergeCell ref="D31:E31"/>
    <mergeCell ref="A1:E1"/>
    <mergeCell ref="C2:D2"/>
    <mergeCell ref="A27:G27"/>
    <mergeCell ref="A30:B30"/>
    <mergeCell ref="D30:E30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E19" sqref="E19"/>
    </sheetView>
  </sheetViews>
  <sheetFormatPr baseColWidth="10" defaultRowHeight="15"/>
  <cols>
    <col min="2" max="2" width="19" customWidth="1"/>
    <col min="3" max="3" width="13.140625" bestFit="1" customWidth="1"/>
  </cols>
  <sheetData>
    <row r="1" spans="1:3">
      <c r="A1" t="s">
        <v>708</v>
      </c>
      <c r="B1" t="s">
        <v>709</v>
      </c>
      <c r="C1" s="879">
        <v>3062880</v>
      </c>
    </row>
    <row r="2" spans="1:3">
      <c r="A2" t="s">
        <v>710</v>
      </c>
      <c r="B2" t="s">
        <v>709</v>
      </c>
      <c r="C2" s="879">
        <v>6760980</v>
      </c>
    </row>
    <row r="3" spans="1:3">
      <c r="A3" t="s">
        <v>711</v>
      </c>
      <c r="C3" s="879">
        <v>1091540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4"/>
  <sheetViews>
    <sheetView workbookViewId="0">
      <selection activeCell="J29" sqref="J29"/>
    </sheetView>
  </sheetViews>
  <sheetFormatPr baseColWidth="10" defaultRowHeight="15"/>
  <cols>
    <col min="1" max="1" width="23.5703125" customWidth="1"/>
    <col min="2" max="2" width="29.42578125" customWidth="1"/>
    <col min="3" max="3" width="20.42578125" customWidth="1"/>
  </cols>
  <sheetData>
    <row r="1" spans="1:3">
      <c r="A1" t="s">
        <v>712</v>
      </c>
      <c r="B1" t="s">
        <v>713</v>
      </c>
      <c r="C1">
        <v>5820.07</v>
      </c>
    </row>
    <row r="2" spans="1:3">
      <c r="A2" t="s">
        <v>714</v>
      </c>
      <c r="B2" t="s">
        <v>715</v>
      </c>
      <c r="C2">
        <v>331.76</v>
      </c>
    </row>
    <row r="3" spans="1:3">
      <c r="A3" t="s">
        <v>716</v>
      </c>
      <c r="B3" t="s">
        <v>717</v>
      </c>
      <c r="C3">
        <v>2456.5</v>
      </c>
    </row>
    <row r="4" spans="1:3">
      <c r="A4" t="s">
        <v>718</v>
      </c>
      <c r="B4" t="s">
        <v>719</v>
      </c>
      <c r="C4">
        <v>371.93</v>
      </c>
    </row>
    <row r="5" spans="1:3">
      <c r="A5" t="s">
        <v>720</v>
      </c>
      <c r="B5" t="s">
        <v>721</v>
      </c>
      <c r="C5">
        <v>2289.73</v>
      </c>
    </row>
    <row r="6" spans="1:3">
      <c r="A6" t="s">
        <v>722</v>
      </c>
      <c r="B6" t="s">
        <v>723</v>
      </c>
      <c r="C6">
        <v>1273.9000000000001</v>
      </c>
    </row>
    <row r="7" spans="1:3">
      <c r="A7" t="s">
        <v>724</v>
      </c>
      <c r="B7" t="s">
        <v>725</v>
      </c>
      <c r="C7">
        <v>4388.84</v>
      </c>
    </row>
    <row r="8" spans="1:3">
      <c r="A8" t="s">
        <v>726</v>
      </c>
      <c r="B8" t="s">
        <v>727</v>
      </c>
      <c r="C8">
        <v>5648.96</v>
      </c>
    </row>
    <row r="9" spans="1:3">
      <c r="A9" t="s">
        <v>728</v>
      </c>
      <c r="B9" t="s">
        <v>719</v>
      </c>
      <c r="C9">
        <v>371.93</v>
      </c>
    </row>
    <row r="10" spans="1:3">
      <c r="A10" t="s">
        <v>729</v>
      </c>
      <c r="B10" t="s">
        <v>719</v>
      </c>
      <c r="C10">
        <v>371.93</v>
      </c>
    </row>
    <row r="11" spans="1:3">
      <c r="A11" t="s">
        <v>730</v>
      </c>
      <c r="B11" t="s">
        <v>719</v>
      </c>
      <c r="C11">
        <v>371.93</v>
      </c>
    </row>
    <row r="12" spans="1:3">
      <c r="A12" t="s">
        <v>731</v>
      </c>
      <c r="B12" t="s">
        <v>719</v>
      </c>
      <c r="C12">
        <v>371.93</v>
      </c>
    </row>
    <row r="13" spans="1:3">
      <c r="A13" t="s">
        <v>732</v>
      </c>
      <c r="B13" t="s">
        <v>733</v>
      </c>
      <c r="C13">
        <v>527.41</v>
      </c>
    </row>
    <row r="14" spans="1:3">
      <c r="A14" t="s">
        <v>734</v>
      </c>
      <c r="B14" t="s">
        <v>719</v>
      </c>
      <c r="C14">
        <v>371.93</v>
      </c>
    </row>
    <row r="15" spans="1:3">
      <c r="A15" t="s">
        <v>735</v>
      </c>
      <c r="B15" t="s">
        <v>719</v>
      </c>
      <c r="C15">
        <v>371.93</v>
      </c>
    </row>
    <row r="16" spans="1:3">
      <c r="A16" t="s">
        <v>736</v>
      </c>
      <c r="B16" t="s">
        <v>719</v>
      </c>
      <c r="C16">
        <v>371.93</v>
      </c>
    </row>
    <row r="17" spans="1:3">
      <c r="A17" t="s">
        <v>737</v>
      </c>
      <c r="B17" t="s">
        <v>733</v>
      </c>
      <c r="C17">
        <v>527.41</v>
      </c>
    </row>
    <row r="18" spans="1:3">
      <c r="A18" t="s">
        <v>738</v>
      </c>
      <c r="B18" t="s">
        <v>739</v>
      </c>
      <c r="C18">
        <v>1615.71</v>
      </c>
    </row>
    <row r="19" spans="1:3">
      <c r="A19" t="s">
        <v>740</v>
      </c>
      <c r="B19" t="s">
        <v>723</v>
      </c>
      <c r="C19">
        <v>1273.9000000000001</v>
      </c>
    </row>
    <row r="20" spans="1:3">
      <c r="A20" t="s">
        <v>741</v>
      </c>
      <c r="B20" t="s">
        <v>723</v>
      </c>
      <c r="C20">
        <v>1273.9000000000001</v>
      </c>
    </row>
    <row r="21" spans="1:3">
      <c r="A21" t="s">
        <v>742</v>
      </c>
      <c r="B21" t="s">
        <v>723</v>
      </c>
      <c r="C21">
        <v>1273.9000000000001</v>
      </c>
    </row>
    <row r="22" spans="1:3">
      <c r="A22" t="s">
        <v>743</v>
      </c>
      <c r="B22" t="s">
        <v>719</v>
      </c>
      <c r="C22">
        <v>371.93</v>
      </c>
    </row>
    <row r="23" spans="1:3">
      <c r="A23" t="s">
        <v>744</v>
      </c>
      <c r="B23" t="s">
        <v>719</v>
      </c>
      <c r="C23">
        <v>371.93</v>
      </c>
    </row>
    <row r="24" spans="1:3">
      <c r="A24" t="s">
        <v>745</v>
      </c>
      <c r="B24" t="s">
        <v>719</v>
      </c>
      <c r="C24">
        <v>371.93</v>
      </c>
    </row>
    <row r="25" spans="1:3">
      <c r="A25" t="s">
        <v>746</v>
      </c>
      <c r="B25" t="s">
        <v>727</v>
      </c>
      <c r="C25">
        <v>5648.96</v>
      </c>
    </row>
    <row r="26" spans="1:3">
      <c r="A26" t="s">
        <v>747</v>
      </c>
      <c r="B26" t="s">
        <v>719</v>
      </c>
      <c r="C26">
        <v>371.93</v>
      </c>
    </row>
    <row r="27" spans="1:3">
      <c r="A27" t="s">
        <v>748</v>
      </c>
      <c r="B27" t="s">
        <v>723</v>
      </c>
      <c r="C27">
        <v>1273.9000000000001</v>
      </c>
    </row>
    <row r="28" spans="1:3">
      <c r="A28" t="s">
        <v>749</v>
      </c>
      <c r="B28" t="s">
        <v>750</v>
      </c>
      <c r="C28">
        <v>1394.77</v>
      </c>
    </row>
    <row r="29" spans="1:3">
      <c r="A29" t="s">
        <v>751</v>
      </c>
      <c r="B29" t="s">
        <v>719</v>
      </c>
      <c r="C29">
        <v>371.93</v>
      </c>
    </row>
    <row r="30" spans="1:3">
      <c r="A30" t="s">
        <v>752</v>
      </c>
      <c r="B30" t="s">
        <v>753</v>
      </c>
      <c r="C30">
        <v>331.76</v>
      </c>
    </row>
    <row r="31" spans="1:3">
      <c r="A31" t="s">
        <v>754</v>
      </c>
      <c r="B31" t="s">
        <v>750</v>
      </c>
      <c r="C31">
        <v>1394.77</v>
      </c>
    </row>
    <row r="32" spans="1:3">
      <c r="A32" t="s">
        <v>755</v>
      </c>
      <c r="B32" t="s">
        <v>719</v>
      </c>
      <c r="C32">
        <v>371.93</v>
      </c>
    </row>
    <row r="33" spans="1:3">
      <c r="A33" t="s">
        <v>756</v>
      </c>
      <c r="B33" t="s">
        <v>719</v>
      </c>
      <c r="C33">
        <v>371.93</v>
      </c>
    </row>
    <row r="34" spans="1:3">
      <c r="A34" t="s">
        <v>757</v>
      </c>
      <c r="B34" t="s">
        <v>758</v>
      </c>
      <c r="C34">
        <v>7442.25</v>
      </c>
    </row>
    <row r="35" spans="1:3">
      <c r="A35" t="s">
        <v>759</v>
      </c>
      <c r="B35" t="s">
        <v>715</v>
      </c>
      <c r="C35">
        <v>331.76</v>
      </c>
    </row>
    <row r="36" spans="1:3">
      <c r="A36" t="s">
        <v>760</v>
      </c>
      <c r="B36" t="s">
        <v>715</v>
      </c>
      <c r="C36">
        <v>331.76</v>
      </c>
    </row>
    <row r="37" spans="1:3">
      <c r="A37" t="s">
        <v>761</v>
      </c>
      <c r="B37" t="s">
        <v>719</v>
      </c>
      <c r="C37">
        <v>371.93</v>
      </c>
    </row>
    <row r="38" spans="1:3">
      <c r="A38" t="s">
        <v>762</v>
      </c>
      <c r="B38" t="s">
        <v>719</v>
      </c>
      <c r="C38">
        <v>371.93</v>
      </c>
    </row>
    <row r="39" spans="1:3">
      <c r="A39" t="s">
        <v>763</v>
      </c>
      <c r="B39" t="s">
        <v>750</v>
      </c>
      <c r="C39">
        <v>1394.77</v>
      </c>
    </row>
    <row r="40" spans="1:3">
      <c r="A40" t="s">
        <v>764</v>
      </c>
      <c r="B40" t="s">
        <v>719</v>
      </c>
      <c r="C40">
        <v>371.93</v>
      </c>
    </row>
    <row r="41" spans="1:3">
      <c r="A41" t="s">
        <v>765</v>
      </c>
      <c r="B41" t="s">
        <v>717</v>
      </c>
      <c r="C41">
        <v>2456.5</v>
      </c>
    </row>
    <row r="42" spans="1:3">
      <c r="A42" t="s">
        <v>766</v>
      </c>
      <c r="B42" t="s">
        <v>727</v>
      </c>
      <c r="C42">
        <v>5648.96</v>
      </c>
    </row>
    <row r="43" spans="1:3">
      <c r="A43" t="s">
        <v>767</v>
      </c>
      <c r="B43" t="s">
        <v>723</v>
      </c>
      <c r="C43">
        <v>1273.9000000000001</v>
      </c>
    </row>
    <row r="44" spans="1:3">
      <c r="A44" t="s">
        <v>768</v>
      </c>
      <c r="B44" t="s">
        <v>750</v>
      </c>
      <c r="C44">
        <v>1394.77</v>
      </c>
    </row>
    <row r="45" spans="1:3">
      <c r="A45" t="s">
        <v>769</v>
      </c>
      <c r="B45" t="s">
        <v>719</v>
      </c>
      <c r="C45">
        <v>371.93</v>
      </c>
    </row>
    <row r="46" spans="1:3">
      <c r="A46" t="s">
        <v>770</v>
      </c>
      <c r="B46" t="s">
        <v>719</v>
      </c>
      <c r="C46">
        <v>371.93</v>
      </c>
    </row>
    <row r="47" spans="1:3">
      <c r="A47" t="s">
        <v>771</v>
      </c>
      <c r="B47" t="s">
        <v>719</v>
      </c>
      <c r="C47">
        <v>371.93</v>
      </c>
    </row>
    <row r="48" spans="1:3">
      <c r="A48" t="s">
        <v>772</v>
      </c>
      <c r="B48" t="s">
        <v>719</v>
      </c>
      <c r="C48">
        <v>371.93</v>
      </c>
    </row>
    <row r="49" spans="1:3">
      <c r="A49" t="s">
        <v>773</v>
      </c>
      <c r="B49" t="s">
        <v>719</v>
      </c>
      <c r="C49">
        <v>371.93</v>
      </c>
    </row>
    <row r="50" spans="1:3">
      <c r="A50" t="s">
        <v>774</v>
      </c>
      <c r="B50" t="s">
        <v>719</v>
      </c>
      <c r="C50">
        <v>371.93</v>
      </c>
    </row>
    <row r="51" spans="1:3">
      <c r="A51" t="s">
        <v>775</v>
      </c>
      <c r="B51" t="s">
        <v>713</v>
      </c>
      <c r="C51">
        <v>5820.07</v>
      </c>
    </row>
    <row r="52" spans="1:3">
      <c r="A52" t="s">
        <v>776</v>
      </c>
      <c r="B52" t="s">
        <v>719</v>
      </c>
      <c r="C52">
        <v>371.93</v>
      </c>
    </row>
    <row r="53" spans="1:3">
      <c r="A53" t="s">
        <v>777</v>
      </c>
      <c r="B53" t="s">
        <v>750</v>
      </c>
      <c r="C53">
        <v>1394.77</v>
      </c>
    </row>
    <row r="54" spans="1:3">
      <c r="A54" t="s">
        <v>778</v>
      </c>
      <c r="B54" t="s">
        <v>719</v>
      </c>
      <c r="C54">
        <v>371.93</v>
      </c>
    </row>
    <row r="55" spans="1:3">
      <c r="A55" t="s">
        <v>779</v>
      </c>
      <c r="B55" t="s">
        <v>753</v>
      </c>
      <c r="C55">
        <v>331.76</v>
      </c>
    </row>
    <row r="56" spans="1:3">
      <c r="A56" t="s">
        <v>780</v>
      </c>
      <c r="B56" t="s">
        <v>733</v>
      </c>
      <c r="C56">
        <v>527.41</v>
      </c>
    </row>
    <row r="57" spans="1:3">
      <c r="A57" t="s">
        <v>781</v>
      </c>
      <c r="B57" t="s">
        <v>723</v>
      </c>
      <c r="C57">
        <v>1273.9000000000001</v>
      </c>
    </row>
    <row r="58" spans="1:3">
      <c r="A58" t="s">
        <v>782</v>
      </c>
      <c r="B58" t="s">
        <v>783</v>
      </c>
      <c r="C58">
        <v>960.41</v>
      </c>
    </row>
    <row r="59" spans="1:3">
      <c r="A59" t="s">
        <v>784</v>
      </c>
      <c r="B59" t="s">
        <v>717</v>
      </c>
      <c r="C59">
        <v>2456.5</v>
      </c>
    </row>
    <row r="60" spans="1:3">
      <c r="A60" t="s">
        <v>785</v>
      </c>
      <c r="B60" t="s">
        <v>723</v>
      </c>
      <c r="C60">
        <v>1273.9000000000001</v>
      </c>
    </row>
    <row r="61" spans="1:3">
      <c r="A61" t="s">
        <v>786</v>
      </c>
      <c r="B61" t="s">
        <v>750</v>
      </c>
      <c r="C61">
        <v>1394.77</v>
      </c>
    </row>
    <row r="62" spans="1:3">
      <c r="A62" t="s">
        <v>787</v>
      </c>
      <c r="B62" t="s">
        <v>719</v>
      </c>
      <c r="C62">
        <v>371.93</v>
      </c>
    </row>
    <row r="63" spans="1:3">
      <c r="A63" t="s">
        <v>788</v>
      </c>
      <c r="B63" t="s">
        <v>719</v>
      </c>
      <c r="C63">
        <v>371.93</v>
      </c>
    </row>
    <row r="64" spans="1:3">
      <c r="A64" t="s">
        <v>789</v>
      </c>
      <c r="B64" t="s">
        <v>719</v>
      </c>
      <c r="C64">
        <v>371.93</v>
      </c>
    </row>
    <row r="65" spans="1:3">
      <c r="A65" t="s">
        <v>790</v>
      </c>
      <c r="B65" t="s">
        <v>719</v>
      </c>
      <c r="C65">
        <v>371.93</v>
      </c>
    </row>
    <row r="66" spans="1:3">
      <c r="A66" t="s">
        <v>791</v>
      </c>
      <c r="B66" t="s">
        <v>723</v>
      </c>
      <c r="C66">
        <v>1273.9000000000001</v>
      </c>
    </row>
    <row r="67" spans="1:3">
      <c r="A67" t="s">
        <v>792</v>
      </c>
      <c r="B67" t="s">
        <v>750</v>
      </c>
      <c r="C67">
        <v>1394.77</v>
      </c>
    </row>
    <row r="68" spans="1:3">
      <c r="A68" t="s">
        <v>793</v>
      </c>
      <c r="B68" t="s">
        <v>719</v>
      </c>
      <c r="C68">
        <v>371.93</v>
      </c>
    </row>
    <row r="69" spans="1:3">
      <c r="A69" t="s">
        <v>794</v>
      </c>
      <c r="B69" t="s">
        <v>719</v>
      </c>
      <c r="C69">
        <v>371.93</v>
      </c>
    </row>
    <row r="70" spans="1:3">
      <c r="A70" t="s">
        <v>795</v>
      </c>
      <c r="B70" t="s">
        <v>719</v>
      </c>
      <c r="C70">
        <v>371.93</v>
      </c>
    </row>
    <row r="71" spans="1:3">
      <c r="A71" t="s">
        <v>796</v>
      </c>
      <c r="B71" t="s">
        <v>719</v>
      </c>
      <c r="C71">
        <v>371.93</v>
      </c>
    </row>
    <row r="72" spans="1:3">
      <c r="A72" t="s">
        <v>797</v>
      </c>
      <c r="B72" t="s">
        <v>715</v>
      </c>
      <c r="C72">
        <v>331.76</v>
      </c>
    </row>
    <row r="73" spans="1:3">
      <c r="A73" t="s">
        <v>798</v>
      </c>
      <c r="B73" t="s">
        <v>719</v>
      </c>
      <c r="C73">
        <v>371.93</v>
      </c>
    </row>
    <row r="74" spans="1:3">
      <c r="A74" t="s">
        <v>799</v>
      </c>
      <c r="B74" t="s">
        <v>719</v>
      </c>
      <c r="C74">
        <v>371.93</v>
      </c>
    </row>
    <row r="75" spans="1:3">
      <c r="A75" t="s">
        <v>800</v>
      </c>
      <c r="B75" t="s">
        <v>719</v>
      </c>
      <c r="C75">
        <v>371.93</v>
      </c>
    </row>
    <row r="76" spans="1:3">
      <c r="A76" t="s">
        <v>801</v>
      </c>
      <c r="B76" t="s">
        <v>719</v>
      </c>
      <c r="C76">
        <v>371.93</v>
      </c>
    </row>
    <row r="77" spans="1:3">
      <c r="A77" t="s">
        <v>802</v>
      </c>
      <c r="B77" t="s">
        <v>719</v>
      </c>
      <c r="C77">
        <v>371.93</v>
      </c>
    </row>
    <row r="78" spans="1:3">
      <c r="A78" t="s">
        <v>803</v>
      </c>
      <c r="B78" t="s">
        <v>719</v>
      </c>
      <c r="C78">
        <v>371.93</v>
      </c>
    </row>
    <row r="79" spans="1:3">
      <c r="A79" t="s">
        <v>804</v>
      </c>
      <c r="B79" t="s">
        <v>805</v>
      </c>
      <c r="C79">
        <v>1717.34</v>
      </c>
    </row>
    <row r="80" spans="1:3">
      <c r="A80" t="s">
        <v>806</v>
      </c>
      <c r="B80" t="s">
        <v>783</v>
      </c>
      <c r="C80">
        <v>960.41</v>
      </c>
    </row>
    <row r="81" spans="1:3">
      <c r="A81" t="s">
        <v>807</v>
      </c>
      <c r="B81" t="s">
        <v>717</v>
      </c>
      <c r="C81">
        <v>2456.5</v>
      </c>
    </row>
    <row r="82" spans="1:3">
      <c r="A82" t="s">
        <v>808</v>
      </c>
      <c r="B82" t="s">
        <v>719</v>
      </c>
      <c r="C82">
        <v>371.93</v>
      </c>
    </row>
    <row r="83" spans="1:3">
      <c r="A83" t="s">
        <v>809</v>
      </c>
      <c r="B83" t="s">
        <v>719</v>
      </c>
      <c r="C83">
        <v>371.93</v>
      </c>
    </row>
    <row r="84" spans="1:3">
      <c r="A84" t="s">
        <v>810</v>
      </c>
      <c r="B84" t="s">
        <v>719</v>
      </c>
      <c r="C84">
        <v>371.93</v>
      </c>
    </row>
    <row r="85" spans="1:3">
      <c r="A85" t="s">
        <v>811</v>
      </c>
      <c r="B85" t="s">
        <v>719</v>
      </c>
      <c r="C85">
        <v>371.93</v>
      </c>
    </row>
    <row r="86" spans="1:3">
      <c r="A86" t="s">
        <v>812</v>
      </c>
      <c r="B86" t="s">
        <v>719</v>
      </c>
      <c r="C86">
        <v>371.93</v>
      </c>
    </row>
    <row r="87" spans="1:3">
      <c r="A87" t="s">
        <v>813</v>
      </c>
      <c r="B87" t="s">
        <v>814</v>
      </c>
      <c r="C87">
        <v>3434.69</v>
      </c>
    </row>
    <row r="88" spans="1:3">
      <c r="A88" t="s">
        <v>815</v>
      </c>
      <c r="B88" t="s">
        <v>719</v>
      </c>
      <c r="C88">
        <v>371.93</v>
      </c>
    </row>
    <row r="89" spans="1:3">
      <c r="A89" t="s">
        <v>816</v>
      </c>
      <c r="B89" t="s">
        <v>719</v>
      </c>
      <c r="C89">
        <v>371.93</v>
      </c>
    </row>
    <row r="90" spans="1:3">
      <c r="A90" t="s">
        <v>817</v>
      </c>
      <c r="B90" t="s">
        <v>719</v>
      </c>
      <c r="C90">
        <v>371.93</v>
      </c>
    </row>
    <row r="91" spans="1:3">
      <c r="A91" t="s">
        <v>818</v>
      </c>
      <c r="B91" t="s">
        <v>719</v>
      </c>
      <c r="C91">
        <v>371.93</v>
      </c>
    </row>
    <row r="92" spans="1:3">
      <c r="A92" t="s">
        <v>819</v>
      </c>
      <c r="B92" t="s">
        <v>733</v>
      </c>
      <c r="C92">
        <v>527.41</v>
      </c>
    </row>
    <row r="93" spans="1:3">
      <c r="A93" t="s">
        <v>820</v>
      </c>
      <c r="B93" t="s">
        <v>717</v>
      </c>
      <c r="C93">
        <v>2456.5</v>
      </c>
    </row>
    <row r="94" spans="1:3">
      <c r="A94" t="s">
        <v>821</v>
      </c>
      <c r="B94" t="s">
        <v>822</v>
      </c>
      <c r="C94">
        <v>3857</v>
      </c>
    </row>
    <row r="95" spans="1:3">
      <c r="A95" t="s">
        <v>823</v>
      </c>
      <c r="B95" t="s">
        <v>750</v>
      </c>
      <c r="C95">
        <v>1394.77</v>
      </c>
    </row>
    <row r="96" spans="1:3">
      <c r="A96" t="s">
        <v>824</v>
      </c>
      <c r="B96" t="s">
        <v>733</v>
      </c>
      <c r="C96">
        <v>527.41</v>
      </c>
    </row>
    <row r="97" spans="1:3">
      <c r="A97" t="s">
        <v>825</v>
      </c>
      <c r="B97" t="s">
        <v>719</v>
      </c>
      <c r="C97">
        <v>371.93</v>
      </c>
    </row>
    <row r="98" spans="1:3">
      <c r="A98" t="s">
        <v>826</v>
      </c>
      <c r="B98" t="s">
        <v>719</v>
      </c>
      <c r="C98">
        <v>371.93</v>
      </c>
    </row>
    <row r="99" spans="1:3">
      <c r="A99" t="s">
        <v>827</v>
      </c>
      <c r="B99" t="s">
        <v>805</v>
      </c>
      <c r="C99">
        <v>1717.34</v>
      </c>
    </row>
    <row r="100" spans="1:3">
      <c r="A100" t="s">
        <v>828</v>
      </c>
      <c r="B100" t="s">
        <v>719</v>
      </c>
      <c r="C100">
        <v>371.93</v>
      </c>
    </row>
    <row r="101" spans="1:3">
      <c r="A101" t="s">
        <v>829</v>
      </c>
      <c r="B101" t="s">
        <v>719</v>
      </c>
      <c r="C101">
        <v>371.93</v>
      </c>
    </row>
    <row r="102" spans="1:3">
      <c r="A102" t="s">
        <v>830</v>
      </c>
      <c r="B102" t="s">
        <v>719</v>
      </c>
      <c r="C102">
        <v>371.93</v>
      </c>
    </row>
    <row r="103" spans="1:3">
      <c r="A103" t="s">
        <v>831</v>
      </c>
      <c r="B103" t="s">
        <v>719</v>
      </c>
      <c r="C103">
        <v>373.21</v>
      </c>
    </row>
    <row r="104" spans="1:3">
      <c r="A104" t="s">
        <v>832</v>
      </c>
      <c r="B104" t="s">
        <v>727</v>
      </c>
      <c r="C104">
        <v>5648.96</v>
      </c>
    </row>
    <row r="105" spans="1:3">
      <c r="A105" t="s">
        <v>833</v>
      </c>
      <c r="B105" t="s">
        <v>719</v>
      </c>
      <c r="C105">
        <v>371.93</v>
      </c>
    </row>
    <row r="106" spans="1:3">
      <c r="A106" t="s">
        <v>834</v>
      </c>
      <c r="B106" t="s">
        <v>750</v>
      </c>
      <c r="C106">
        <v>1394.77</v>
      </c>
    </row>
    <row r="107" spans="1:3">
      <c r="A107" t="s">
        <v>835</v>
      </c>
      <c r="B107" t="s">
        <v>723</v>
      </c>
      <c r="C107">
        <v>1273.9000000000001</v>
      </c>
    </row>
    <row r="108" spans="1:3">
      <c r="A108" t="s">
        <v>836</v>
      </c>
      <c r="B108" t="s">
        <v>723</v>
      </c>
      <c r="C108">
        <v>1273.9000000000001</v>
      </c>
    </row>
    <row r="109" spans="1:3">
      <c r="A109" t="s">
        <v>837</v>
      </c>
      <c r="B109" t="s">
        <v>719</v>
      </c>
      <c r="C109">
        <v>371.93</v>
      </c>
    </row>
    <row r="110" spans="1:3">
      <c r="A110" t="s">
        <v>838</v>
      </c>
      <c r="B110" t="s">
        <v>719</v>
      </c>
      <c r="C110">
        <v>371.93</v>
      </c>
    </row>
    <row r="111" spans="1:3">
      <c r="A111" t="s">
        <v>839</v>
      </c>
      <c r="B111" t="s">
        <v>727</v>
      </c>
      <c r="C111">
        <v>5648.96</v>
      </c>
    </row>
    <row r="112" spans="1:3">
      <c r="A112" t="s">
        <v>840</v>
      </c>
      <c r="B112" t="s">
        <v>727</v>
      </c>
      <c r="C112">
        <v>5648.96</v>
      </c>
    </row>
    <row r="113" spans="1:3">
      <c r="A113" t="s">
        <v>841</v>
      </c>
      <c r="B113" t="s">
        <v>717</v>
      </c>
      <c r="C113">
        <v>2456.5</v>
      </c>
    </row>
    <row r="114" spans="1:3">
      <c r="A114" t="s">
        <v>842</v>
      </c>
      <c r="B114" t="s">
        <v>758</v>
      </c>
      <c r="C114">
        <v>7442.25</v>
      </c>
    </row>
    <row r="115" spans="1:3">
      <c r="A115" t="s">
        <v>843</v>
      </c>
      <c r="B115" t="s">
        <v>719</v>
      </c>
      <c r="C115">
        <v>371.93</v>
      </c>
    </row>
    <row r="116" spans="1:3">
      <c r="A116" t="s">
        <v>844</v>
      </c>
      <c r="B116" t="s">
        <v>719</v>
      </c>
      <c r="C116">
        <v>371.93</v>
      </c>
    </row>
    <row r="117" spans="1:3">
      <c r="A117" t="s">
        <v>845</v>
      </c>
      <c r="B117" t="s">
        <v>719</v>
      </c>
      <c r="C117">
        <v>371.93</v>
      </c>
    </row>
    <row r="118" spans="1:3">
      <c r="A118" t="s">
        <v>846</v>
      </c>
      <c r="B118" t="s">
        <v>719</v>
      </c>
      <c r="C118">
        <v>371.93</v>
      </c>
    </row>
    <row r="119" spans="1:3">
      <c r="A119" t="s">
        <v>847</v>
      </c>
      <c r="B119" t="s">
        <v>719</v>
      </c>
      <c r="C119">
        <v>371.93</v>
      </c>
    </row>
    <row r="120" spans="1:3">
      <c r="A120" t="s">
        <v>848</v>
      </c>
      <c r="B120" t="s">
        <v>750</v>
      </c>
      <c r="C120">
        <v>1394.77</v>
      </c>
    </row>
    <row r="121" spans="1:3">
      <c r="A121" t="s">
        <v>849</v>
      </c>
      <c r="B121" t="s">
        <v>719</v>
      </c>
      <c r="C121">
        <v>371.93</v>
      </c>
    </row>
    <row r="122" spans="1:3">
      <c r="A122" t="s">
        <v>850</v>
      </c>
      <c r="B122" t="s">
        <v>715</v>
      </c>
      <c r="C122">
        <v>331.76</v>
      </c>
    </row>
    <row r="123" spans="1:3">
      <c r="A123" t="s">
        <v>851</v>
      </c>
      <c r="B123" t="s">
        <v>733</v>
      </c>
      <c r="C123">
        <v>527.41</v>
      </c>
    </row>
    <row r="124" spans="1:3">
      <c r="A124" t="s">
        <v>852</v>
      </c>
      <c r="B124" t="s">
        <v>783</v>
      </c>
      <c r="C124">
        <v>960.41</v>
      </c>
    </row>
    <row r="125" spans="1:3">
      <c r="A125" t="s">
        <v>853</v>
      </c>
      <c r="B125" t="s">
        <v>717</v>
      </c>
      <c r="C125">
        <v>2456.5</v>
      </c>
    </row>
    <row r="126" spans="1:3">
      <c r="A126" t="s">
        <v>854</v>
      </c>
      <c r="B126" t="s">
        <v>719</v>
      </c>
      <c r="C126">
        <v>371.93</v>
      </c>
    </row>
    <row r="127" spans="1:3">
      <c r="A127" t="s">
        <v>855</v>
      </c>
      <c r="B127" t="s">
        <v>719</v>
      </c>
      <c r="C127">
        <v>371.93</v>
      </c>
    </row>
    <row r="128" spans="1:3">
      <c r="A128" t="s">
        <v>856</v>
      </c>
      <c r="B128" t="s">
        <v>719</v>
      </c>
      <c r="C128">
        <v>371.93</v>
      </c>
    </row>
    <row r="129" spans="1:3">
      <c r="A129" t="s">
        <v>857</v>
      </c>
      <c r="B129" t="s">
        <v>783</v>
      </c>
      <c r="C129">
        <v>960.41</v>
      </c>
    </row>
    <row r="130" spans="1:3">
      <c r="A130" t="s">
        <v>858</v>
      </c>
      <c r="B130" t="s">
        <v>859</v>
      </c>
      <c r="C130">
        <v>308.56</v>
      </c>
    </row>
    <row r="131" spans="1:3">
      <c r="A131" t="s">
        <v>860</v>
      </c>
      <c r="B131" t="s">
        <v>719</v>
      </c>
      <c r="C131">
        <v>371.93</v>
      </c>
    </row>
    <row r="132" spans="1:3">
      <c r="A132" t="s">
        <v>861</v>
      </c>
      <c r="B132" t="s">
        <v>719</v>
      </c>
      <c r="C132">
        <v>371.93</v>
      </c>
    </row>
    <row r="133" spans="1:3">
      <c r="A133" t="s">
        <v>862</v>
      </c>
      <c r="B133" t="s">
        <v>715</v>
      </c>
      <c r="C133">
        <v>331.76</v>
      </c>
    </row>
    <row r="134" spans="1:3">
      <c r="A134" t="s">
        <v>863</v>
      </c>
      <c r="B134" t="s">
        <v>719</v>
      </c>
      <c r="C134">
        <v>371.93</v>
      </c>
    </row>
    <row r="135" spans="1:3">
      <c r="A135" t="s">
        <v>864</v>
      </c>
      <c r="B135" t="s">
        <v>723</v>
      </c>
      <c r="C135">
        <v>1273.9000000000001</v>
      </c>
    </row>
    <row r="136" spans="1:3">
      <c r="A136" t="s">
        <v>865</v>
      </c>
      <c r="B136" t="s">
        <v>723</v>
      </c>
      <c r="C136">
        <v>1273.9000000000001</v>
      </c>
    </row>
    <row r="137" spans="1:3">
      <c r="A137" t="s">
        <v>866</v>
      </c>
      <c r="B137" t="s">
        <v>719</v>
      </c>
      <c r="C137">
        <v>371.93</v>
      </c>
    </row>
    <row r="138" spans="1:3">
      <c r="A138" t="s">
        <v>867</v>
      </c>
      <c r="B138" t="s">
        <v>719</v>
      </c>
      <c r="C138">
        <v>371.93</v>
      </c>
    </row>
    <row r="139" spans="1:3">
      <c r="A139" t="s">
        <v>868</v>
      </c>
      <c r="B139" t="s">
        <v>719</v>
      </c>
      <c r="C139">
        <v>371.93</v>
      </c>
    </row>
    <row r="140" spans="1:3">
      <c r="A140" t="s">
        <v>869</v>
      </c>
      <c r="B140" t="s">
        <v>723</v>
      </c>
      <c r="C140">
        <v>1273.9000000000001</v>
      </c>
    </row>
    <row r="141" spans="1:3">
      <c r="A141" t="s">
        <v>870</v>
      </c>
      <c r="B141" t="s">
        <v>723</v>
      </c>
      <c r="C141">
        <v>1273.9000000000001</v>
      </c>
    </row>
    <row r="142" spans="1:3">
      <c r="A142" t="s">
        <v>871</v>
      </c>
      <c r="B142" t="s">
        <v>719</v>
      </c>
      <c r="C142">
        <v>371.93</v>
      </c>
    </row>
    <row r="143" spans="1:3">
      <c r="A143" t="s">
        <v>872</v>
      </c>
      <c r="B143" t="s">
        <v>733</v>
      </c>
      <c r="C143">
        <v>527.41</v>
      </c>
    </row>
    <row r="144" spans="1:3">
      <c r="A144" t="s">
        <v>873</v>
      </c>
      <c r="B144" t="s">
        <v>717</v>
      </c>
      <c r="C144">
        <v>2456.5</v>
      </c>
    </row>
    <row r="145" spans="1:3">
      <c r="A145" t="s">
        <v>874</v>
      </c>
      <c r="B145" t="s">
        <v>719</v>
      </c>
      <c r="C145">
        <v>371.93</v>
      </c>
    </row>
    <row r="146" spans="1:3">
      <c r="A146" t="s">
        <v>875</v>
      </c>
      <c r="B146" t="s">
        <v>876</v>
      </c>
      <c r="C146">
        <v>5533.95</v>
      </c>
    </row>
    <row r="147" spans="1:3">
      <c r="A147" t="s">
        <v>877</v>
      </c>
      <c r="B147" t="s">
        <v>719</v>
      </c>
      <c r="C147">
        <v>371.93</v>
      </c>
    </row>
    <row r="148" spans="1:3">
      <c r="A148" t="s">
        <v>878</v>
      </c>
      <c r="B148" t="s">
        <v>719</v>
      </c>
      <c r="C148">
        <v>371.93</v>
      </c>
    </row>
    <row r="149" spans="1:3">
      <c r="A149" t="s">
        <v>879</v>
      </c>
      <c r="B149" t="s">
        <v>719</v>
      </c>
      <c r="C149">
        <v>371.93</v>
      </c>
    </row>
    <row r="150" spans="1:3">
      <c r="A150" t="s">
        <v>880</v>
      </c>
      <c r="B150" t="s">
        <v>719</v>
      </c>
      <c r="C150">
        <v>371.93</v>
      </c>
    </row>
    <row r="151" spans="1:3">
      <c r="A151" t="s">
        <v>881</v>
      </c>
      <c r="B151" t="s">
        <v>719</v>
      </c>
      <c r="C151">
        <v>371.93</v>
      </c>
    </row>
    <row r="152" spans="1:3">
      <c r="A152" t="s">
        <v>882</v>
      </c>
      <c r="B152" t="s">
        <v>717</v>
      </c>
      <c r="C152">
        <v>2456.5</v>
      </c>
    </row>
    <row r="153" spans="1:3">
      <c r="A153" t="s">
        <v>883</v>
      </c>
      <c r="B153" t="s">
        <v>719</v>
      </c>
      <c r="C153">
        <v>371.93</v>
      </c>
    </row>
    <row r="154" spans="1:3">
      <c r="A154" t="s">
        <v>884</v>
      </c>
      <c r="B154" t="s">
        <v>719</v>
      </c>
      <c r="C154">
        <v>371.93</v>
      </c>
    </row>
    <row r="155" spans="1:3">
      <c r="A155" t="s">
        <v>885</v>
      </c>
      <c r="B155" t="s">
        <v>719</v>
      </c>
      <c r="C155">
        <v>371.93</v>
      </c>
    </row>
    <row r="156" spans="1:3">
      <c r="A156" t="s">
        <v>886</v>
      </c>
      <c r="B156" t="s">
        <v>733</v>
      </c>
      <c r="C156">
        <v>527.41</v>
      </c>
    </row>
    <row r="157" spans="1:3">
      <c r="A157" t="s">
        <v>887</v>
      </c>
      <c r="B157" t="s">
        <v>733</v>
      </c>
      <c r="C157">
        <v>527.41</v>
      </c>
    </row>
    <row r="158" spans="1:3">
      <c r="A158" t="s">
        <v>888</v>
      </c>
      <c r="B158" t="s">
        <v>719</v>
      </c>
      <c r="C158">
        <v>371.93</v>
      </c>
    </row>
    <row r="159" spans="1:3">
      <c r="A159" t="s">
        <v>889</v>
      </c>
      <c r="B159" t="s">
        <v>719</v>
      </c>
      <c r="C159">
        <v>371.93</v>
      </c>
    </row>
    <row r="160" spans="1:3">
      <c r="A160" t="s">
        <v>890</v>
      </c>
      <c r="B160" t="s">
        <v>891</v>
      </c>
      <c r="C160">
        <v>1256.6199999999999</v>
      </c>
    </row>
    <row r="161" spans="1:3">
      <c r="A161" t="s">
        <v>892</v>
      </c>
      <c r="B161" t="s">
        <v>719</v>
      </c>
      <c r="C161">
        <v>371.93</v>
      </c>
    </row>
    <row r="162" spans="1:3">
      <c r="A162" t="s">
        <v>893</v>
      </c>
      <c r="B162" t="s">
        <v>719</v>
      </c>
      <c r="C162">
        <v>371.93</v>
      </c>
    </row>
    <row r="163" spans="1:3">
      <c r="A163" t="s">
        <v>894</v>
      </c>
      <c r="B163" t="s">
        <v>719</v>
      </c>
      <c r="C163">
        <v>371.93</v>
      </c>
    </row>
    <row r="164" spans="1:3">
      <c r="A164" t="s">
        <v>895</v>
      </c>
      <c r="B164" t="s">
        <v>719</v>
      </c>
      <c r="C164">
        <v>371.93</v>
      </c>
    </row>
    <row r="165" spans="1:3">
      <c r="A165" t="s">
        <v>896</v>
      </c>
      <c r="B165" t="s">
        <v>719</v>
      </c>
      <c r="C165">
        <v>371.93</v>
      </c>
    </row>
    <row r="166" spans="1:3">
      <c r="A166" t="s">
        <v>897</v>
      </c>
      <c r="B166" t="s">
        <v>758</v>
      </c>
      <c r="C166">
        <v>7442.25</v>
      </c>
    </row>
    <row r="167" spans="1:3">
      <c r="A167" t="s">
        <v>898</v>
      </c>
      <c r="B167" t="s">
        <v>899</v>
      </c>
      <c r="C167">
        <v>1418.53</v>
      </c>
    </row>
    <row r="168" spans="1:3">
      <c r="A168" t="s">
        <v>900</v>
      </c>
      <c r="B168" t="s">
        <v>719</v>
      </c>
      <c r="C168">
        <v>371.93</v>
      </c>
    </row>
    <row r="169" spans="1:3">
      <c r="A169" t="s">
        <v>901</v>
      </c>
      <c r="B169" t="s">
        <v>725</v>
      </c>
      <c r="C169">
        <v>4388.84</v>
      </c>
    </row>
    <row r="170" spans="1:3">
      <c r="A170" t="s">
        <v>902</v>
      </c>
      <c r="B170" t="s">
        <v>859</v>
      </c>
      <c r="C170">
        <v>308.56</v>
      </c>
    </row>
    <row r="171" spans="1:3">
      <c r="A171" t="s">
        <v>903</v>
      </c>
      <c r="B171" t="s">
        <v>723</v>
      </c>
      <c r="C171">
        <v>1273.9000000000001</v>
      </c>
    </row>
    <row r="172" spans="1:3">
      <c r="A172" t="s">
        <v>904</v>
      </c>
      <c r="B172" t="s">
        <v>723</v>
      </c>
      <c r="C172">
        <v>1273.9000000000001</v>
      </c>
    </row>
    <row r="173" spans="1:3">
      <c r="A173" t="s">
        <v>905</v>
      </c>
      <c r="B173" t="s">
        <v>719</v>
      </c>
      <c r="C173">
        <v>371.93</v>
      </c>
    </row>
    <row r="174" spans="1:3">
      <c r="A174" t="s">
        <v>906</v>
      </c>
      <c r="B174" t="s">
        <v>719</v>
      </c>
      <c r="C174">
        <v>371.93</v>
      </c>
    </row>
    <row r="175" spans="1:3">
      <c r="A175" t="s">
        <v>907</v>
      </c>
      <c r="B175" t="s">
        <v>733</v>
      </c>
      <c r="C175">
        <v>527.41</v>
      </c>
    </row>
    <row r="176" spans="1:3">
      <c r="A176" t="s">
        <v>908</v>
      </c>
      <c r="B176" t="s">
        <v>717</v>
      </c>
      <c r="C176">
        <v>2456.5</v>
      </c>
    </row>
    <row r="177" spans="1:3">
      <c r="A177" t="s">
        <v>909</v>
      </c>
      <c r="B177" t="s">
        <v>719</v>
      </c>
      <c r="C177">
        <v>371.93</v>
      </c>
    </row>
    <row r="178" spans="1:3">
      <c r="A178" t="s">
        <v>910</v>
      </c>
      <c r="B178" t="s">
        <v>822</v>
      </c>
      <c r="C178">
        <v>3857</v>
      </c>
    </row>
    <row r="179" spans="1:3">
      <c r="A179" t="s">
        <v>911</v>
      </c>
      <c r="B179" t="s">
        <v>822</v>
      </c>
      <c r="C179">
        <v>3857</v>
      </c>
    </row>
    <row r="180" spans="1:3">
      <c r="A180" t="s">
        <v>912</v>
      </c>
      <c r="B180" t="s">
        <v>750</v>
      </c>
      <c r="C180">
        <v>1394.77</v>
      </c>
    </row>
    <row r="181" spans="1:3">
      <c r="A181" t="s">
        <v>913</v>
      </c>
      <c r="B181" t="s">
        <v>719</v>
      </c>
      <c r="C181">
        <v>371.93</v>
      </c>
    </row>
    <row r="182" spans="1:3">
      <c r="A182" t="s">
        <v>914</v>
      </c>
      <c r="B182" t="s">
        <v>719</v>
      </c>
      <c r="C182">
        <v>371.93</v>
      </c>
    </row>
    <row r="183" spans="1:3">
      <c r="A183" t="s">
        <v>915</v>
      </c>
      <c r="B183" t="s">
        <v>783</v>
      </c>
      <c r="C183">
        <v>960.41</v>
      </c>
    </row>
    <row r="184" spans="1:3">
      <c r="A184" t="s">
        <v>916</v>
      </c>
      <c r="B184" t="s">
        <v>723</v>
      </c>
      <c r="C184">
        <v>1273.9000000000001</v>
      </c>
    </row>
    <row r="185" spans="1:3">
      <c r="A185" t="s">
        <v>917</v>
      </c>
      <c r="B185" t="s">
        <v>723</v>
      </c>
      <c r="C185">
        <v>1273.9000000000001</v>
      </c>
    </row>
    <row r="186" spans="1:3">
      <c r="A186" t="s">
        <v>918</v>
      </c>
      <c r="B186" t="s">
        <v>723</v>
      </c>
      <c r="C186">
        <v>1273.9000000000001</v>
      </c>
    </row>
    <row r="187" spans="1:3">
      <c r="A187" t="s">
        <v>919</v>
      </c>
      <c r="B187" t="s">
        <v>719</v>
      </c>
      <c r="C187">
        <v>371.93</v>
      </c>
    </row>
    <row r="188" spans="1:3">
      <c r="A188" t="s">
        <v>920</v>
      </c>
      <c r="B188" t="s">
        <v>753</v>
      </c>
      <c r="C188">
        <v>331.76</v>
      </c>
    </row>
    <row r="189" spans="1:3">
      <c r="A189" t="s">
        <v>921</v>
      </c>
      <c r="B189" t="s">
        <v>733</v>
      </c>
      <c r="C189">
        <v>527.41</v>
      </c>
    </row>
    <row r="190" spans="1:3">
      <c r="A190" t="s">
        <v>922</v>
      </c>
      <c r="B190" t="s">
        <v>719</v>
      </c>
      <c r="C190">
        <v>371.93</v>
      </c>
    </row>
    <row r="191" spans="1:3">
      <c r="A191" t="s">
        <v>923</v>
      </c>
      <c r="B191" t="s">
        <v>719</v>
      </c>
      <c r="C191">
        <v>371.93</v>
      </c>
    </row>
    <row r="192" spans="1:3">
      <c r="A192" t="s">
        <v>924</v>
      </c>
      <c r="B192" t="s">
        <v>723</v>
      </c>
      <c r="C192">
        <v>1273.9000000000001</v>
      </c>
    </row>
    <row r="193" spans="1:3">
      <c r="A193" t="s">
        <v>925</v>
      </c>
      <c r="B193" t="s">
        <v>719</v>
      </c>
      <c r="C193">
        <v>371.93</v>
      </c>
    </row>
    <row r="194" spans="1:3">
      <c r="A194" t="s">
        <v>926</v>
      </c>
      <c r="B194" t="s">
        <v>719</v>
      </c>
      <c r="C194">
        <v>371.93</v>
      </c>
    </row>
    <row r="195" spans="1:3">
      <c r="A195" t="s">
        <v>927</v>
      </c>
      <c r="B195" t="s">
        <v>719</v>
      </c>
      <c r="C195">
        <v>371.93</v>
      </c>
    </row>
    <row r="196" spans="1:3">
      <c r="A196" t="s">
        <v>928</v>
      </c>
      <c r="B196" t="s">
        <v>723</v>
      </c>
      <c r="C196">
        <v>1273.9000000000001</v>
      </c>
    </row>
    <row r="197" spans="1:3">
      <c r="A197" t="s">
        <v>929</v>
      </c>
      <c r="B197" t="s">
        <v>723</v>
      </c>
      <c r="C197">
        <v>1273.9000000000001</v>
      </c>
    </row>
    <row r="198" spans="1:3">
      <c r="A198" t="s">
        <v>930</v>
      </c>
      <c r="B198" t="s">
        <v>719</v>
      </c>
      <c r="C198">
        <v>371.93</v>
      </c>
    </row>
    <row r="199" spans="1:3">
      <c r="A199" t="s">
        <v>931</v>
      </c>
      <c r="B199" t="s">
        <v>719</v>
      </c>
      <c r="C199">
        <v>371.93</v>
      </c>
    </row>
    <row r="200" spans="1:3">
      <c r="A200" t="s">
        <v>932</v>
      </c>
      <c r="B200" t="s">
        <v>719</v>
      </c>
      <c r="C200">
        <v>371.93</v>
      </c>
    </row>
    <row r="201" spans="1:3">
      <c r="A201" t="s">
        <v>933</v>
      </c>
      <c r="B201" t="s">
        <v>719</v>
      </c>
      <c r="C201">
        <v>371.93</v>
      </c>
    </row>
    <row r="202" spans="1:3">
      <c r="A202" t="s">
        <v>934</v>
      </c>
      <c r="B202" t="s">
        <v>719</v>
      </c>
      <c r="C202">
        <v>371.93</v>
      </c>
    </row>
    <row r="203" spans="1:3">
      <c r="A203" t="s">
        <v>935</v>
      </c>
      <c r="B203" t="s">
        <v>719</v>
      </c>
      <c r="C203">
        <v>371.93</v>
      </c>
    </row>
    <row r="204" spans="1:3">
      <c r="A204" t="s">
        <v>936</v>
      </c>
      <c r="B204" t="s">
        <v>719</v>
      </c>
      <c r="C204">
        <v>371.93</v>
      </c>
    </row>
    <row r="205" spans="1:3">
      <c r="A205" t="s">
        <v>937</v>
      </c>
      <c r="B205" t="s">
        <v>733</v>
      </c>
      <c r="C205">
        <v>527.41</v>
      </c>
    </row>
    <row r="206" spans="1:3">
      <c r="A206" t="s">
        <v>938</v>
      </c>
      <c r="B206" t="s">
        <v>750</v>
      </c>
      <c r="C206">
        <v>1394.77</v>
      </c>
    </row>
    <row r="207" spans="1:3">
      <c r="A207" t="s">
        <v>939</v>
      </c>
      <c r="B207" t="s">
        <v>719</v>
      </c>
      <c r="C207">
        <v>371.93</v>
      </c>
    </row>
    <row r="208" spans="1:3">
      <c r="A208" t="s">
        <v>940</v>
      </c>
      <c r="B208" t="s">
        <v>719</v>
      </c>
      <c r="C208">
        <v>371.93</v>
      </c>
    </row>
    <row r="209" spans="1:3">
      <c r="A209" t="s">
        <v>941</v>
      </c>
      <c r="B209" t="s">
        <v>721</v>
      </c>
      <c r="C209">
        <v>2289.73</v>
      </c>
    </row>
    <row r="210" spans="1:3">
      <c r="A210" t="s">
        <v>942</v>
      </c>
      <c r="B210" t="s">
        <v>715</v>
      </c>
      <c r="C210">
        <v>331.76</v>
      </c>
    </row>
    <row r="211" spans="1:3">
      <c r="A211" t="s">
        <v>943</v>
      </c>
      <c r="B211" t="s">
        <v>822</v>
      </c>
      <c r="C211">
        <v>3857</v>
      </c>
    </row>
    <row r="212" spans="1:3">
      <c r="A212" t="s">
        <v>944</v>
      </c>
      <c r="B212" t="s">
        <v>719</v>
      </c>
      <c r="C212">
        <v>371.93</v>
      </c>
    </row>
    <row r="213" spans="1:3">
      <c r="A213" t="s">
        <v>945</v>
      </c>
      <c r="B213" t="s">
        <v>719</v>
      </c>
      <c r="C213">
        <v>371.93</v>
      </c>
    </row>
    <row r="214" spans="1:3">
      <c r="A214" t="s">
        <v>946</v>
      </c>
      <c r="B214" t="s">
        <v>750</v>
      </c>
      <c r="C214">
        <v>1394.77</v>
      </c>
    </row>
    <row r="215" spans="1:3">
      <c r="A215" t="s">
        <v>947</v>
      </c>
      <c r="B215" t="s">
        <v>719</v>
      </c>
      <c r="C215">
        <v>371.93</v>
      </c>
    </row>
    <row r="216" spans="1:3">
      <c r="A216" t="s">
        <v>948</v>
      </c>
      <c r="B216" t="s">
        <v>719</v>
      </c>
      <c r="C216">
        <v>371.93</v>
      </c>
    </row>
    <row r="217" spans="1:3">
      <c r="A217" t="s">
        <v>949</v>
      </c>
      <c r="B217" t="s">
        <v>719</v>
      </c>
      <c r="C217">
        <v>371.93</v>
      </c>
    </row>
    <row r="218" spans="1:3">
      <c r="A218" t="s">
        <v>950</v>
      </c>
      <c r="B218" t="s">
        <v>719</v>
      </c>
      <c r="C218">
        <v>371.93</v>
      </c>
    </row>
    <row r="219" spans="1:3">
      <c r="A219" t="s">
        <v>951</v>
      </c>
      <c r="B219" t="s">
        <v>719</v>
      </c>
      <c r="C219">
        <v>371.93</v>
      </c>
    </row>
    <row r="220" spans="1:3">
      <c r="A220" t="s">
        <v>952</v>
      </c>
      <c r="B220" t="s">
        <v>725</v>
      </c>
      <c r="C220">
        <v>4388.84</v>
      </c>
    </row>
    <row r="221" spans="1:3">
      <c r="A221" t="s">
        <v>953</v>
      </c>
      <c r="B221" t="s">
        <v>891</v>
      </c>
      <c r="C221">
        <v>1256.6199999999999</v>
      </c>
    </row>
    <row r="222" spans="1:3">
      <c r="A222" t="s">
        <v>954</v>
      </c>
      <c r="B222" t="s">
        <v>715</v>
      </c>
      <c r="C222">
        <v>331.76</v>
      </c>
    </row>
    <row r="223" spans="1:3">
      <c r="A223" t="s">
        <v>955</v>
      </c>
      <c r="B223" t="s">
        <v>733</v>
      </c>
      <c r="C223">
        <v>527.41</v>
      </c>
    </row>
    <row r="224" spans="1:3">
      <c r="A224" t="s">
        <v>956</v>
      </c>
      <c r="B224" t="s">
        <v>822</v>
      </c>
      <c r="C224">
        <v>3857</v>
      </c>
    </row>
    <row r="225" spans="1:3">
      <c r="A225" t="s">
        <v>957</v>
      </c>
      <c r="B225" t="s">
        <v>719</v>
      </c>
      <c r="C225">
        <v>371.93</v>
      </c>
    </row>
    <row r="226" spans="1:3">
      <c r="A226" t="s">
        <v>958</v>
      </c>
      <c r="B226" t="s">
        <v>859</v>
      </c>
      <c r="C226">
        <v>308.56</v>
      </c>
    </row>
    <row r="227" spans="1:3">
      <c r="A227" t="s">
        <v>959</v>
      </c>
      <c r="B227" t="s">
        <v>859</v>
      </c>
      <c r="C227">
        <v>2347.2600000000002</v>
      </c>
    </row>
    <row r="228" spans="1:3">
      <c r="A228" t="s">
        <v>960</v>
      </c>
      <c r="B228" t="s">
        <v>723</v>
      </c>
      <c r="C228">
        <v>1273.9000000000001</v>
      </c>
    </row>
    <row r="229" spans="1:3">
      <c r="A229" t="s">
        <v>961</v>
      </c>
      <c r="B229" t="s">
        <v>723</v>
      </c>
      <c r="C229">
        <v>1273.9000000000001</v>
      </c>
    </row>
    <row r="230" spans="1:3">
      <c r="A230" t="s">
        <v>962</v>
      </c>
      <c r="B230" t="s">
        <v>719</v>
      </c>
      <c r="C230">
        <v>371.93</v>
      </c>
    </row>
    <row r="231" spans="1:3">
      <c r="A231" t="s">
        <v>963</v>
      </c>
      <c r="B231" t="s">
        <v>719</v>
      </c>
      <c r="C231">
        <v>371.93</v>
      </c>
    </row>
    <row r="232" spans="1:3">
      <c r="A232" t="s">
        <v>964</v>
      </c>
      <c r="B232" t="s">
        <v>719</v>
      </c>
      <c r="C232">
        <v>371.93</v>
      </c>
    </row>
    <row r="233" spans="1:3">
      <c r="A233" t="s">
        <v>965</v>
      </c>
      <c r="B233" t="s">
        <v>719</v>
      </c>
      <c r="C233">
        <v>371.93</v>
      </c>
    </row>
    <row r="234" spans="1:3">
      <c r="A234" t="s">
        <v>966</v>
      </c>
      <c r="B234" t="s">
        <v>719</v>
      </c>
      <c r="C234">
        <v>371.93</v>
      </c>
    </row>
    <row r="235" spans="1:3">
      <c r="A235" t="s">
        <v>967</v>
      </c>
      <c r="B235" t="s">
        <v>719</v>
      </c>
      <c r="C235">
        <v>371.93</v>
      </c>
    </row>
    <row r="236" spans="1:3">
      <c r="A236" t="s">
        <v>968</v>
      </c>
      <c r="B236" t="s">
        <v>719</v>
      </c>
      <c r="C236">
        <v>371.93</v>
      </c>
    </row>
    <row r="237" spans="1:3">
      <c r="A237" t="s">
        <v>969</v>
      </c>
      <c r="B237" t="s">
        <v>719</v>
      </c>
      <c r="C237">
        <v>371.93</v>
      </c>
    </row>
    <row r="238" spans="1:3">
      <c r="A238" t="s">
        <v>970</v>
      </c>
      <c r="B238" t="s">
        <v>719</v>
      </c>
      <c r="C238">
        <v>371.93</v>
      </c>
    </row>
    <row r="239" spans="1:3">
      <c r="A239" t="s">
        <v>971</v>
      </c>
      <c r="B239" t="s">
        <v>733</v>
      </c>
      <c r="C239">
        <v>527.41</v>
      </c>
    </row>
    <row r="240" spans="1:3">
      <c r="A240" t="s">
        <v>972</v>
      </c>
      <c r="B240" t="s">
        <v>750</v>
      </c>
      <c r="C240">
        <v>1394.77</v>
      </c>
    </row>
    <row r="241" spans="1:3">
      <c r="A241" t="s">
        <v>973</v>
      </c>
      <c r="B241" t="s">
        <v>750</v>
      </c>
      <c r="C241">
        <v>1394.77</v>
      </c>
    </row>
    <row r="242" spans="1:3">
      <c r="A242" t="s">
        <v>974</v>
      </c>
      <c r="B242" t="s">
        <v>719</v>
      </c>
      <c r="C242">
        <v>371.93</v>
      </c>
    </row>
    <row r="243" spans="1:3">
      <c r="A243" t="s">
        <v>975</v>
      </c>
      <c r="B243" t="s">
        <v>719</v>
      </c>
      <c r="C243">
        <v>371.93</v>
      </c>
    </row>
    <row r="244" spans="1:3">
      <c r="A244" t="s">
        <v>976</v>
      </c>
      <c r="B244" t="s">
        <v>715</v>
      </c>
      <c r="C244">
        <v>331.76</v>
      </c>
    </row>
    <row r="245" spans="1:3">
      <c r="A245" t="s">
        <v>977</v>
      </c>
      <c r="B245" t="s">
        <v>719</v>
      </c>
      <c r="C245">
        <v>371.93</v>
      </c>
    </row>
    <row r="246" spans="1:3">
      <c r="A246" t="s">
        <v>978</v>
      </c>
      <c r="B246" t="s">
        <v>753</v>
      </c>
      <c r="C246">
        <v>331.76</v>
      </c>
    </row>
    <row r="247" spans="1:3">
      <c r="A247" t="s">
        <v>979</v>
      </c>
      <c r="B247" t="s">
        <v>719</v>
      </c>
      <c r="C247">
        <v>371.93</v>
      </c>
    </row>
    <row r="248" spans="1:3">
      <c r="A248" t="s">
        <v>980</v>
      </c>
      <c r="B248" t="s">
        <v>719</v>
      </c>
      <c r="C248">
        <v>371.93</v>
      </c>
    </row>
    <row r="249" spans="1:3">
      <c r="A249" t="s">
        <v>981</v>
      </c>
      <c r="B249" t="s">
        <v>719</v>
      </c>
      <c r="C249">
        <v>371.93</v>
      </c>
    </row>
    <row r="250" spans="1:3">
      <c r="A250" t="s">
        <v>982</v>
      </c>
      <c r="B250" t="s">
        <v>719</v>
      </c>
      <c r="C250">
        <v>371.93</v>
      </c>
    </row>
    <row r="251" spans="1:3">
      <c r="A251" t="s">
        <v>983</v>
      </c>
      <c r="B251" t="s">
        <v>719</v>
      </c>
      <c r="C251">
        <v>371.93</v>
      </c>
    </row>
    <row r="252" spans="1:3">
      <c r="A252" t="s">
        <v>984</v>
      </c>
      <c r="B252" t="s">
        <v>719</v>
      </c>
      <c r="C252">
        <v>371.93</v>
      </c>
    </row>
    <row r="253" spans="1:3">
      <c r="A253" t="s">
        <v>985</v>
      </c>
      <c r="B253" t="s">
        <v>719</v>
      </c>
      <c r="C253">
        <v>371.93</v>
      </c>
    </row>
    <row r="254" spans="1:3">
      <c r="A254" t="s">
        <v>986</v>
      </c>
      <c r="B254" t="s">
        <v>719</v>
      </c>
      <c r="C254">
        <v>371.93</v>
      </c>
    </row>
    <row r="255" spans="1:3">
      <c r="A255" t="s">
        <v>987</v>
      </c>
      <c r="B255" t="s">
        <v>719</v>
      </c>
      <c r="C255">
        <v>371.93</v>
      </c>
    </row>
    <row r="256" spans="1:3">
      <c r="A256" t="s">
        <v>988</v>
      </c>
      <c r="B256" t="s">
        <v>750</v>
      </c>
      <c r="C256">
        <v>1394.77</v>
      </c>
    </row>
    <row r="257" spans="1:3">
      <c r="A257" t="s">
        <v>989</v>
      </c>
      <c r="B257" t="s">
        <v>719</v>
      </c>
      <c r="C257">
        <v>371.93</v>
      </c>
    </row>
    <row r="258" spans="1:3">
      <c r="A258" t="s">
        <v>990</v>
      </c>
      <c r="B258" t="s">
        <v>719</v>
      </c>
      <c r="C258">
        <v>371.93</v>
      </c>
    </row>
    <row r="259" spans="1:3">
      <c r="A259" t="s">
        <v>991</v>
      </c>
      <c r="B259" t="s">
        <v>719</v>
      </c>
      <c r="C259">
        <v>371.93</v>
      </c>
    </row>
    <row r="260" spans="1:3">
      <c r="A260" t="s">
        <v>992</v>
      </c>
      <c r="B260" t="s">
        <v>719</v>
      </c>
      <c r="C260">
        <v>371.93</v>
      </c>
    </row>
    <row r="261" spans="1:3">
      <c r="A261" t="s">
        <v>993</v>
      </c>
      <c r="B261" t="s">
        <v>719</v>
      </c>
      <c r="C261">
        <v>371.93</v>
      </c>
    </row>
    <row r="262" spans="1:3">
      <c r="A262" t="s">
        <v>994</v>
      </c>
      <c r="B262" t="s">
        <v>719</v>
      </c>
      <c r="C262">
        <v>371.93</v>
      </c>
    </row>
    <row r="263" spans="1:3">
      <c r="A263" t="s">
        <v>995</v>
      </c>
      <c r="B263" t="s">
        <v>719</v>
      </c>
      <c r="C263">
        <v>371.93</v>
      </c>
    </row>
    <row r="264" spans="1:3">
      <c r="A264" t="s">
        <v>996</v>
      </c>
      <c r="B264" t="s">
        <v>733</v>
      </c>
      <c r="C264">
        <v>527.41</v>
      </c>
    </row>
    <row r="265" spans="1:3">
      <c r="A265" t="s">
        <v>997</v>
      </c>
      <c r="B265" t="s">
        <v>727</v>
      </c>
      <c r="C265">
        <v>5648.96</v>
      </c>
    </row>
    <row r="266" spans="1:3">
      <c r="A266" t="s">
        <v>998</v>
      </c>
      <c r="B266" t="s">
        <v>859</v>
      </c>
      <c r="C266">
        <v>308.56</v>
      </c>
    </row>
    <row r="267" spans="1:3">
      <c r="A267" t="s">
        <v>999</v>
      </c>
      <c r="B267" t="s">
        <v>719</v>
      </c>
      <c r="C267">
        <v>371.93</v>
      </c>
    </row>
    <row r="268" spans="1:3">
      <c r="A268" t="s">
        <v>1000</v>
      </c>
      <c r="B268" t="s">
        <v>719</v>
      </c>
      <c r="C268">
        <v>371.93</v>
      </c>
    </row>
    <row r="269" spans="1:3">
      <c r="A269" t="s">
        <v>1001</v>
      </c>
      <c r="B269" t="s">
        <v>719</v>
      </c>
      <c r="C269">
        <v>371.93</v>
      </c>
    </row>
    <row r="270" spans="1:3">
      <c r="A270" t="s">
        <v>1002</v>
      </c>
      <c r="B270" t="s">
        <v>727</v>
      </c>
      <c r="C270">
        <v>5648.96</v>
      </c>
    </row>
    <row r="271" spans="1:3">
      <c r="A271" t="s">
        <v>1003</v>
      </c>
      <c r="B271" t="s">
        <v>727</v>
      </c>
      <c r="C271">
        <v>5648.96</v>
      </c>
    </row>
    <row r="272" spans="1:3">
      <c r="A272" t="s">
        <v>1004</v>
      </c>
      <c r="B272" t="s">
        <v>719</v>
      </c>
      <c r="C272">
        <v>371.93</v>
      </c>
    </row>
    <row r="273" spans="1:3">
      <c r="A273" t="s">
        <v>1005</v>
      </c>
      <c r="B273" t="s">
        <v>719</v>
      </c>
      <c r="C273">
        <v>371.93</v>
      </c>
    </row>
    <row r="274" spans="1:3">
      <c r="A274" t="s">
        <v>1006</v>
      </c>
      <c r="B274" t="s">
        <v>719</v>
      </c>
      <c r="C274">
        <v>371.93</v>
      </c>
    </row>
    <row r="275" spans="1:3">
      <c r="A275" t="s">
        <v>1007</v>
      </c>
      <c r="B275" t="s">
        <v>891</v>
      </c>
      <c r="C275">
        <v>1256.6199999999999</v>
      </c>
    </row>
    <row r="276" spans="1:3">
      <c r="A276" t="s">
        <v>1008</v>
      </c>
      <c r="B276" t="s">
        <v>822</v>
      </c>
      <c r="C276">
        <v>3857</v>
      </c>
    </row>
    <row r="277" spans="1:3">
      <c r="A277" t="s">
        <v>1009</v>
      </c>
      <c r="B277" t="s">
        <v>783</v>
      </c>
      <c r="C277">
        <v>960.41</v>
      </c>
    </row>
    <row r="278" spans="1:3">
      <c r="A278" t="s">
        <v>1010</v>
      </c>
      <c r="B278" t="s">
        <v>719</v>
      </c>
      <c r="C278">
        <v>371.93</v>
      </c>
    </row>
    <row r="279" spans="1:3">
      <c r="A279" t="s">
        <v>1011</v>
      </c>
      <c r="B279" t="s">
        <v>719</v>
      </c>
      <c r="C279">
        <v>371.93</v>
      </c>
    </row>
    <row r="280" spans="1:3">
      <c r="A280" t="s">
        <v>1012</v>
      </c>
      <c r="B280" t="s">
        <v>719</v>
      </c>
      <c r="C280">
        <v>371.93</v>
      </c>
    </row>
    <row r="281" spans="1:3">
      <c r="A281" t="s">
        <v>1013</v>
      </c>
      <c r="B281" t="s">
        <v>719</v>
      </c>
      <c r="C281">
        <v>371.93</v>
      </c>
    </row>
    <row r="282" spans="1:3">
      <c r="A282" t="s">
        <v>1014</v>
      </c>
      <c r="B282" t="s">
        <v>719</v>
      </c>
      <c r="C282">
        <v>371.93</v>
      </c>
    </row>
    <row r="283" spans="1:3">
      <c r="A283" t="s">
        <v>1015</v>
      </c>
      <c r="B283" t="s">
        <v>721</v>
      </c>
      <c r="C283">
        <v>2289.73</v>
      </c>
    </row>
    <row r="284" spans="1:3">
      <c r="A284" t="s">
        <v>1016</v>
      </c>
      <c r="B284" t="s">
        <v>715</v>
      </c>
      <c r="C284">
        <v>331.76</v>
      </c>
    </row>
    <row r="285" spans="1:3">
      <c r="A285" t="s">
        <v>1017</v>
      </c>
      <c r="B285" t="s">
        <v>725</v>
      </c>
      <c r="C285">
        <v>4388.84</v>
      </c>
    </row>
    <row r="286" spans="1:3">
      <c r="A286" t="s">
        <v>1018</v>
      </c>
      <c r="B286" t="s">
        <v>715</v>
      </c>
      <c r="C286">
        <v>331.76</v>
      </c>
    </row>
    <row r="287" spans="1:3">
      <c r="A287" t="s">
        <v>1019</v>
      </c>
      <c r="B287" t="s">
        <v>822</v>
      </c>
      <c r="C287">
        <v>3857</v>
      </c>
    </row>
    <row r="288" spans="1:3">
      <c r="A288" t="s">
        <v>1020</v>
      </c>
      <c r="B288" t="s">
        <v>822</v>
      </c>
      <c r="C288">
        <v>3857</v>
      </c>
    </row>
    <row r="289" spans="1:3">
      <c r="A289" t="s">
        <v>1021</v>
      </c>
      <c r="B289" t="s">
        <v>1022</v>
      </c>
      <c r="C289">
        <v>2038.7</v>
      </c>
    </row>
    <row r="290" spans="1:3">
      <c r="A290" t="s">
        <v>1023</v>
      </c>
      <c r="B290" t="s">
        <v>783</v>
      </c>
      <c r="C290">
        <v>960.41</v>
      </c>
    </row>
    <row r="291" spans="1:3">
      <c r="A291" t="s">
        <v>1024</v>
      </c>
      <c r="B291" t="s">
        <v>715</v>
      </c>
      <c r="C291">
        <v>331.76</v>
      </c>
    </row>
    <row r="292" spans="1:3">
      <c r="A292" t="s">
        <v>1025</v>
      </c>
      <c r="B292" t="s">
        <v>719</v>
      </c>
      <c r="C292">
        <v>371.93</v>
      </c>
    </row>
    <row r="293" spans="1:3">
      <c r="A293" t="s">
        <v>1026</v>
      </c>
      <c r="B293" t="s">
        <v>859</v>
      </c>
      <c r="C293">
        <v>308.56</v>
      </c>
    </row>
    <row r="294" spans="1:3">
      <c r="A294" t="s">
        <v>1027</v>
      </c>
      <c r="B294" t="s">
        <v>822</v>
      </c>
      <c r="C294">
        <v>3857</v>
      </c>
    </row>
    <row r="295" spans="1:3">
      <c r="A295" t="s">
        <v>1028</v>
      </c>
      <c r="B295" t="s">
        <v>719</v>
      </c>
      <c r="C295">
        <v>371.93</v>
      </c>
    </row>
    <row r="296" spans="1:3">
      <c r="A296" t="s">
        <v>1029</v>
      </c>
      <c r="B296" t="s">
        <v>719</v>
      </c>
      <c r="C296">
        <v>371.93</v>
      </c>
    </row>
    <row r="297" spans="1:3">
      <c r="A297" t="s">
        <v>1030</v>
      </c>
      <c r="B297" t="s">
        <v>719</v>
      </c>
      <c r="C297">
        <v>371.93</v>
      </c>
    </row>
    <row r="298" spans="1:3">
      <c r="A298" t="s">
        <v>1031</v>
      </c>
      <c r="B298" t="s">
        <v>1032</v>
      </c>
      <c r="C298">
        <v>3590.82</v>
      </c>
    </row>
    <row r="299" spans="1:3">
      <c r="A299" t="s">
        <v>1033</v>
      </c>
      <c r="B299" t="s">
        <v>723</v>
      </c>
      <c r="C299">
        <v>1273.9000000000001</v>
      </c>
    </row>
    <row r="300" spans="1:3">
      <c r="A300" t="s">
        <v>1034</v>
      </c>
      <c r="B300" t="s">
        <v>723</v>
      </c>
      <c r="C300">
        <v>1273.9000000000001</v>
      </c>
    </row>
    <row r="301" spans="1:3">
      <c r="A301" t="s">
        <v>1035</v>
      </c>
      <c r="B301" t="s">
        <v>750</v>
      </c>
      <c r="C301">
        <v>1394.77</v>
      </c>
    </row>
    <row r="302" spans="1:3">
      <c r="A302" t="s">
        <v>1036</v>
      </c>
      <c r="B302" t="s">
        <v>719</v>
      </c>
      <c r="C302">
        <v>371.93</v>
      </c>
    </row>
    <row r="303" spans="1:3">
      <c r="A303" t="s">
        <v>1037</v>
      </c>
      <c r="B303" t="s">
        <v>719</v>
      </c>
      <c r="C303">
        <v>371.93</v>
      </c>
    </row>
    <row r="304" spans="1:3">
      <c r="A304" t="s">
        <v>1038</v>
      </c>
      <c r="B304" t="s">
        <v>719</v>
      </c>
      <c r="C304">
        <v>371.93</v>
      </c>
    </row>
    <row r="305" spans="1:3">
      <c r="A305" t="s">
        <v>1039</v>
      </c>
      <c r="B305" t="s">
        <v>899</v>
      </c>
      <c r="C305">
        <v>1418.53</v>
      </c>
    </row>
    <row r="306" spans="1:3">
      <c r="A306" t="s">
        <v>1040</v>
      </c>
      <c r="B306" t="s">
        <v>719</v>
      </c>
      <c r="C306">
        <v>371.93</v>
      </c>
    </row>
    <row r="307" spans="1:3">
      <c r="A307" t="s">
        <v>1041</v>
      </c>
      <c r="B307" t="s">
        <v>719</v>
      </c>
      <c r="C307">
        <v>371.93</v>
      </c>
    </row>
    <row r="308" spans="1:3">
      <c r="A308" t="s">
        <v>1042</v>
      </c>
      <c r="B308" t="s">
        <v>719</v>
      </c>
      <c r="C308">
        <v>371.93</v>
      </c>
    </row>
    <row r="309" spans="1:3">
      <c r="A309" t="s">
        <v>1043</v>
      </c>
      <c r="B309" t="s">
        <v>719</v>
      </c>
      <c r="C309">
        <v>371.93</v>
      </c>
    </row>
    <row r="310" spans="1:3">
      <c r="A310" t="s">
        <v>1044</v>
      </c>
      <c r="B310" t="s">
        <v>719</v>
      </c>
      <c r="C310">
        <v>371.93</v>
      </c>
    </row>
    <row r="311" spans="1:3">
      <c r="A311" t="s">
        <v>1045</v>
      </c>
      <c r="B311" t="s">
        <v>717</v>
      </c>
      <c r="C311">
        <v>2456.5</v>
      </c>
    </row>
    <row r="312" spans="1:3">
      <c r="A312" t="s">
        <v>1046</v>
      </c>
      <c r="B312" t="s">
        <v>723</v>
      </c>
      <c r="C312">
        <v>1273.9000000000001</v>
      </c>
    </row>
    <row r="313" spans="1:3">
      <c r="A313" t="s">
        <v>1047</v>
      </c>
      <c r="B313" t="s">
        <v>723</v>
      </c>
      <c r="C313">
        <v>1273.9000000000001</v>
      </c>
    </row>
    <row r="314" spans="1:3">
      <c r="A314" t="s">
        <v>1048</v>
      </c>
      <c r="B314" t="s">
        <v>750</v>
      </c>
      <c r="C314">
        <v>1394.77</v>
      </c>
    </row>
    <row r="315" spans="1:3">
      <c r="A315" t="s">
        <v>1049</v>
      </c>
      <c r="B315" t="s">
        <v>719</v>
      </c>
      <c r="C315">
        <v>371.93</v>
      </c>
    </row>
    <row r="316" spans="1:3">
      <c r="A316" t="s">
        <v>1050</v>
      </c>
      <c r="B316" t="s">
        <v>715</v>
      </c>
      <c r="C316">
        <v>331.76</v>
      </c>
    </row>
    <row r="317" spans="1:3">
      <c r="A317" t="s">
        <v>1051</v>
      </c>
      <c r="B317" t="s">
        <v>783</v>
      </c>
      <c r="C317">
        <v>960.41</v>
      </c>
    </row>
    <row r="318" spans="1:3">
      <c r="A318" t="s">
        <v>1052</v>
      </c>
      <c r="B318" t="s">
        <v>723</v>
      </c>
      <c r="C318">
        <v>1273.9000000000001</v>
      </c>
    </row>
    <row r="319" spans="1:3">
      <c r="A319" t="s">
        <v>1053</v>
      </c>
      <c r="B319" t="s">
        <v>750</v>
      </c>
      <c r="C319">
        <v>1394.77</v>
      </c>
    </row>
    <row r="320" spans="1:3">
      <c r="A320" t="s">
        <v>1054</v>
      </c>
      <c r="B320" t="s">
        <v>719</v>
      </c>
      <c r="C320">
        <v>371.93</v>
      </c>
    </row>
    <row r="321" spans="1:3">
      <c r="A321" t="s">
        <v>1055</v>
      </c>
      <c r="B321" t="s">
        <v>719</v>
      </c>
      <c r="C321">
        <v>371.93</v>
      </c>
    </row>
    <row r="322" spans="1:3">
      <c r="A322" t="s">
        <v>1056</v>
      </c>
      <c r="B322" t="s">
        <v>717</v>
      </c>
      <c r="C322">
        <v>4913</v>
      </c>
    </row>
    <row r="323" spans="1:3">
      <c r="A323" t="s">
        <v>1057</v>
      </c>
      <c r="B323" t="s">
        <v>719</v>
      </c>
      <c r="C323">
        <v>371.93</v>
      </c>
    </row>
    <row r="324" spans="1:3">
      <c r="A324" t="s">
        <v>1058</v>
      </c>
      <c r="B324" t="s">
        <v>715</v>
      </c>
      <c r="C324">
        <v>331.76</v>
      </c>
    </row>
    <row r="325" spans="1:3">
      <c r="A325" t="s">
        <v>1059</v>
      </c>
      <c r="B325" t="s">
        <v>783</v>
      </c>
      <c r="C325">
        <v>960.41</v>
      </c>
    </row>
    <row r="326" spans="1:3">
      <c r="A326" t="s">
        <v>1060</v>
      </c>
      <c r="B326" t="s">
        <v>859</v>
      </c>
      <c r="C326">
        <v>308.56</v>
      </c>
    </row>
    <row r="327" spans="1:3">
      <c r="A327" t="s">
        <v>1061</v>
      </c>
      <c r="B327" t="s">
        <v>859</v>
      </c>
      <c r="C327">
        <v>308.56</v>
      </c>
    </row>
    <row r="328" spans="1:3">
      <c r="A328" t="s">
        <v>1062</v>
      </c>
      <c r="B328" t="s">
        <v>859</v>
      </c>
      <c r="C328">
        <v>308.56</v>
      </c>
    </row>
    <row r="329" spans="1:3">
      <c r="A329" t="s">
        <v>1063</v>
      </c>
      <c r="B329" t="s">
        <v>719</v>
      </c>
      <c r="C329">
        <v>371.93</v>
      </c>
    </row>
    <row r="330" spans="1:3">
      <c r="A330" t="s">
        <v>1064</v>
      </c>
      <c r="B330" t="s">
        <v>719</v>
      </c>
      <c r="C330">
        <v>371.93</v>
      </c>
    </row>
    <row r="331" spans="1:3">
      <c r="A331" t="s">
        <v>1065</v>
      </c>
      <c r="B331" t="s">
        <v>719</v>
      </c>
      <c r="C331">
        <v>371.93</v>
      </c>
    </row>
    <row r="332" spans="1:3">
      <c r="A332" t="s">
        <v>1066</v>
      </c>
      <c r="B332" t="s">
        <v>719</v>
      </c>
      <c r="C332">
        <v>371.93</v>
      </c>
    </row>
    <row r="333" spans="1:3">
      <c r="A333" t="s">
        <v>1067</v>
      </c>
      <c r="B333" t="s">
        <v>859</v>
      </c>
      <c r="C333">
        <v>308.56</v>
      </c>
    </row>
    <row r="334" spans="1:3">
      <c r="A334" t="s">
        <v>1068</v>
      </c>
      <c r="B334" t="s">
        <v>723</v>
      </c>
      <c r="C334">
        <v>1273.9000000000001</v>
      </c>
    </row>
    <row r="335" spans="1:3">
      <c r="A335" t="s">
        <v>1069</v>
      </c>
      <c r="B335" t="s">
        <v>719</v>
      </c>
      <c r="C335">
        <v>371.93</v>
      </c>
    </row>
    <row r="336" spans="1:3">
      <c r="A336" t="s">
        <v>1070</v>
      </c>
      <c r="B336" t="s">
        <v>733</v>
      </c>
      <c r="C336">
        <v>527.41</v>
      </c>
    </row>
    <row r="337" spans="1:3">
      <c r="A337" t="s">
        <v>1071</v>
      </c>
      <c r="B337" t="s">
        <v>719</v>
      </c>
      <c r="C337">
        <v>371.93</v>
      </c>
    </row>
    <row r="338" spans="1:3">
      <c r="A338" t="s">
        <v>1072</v>
      </c>
      <c r="B338" t="s">
        <v>719</v>
      </c>
      <c r="C338">
        <v>371.93</v>
      </c>
    </row>
    <row r="339" spans="1:3">
      <c r="A339" t="s">
        <v>1073</v>
      </c>
      <c r="B339" t="s">
        <v>719</v>
      </c>
      <c r="C339">
        <v>371.93</v>
      </c>
    </row>
    <row r="340" spans="1:3">
      <c r="A340" t="s">
        <v>1074</v>
      </c>
      <c r="B340" t="s">
        <v>822</v>
      </c>
      <c r="C340">
        <v>3857</v>
      </c>
    </row>
    <row r="341" spans="1:3">
      <c r="A341" t="s">
        <v>1075</v>
      </c>
      <c r="B341" t="s">
        <v>899</v>
      </c>
      <c r="C341">
        <v>1418.53</v>
      </c>
    </row>
    <row r="342" spans="1:3">
      <c r="A342" t="s">
        <v>1076</v>
      </c>
      <c r="B342" t="s">
        <v>719</v>
      </c>
      <c r="C342">
        <v>371.93</v>
      </c>
    </row>
    <row r="343" spans="1:3">
      <c r="A343" t="s">
        <v>1077</v>
      </c>
      <c r="B343" t="s">
        <v>715</v>
      </c>
      <c r="C343">
        <v>331.76</v>
      </c>
    </row>
    <row r="344" spans="1:3">
      <c r="A344" t="s">
        <v>1078</v>
      </c>
      <c r="B344" t="s">
        <v>717</v>
      </c>
      <c r="C344">
        <v>2456.5</v>
      </c>
    </row>
    <row r="345" spans="1:3">
      <c r="A345" t="s">
        <v>1079</v>
      </c>
      <c r="B345" t="s">
        <v>719</v>
      </c>
      <c r="C345">
        <v>371.93</v>
      </c>
    </row>
    <row r="346" spans="1:3">
      <c r="A346" t="s">
        <v>1080</v>
      </c>
      <c r="B346" t="s">
        <v>719</v>
      </c>
      <c r="C346">
        <v>371.93</v>
      </c>
    </row>
    <row r="347" spans="1:3">
      <c r="A347" t="s">
        <v>1081</v>
      </c>
      <c r="B347" t="s">
        <v>719</v>
      </c>
      <c r="C347">
        <v>371.93</v>
      </c>
    </row>
    <row r="348" spans="1:3">
      <c r="A348" t="s">
        <v>1082</v>
      </c>
      <c r="B348" t="s">
        <v>719</v>
      </c>
      <c r="C348">
        <v>371.93</v>
      </c>
    </row>
    <row r="349" spans="1:3">
      <c r="A349" t="s">
        <v>1083</v>
      </c>
      <c r="B349" t="s">
        <v>719</v>
      </c>
      <c r="C349">
        <v>371.93</v>
      </c>
    </row>
    <row r="350" spans="1:3">
      <c r="A350" t="s">
        <v>1084</v>
      </c>
      <c r="B350" t="s">
        <v>719</v>
      </c>
      <c r="C350">
        <v>371.93</v>
      </c>
    </row>
    <row r="351" spans="1:3">
      <c r="A351" t="s">
        <v>1085</v>
      </c>
      <c r="B351" t="s">
        <v>719</v>
      </c>
      <c r="C351">
        <v>371.93</v>
      </c>
    </row>
    <row r="352" spans="1:3">
      <c r="A352" t="s">
        <v>1086</v>
      </c>
      <c r="B352" t="s">
        <v>719</v>
      </c>
      <c r="C352">
        <v>371.93</v>
      </c>
    </row>
    <row r="353" spans="1:3">
      <c r="A353" t="s">
        <v>1087</v>
      </c>
      <c r="B353" t="s">
        <v>719</v>
      </c>
      <c r="C353">
        <v>371.93</v>
      </c>
    </row>
    <row r="354" spans="1:3">
      <c r="A354" t="s">
        <v>1088</v>
      </c>
      <c r="B354" t="s">
        <v>719</v>
      </c>
      <c r="C354">
        <v>371.93</v>
      </c>
    </row>
    <row r="355" spans="1:3">
      <c r="A355" t="s">
        <v>1089</v>
      </c>
      <c r="B355" t="s">
        <v>717</v>
      </c>
      <c r="C355">
        <v>2456.5</v>
      </c>
    </row>
    <row r="356" spans="1:3">
      <c r="A356" t="s">
        <v>1090</v>
      </c>
      <c r="B356" t="s">
        <v>719</v>
      </c>
      <c r="C356">
        <v>371.93</v>
      </c>
    </row>
    <row r="357" spans="1:3">
      <c r="A357" t="s">
        <v>1091</v>
      </c>
      <c r="B357" t="s">
        <v>723</v>
      </c>
      <c r="C357">
        <v>1273.9000000000001</v>
      </c>
    </row>
    <row r="358" spans="1:3">
      <c r="A358" t="s">
        <v>1092</v>
      </c>
      <c r="B358" t="s">
        <v>719</v>
      </c>
      <c r="C358">
        <v>371.93</v>
      </c>
    </row>
    <row r="359" spans="1:3">
      <c r="A359" t="s">
        <v>1093</v>
      </c>
      <c r="B359" t="s">
        <v>750</v>
      </c>
      <c r="C359">
        <v>1394.77</v>
      </c>
    </row>
    <row r="360" spans="1:3">
      <c r="A360" t="s">
        <v>1094</v>
      </c>
      <c r="B360" t="s">
        <v>719</v>
      </c>
      <c r="C360">
        <v>371.93</v>
      </c>
    </row>
    <row r="361" spans="1:3">
      <c r="A361" t="s">
        <v>1095</v>
      </c>
      <c r="B361" t="s">
        <v>719</v>
      </c>
      <c r="C361">
        <v>371.93</v>
      </c>
    </row>
    <row r="362" spans="1:3">
      <c r="A362" t="s">
        <v>1096</v>
      </c>
      <c r="B362" t="s">
        <v>719</v>
      </c>
      <c r="C362">
        <v>371.93</v>
      </c>
    </row>
    <row r="363" spans="1:3">
      <c r="A363" t="s">
        <v>1097</v>
      </c>
      <c r="B363" t="s">
        <v>719</v>
      </c>
      <c r="C363">
        <v>371.93</v>
      </c>
    </row>
    <row r="364" spans="1:3">
      <c r="A364" t="s">
        <v>1098</v>
      </c>
      <c r="B364" t="s">
        <v>750</v>
      </c>
      <c r="C364">
        <v>1394.86</v>
      </c>
    </row>
    <row r="365" spans="1:3">
      <c r="A365" t="s">
        <v>1099</v>
      </c>
      <c r="B365" t="s">
        <v>750</v>
      </c>
      <c r="C365">
        <v>1394.77</v>
      </c>
    </row>
    <row r="366" spans="1:3">
      <c r="A366" t="s">
        <v>1100</v>
      </c>
      <c r="B366" t="s">
        <v>899</v>
      </c>
      <c r="C366">
        <v>1418.53</v>
      </c>
    </row>
    <row r="367" spans="1:3">
      <c r="A367" t="s">
        <v>1101</v>
      </c>
      <c r="B367" t="s">
        <v>717</v>
      </c>
      <c r="C367">
        <v>2456.5</v>
      </c>
    </row>
    <row r="368" spans="1:3">
      <c r="A368" t="s">
        <v>1102</v>
      </c>
      <c r="B368" t="s">
        <v>719</v>
      </c>
      <c r="C368">
        <v>371.93</v>
      </c>
    </row>
    <row r="369" spans="1:3">
      <c r="A369" t="s">
        <v>1103</v>
      </c>
      <c r="B369" t="s">
        <v>1104</v>
      </c>
      <c r="C369">
        <v>2872.66</v>
      </c>
    </row>
    <row r="370" spans="1:3">
      <c r="A370" t="s">
        <v>1105</v>
      </c>
      <c r="B370" t="s">
        <v>1106</v>
      </c>
      <c r="C370">
        <v>2675.16</v>
      </c>
    </row>
    <row r="371" spans="1:3">
      <c r="A371" t="s">
        <v>1107</v>
      </c>
      <c r="B371" t="s">
        <v>1108</v>
      </c>
      <c r="C371">
        <v>2363.08</v>
      </c>
    </row>
    <row r="372" spans="1:3">
      <c r="A372" t="s">
        <v>1109</v>
      </c>
      <c r="B372" t="s">
        <v>1108</v>
      </c>
      <c r="C372">
        <v>2495.7800000000002</v>
      </c>
    </row>
    <row r="373" spans="1:3">
      <c r="A373" t="s">
        <v>1110</v>
      </c>
      <c r="B373" t="s">
        <v>1108</v>
      </c>
      <c r="C373">
        <v>2363.08</v>
      </c>
    </row>
    <row r="374" spans="1:3">
      <c r="A374" t="s">
        <v>1111</v>
      </c>
      <c r="B374" t="s">
        <v>1104</v>
      </c>
      <c r="C374">
        <v>6283.94</v>
      </c>
    </row>
    <row r="375" spans="1:3">
      <c r="A375" t="s">
        <v>1112</v>
      </c>
      <c r="B375" t="s">
        <v>1108</v>
      </c>
      <c r="C375">
        <v>2495.7800000000002</v>
      </c>
    </row>
    <row r="376" spans="1:3">
      <c r="A376" t="s">
        <v>1113</v>
      </c>
      <c r="B376" t="s">
        <v>1108</v>
      </c>
      <c r="C376">
        <v>2363.08</v>
      </c>
    </row>
    <row r="377" spans="1:3">
      <c r="A377" t="s">
        <v>1114</v>
      </c>
      <c r="B377" t="s">
        <v>1108</v>
      </c>
      <c r="C377">
        <v>2495.7800000000002</v>
      </c>
    </row>
    <row r="378" spans="1:3">
      <c r="A378" t="s">
        <v>1115</v>
      </c>
      <c r="B378" t="s">
        <v>1108</v>
      </c>
      <c r="C378">
        <v>2495.7800000000002</v>
      </c>
    </row>
    <row r="379" spans="1:3">
      <c r="A379" t="s">
        <v>1116</v>
      </c>
      <c r="B379" t="s">
        <v>1117</v>
      </c>
      <c r="C379">
        <v>14327.39</v>
      </c>
    </row>
    <row r="380" spans="1:3">
      <c r="A380" t="s">
        <v>1118</v>
      </c>
      <c r="B380" t="s">
        <v>1108</v>
      </c>
      <c r="C380">
        <v>2495.7800000000002</v>
      </c>
    </row>
    <row r="381" spans="1:3">
      <c r="A381" t="s">
        <v>1119</v>
      </c>
      <c r="B381" t="s">
        <v>1108</v>
      </c>
      <c r="C381">
        <v>2495.7800000000002</v>
      </c>
    </row>
    <row r="382" spans="1:3">
      <c r="A382" t="s">
        <v>1120</v>
      </c>
      <c r="B382" t="s">
        <v>1108</v>
      </c>
      <c r="C382">
        <v>2495.7800000000002</v>
      </c>
    </row>
    <row r="383" spans="1:3">
      <c r="A383" t="s">
        <v>1121</v>
      </c>
      <c r="B383" t="s">
        <v>1108</v>
      </c>
      <c r="C383">
        <v>2363.08</v>
      </c>
    </row>
    <row r="384" spans="1:3">
      <c r="A384" t="s">
        <v>1122</v>
      </c>
      <c r="B384" t="s">
        <v>1104</v>
      </c>
      <c r="C384">
        <v>6283.94</v>
      </c>
    </row>
    <row r="385" spans="1:3">
      <c r="A385" t="s">
        <v>1123</v>
      </c>
      <c r="B385" t="s">
        <v>1124</v>
      </c>
      <c r="C385">
        <v>236.21</v>
      </c>
    </row>
    <row r="386" spans="1:3">
      <c r="A386" t="s">
        <v>1125</v>
      </c>
      <c r="B386" t="s">
        <v>1126</v>
      </c>
      <c r="C386">
        <v>9405.56</v>
      </c>
    </row>
    <row r="387" spans="1:3">
      <c r="A387" t="s">
        <v>1127</v>
      </c>
      <c r="B387" t="s">
        <v>1128</v>
      </c>
      <c r="C387">
        <v>10657.5</v>
      </c>
    </row>
    <row r="388" spans="1:3">
      <c r="A388" t="s">
        <v>1129</v>
      </c>
      <c r="B388" t="s">
        <v>1130</v>
      </c>
      <c r="C388">
        <v>6615</v>
      </c>
    </row>
    <row r="389" spans="1:3">
      <c r="A389" t="s">
        <v>1131</v>
      </c>
      <c r="B389" t="s">
        <v>1124</v>
      </c>
      <c r="C389">
        <v>7599.89</v>
      </c>
    </row>
    <row r="390" spans="1:3">
      <c r="A390" t="s">
        <v>1132</v>
      </c>
      <c r="B390" t="s">
        <v>1124</v>
      </c>
      <c r="C390">
        <v>236.21</v>
      </c>
    </row>
    <row r="391" spans="1:3">
      <c r="A391" t="s">
        <v>1133</v>
      </c>
      <c r="B391" t="s">
        <v>1134</v>
      </c>
      <c r="C391">
        <v>73.45</v>
      </c>
    </row>
    <row r="392" spans="1:3">
      <c r="A392" t="s">
        <v>1135</v>
      </c>
      <c r="B392" t="s">
        <v>1128</v>
      </c>
      <c r="C392">
        <v>10657.5</v>
      </c>
    </row>
    <row r="393" spans="1:3">
      <c r="A393" t="s">
        <v>1136</v>
      </c>
      <c r="B393" t="s">
        <v>1137</v>
      </c>
      <c r="C393">
        <v>5727.61</v>
      </c>
    </row>
    <row r="394" spans="1:3">
      <c r="A394" t="s">
        <v>1138</v>
      </c>
      <c r="B394" t="s">
        <v>1124</v>
      </c>
      <c r="C394">
        <v>7599.89</v>
      </c>
    </row>
    <row r="395" spans="1:3">
      <c r="A395" t="s">
        <v>1139</v>
      </c>
      <c r="B395" t="s">
        <v>1140</v>
      </c>
      <c r="C395">
        <v>90781.6</v>
      </c>
    </row>
    <row r="396" spans="1:3">
      <c r="A396" t="s">
        <v>1141</v>
      </c>
      <c r="B396" t="s">
        <v>1128</v>
      </c>
      <c r="C396">
        <v>10657.5</v>
      </c>
    </row>
    <row r="397" spans="1:3">
      <c r="A397" t="s">
        <v>1142</v>
      </c>
      <c r="B397" t="s">
        <v>1143</v>
      </c>
      <c r="C397">
        <v>5015.8599999999997</v>
      </c>
    </row>
    <row r="398" spans="1:3">
      <c r="A398" t="s">
        <v>1144</v>
      </c>
      <c r="B398" t="s">
        <v>1145</v>
      </c>
      <c r="C398">
        <v>15660</v>
      </c>
    </row>
    <row r="399" spans="1:3">
      <c r="A399" t="s">
        <v>1146</v>
      </c>
      <c r="B399" t="s">
        <v>1124</v>
      </c>
      <c r="C399">
        <v>236.21</v>
      </c>
    </row>
    <row r="400" spans="1:3">
      <c r="A400" t="s">
        <v>1147</v>
      </c>
      <c r="B400" t="s">
        <v>1124</v>
      </c>
      <c r="C400">
        <v>7634.41</v>
      </c>
    </row>
    <row r="401" spans="1:3">
      <c r="A401" t="s">
        <v>1148</v>
      </c>
      <c r="B401" t="s">
        <v>1149</v>
      </c>
      <c r="C401">
        <v>8120</v>
      </c>
    </row>
    <row r="402" spans="1:3">
      <c r="A402" t="s">
        <v>1150</v>
      </c>
      <c r="B402" t="s">
        <v>1126</v>
      </c>
      <c r="C402">
        <v>9405.56</v>
      </c>
    </row>
    <row r="403" spans="1:3">
      <c r="A403" t="s">
        <v>1151</v>
      </c>
      <c r="B403" t="s">
        <v>1130</v>
      </c>
      <c r="C403">
        <v>6615</v>
      </c>
    </row>
    <row r="404" spans="1:3">
      <c r="A404" t="s">
        <v>1152</v>
      </c>
      <c r="B404" t="s">
        <v>1153</v>
      </c>
      <c r="C404">
        <v>9359.75</v>
      </c>
    </row>
    <row r="405" spans="1:3">
      <c r="A405" t="s">
        <v>1154</v>
      </c>
      <c r="B405" t="s">
        <v>1130</v>
      </c>
      <c r="C405">
        <v>6615</v>
      </c>
    </row>
    <row r="406" spans="1:3">
      <c r="A406" t="s">
        <v>1155</v>
      </c>
      <c r="B406" t="s">
        <v>1124</v>
      </c>
      <c r="C406">
        <v>236.21</v>
      </c>
    </row>
    <row r="407" spans="1:3">
      <c r="A407" t="s">
        <v>1156</v>
      </c>
      <c r="B407" t="s">
        <v>1153</v>
      </c>
      <c r="C407">
        <v>9359.75</v>
      </c>
    </row>
    <row r="408" spans="1:3">
      <c r="A408" t="s">
        <v>1157</v>
      </c>
      <c r="B408" t="s">
        <v>1158</v>
      </c>
      <c r="C408">
        <v>11820.04</v>
      </c>
    </row>
    <row r="409" spans="1:3">
      <c r="A409" t="s">
        <v>1159</v>
      </c>
      <c r="B409" t="s">
        <v>1124</v>
      </c>
      <c r="C409">
        <v>236.21</v>
      </c>
    </row>
    <row r="410" spans="1:3">
      <c r="A410" t="s">
        <v>1160</v>
      </c>
      <c r="B410" t="s">
        <v>1158</v>
      </c>
      <c r="C410">
        <v>11820.04</v>
      </c>
    </row>
    <row r="411" spans="1:3">
      <c r="A411" t="s">
        <v>1161</v>
      </c>
      <c r="B411" t="s">
        <v>1124</v>
      </c>
      <c r="C411">
        <v>7634.41</v>
      </c>
    </row>
    <row r="412" spans="1:3">
      <c r="A412" t="s">
        <v>1162</v>
      </c>
      <c r="B412" t="s">
        <v>1124</v>
      </c>
      <c r="C412">
        <v>236.21</v>
      </c>
    </row>
    <row r="413" spans="1:3">
      <c r="A413" t="s">
        <v>1163</v>
      </c>
      <c r="B413" t="s">
        <v>1124</v>
      </c>
      <c r="C413">
        <v>7634.41</v>
      </c>
    </row>
    <row r="414" spans="1:3">
      <c r="A414" t="s">
        <v>1164</v>
      </c>
      <c r="B414" t="s">
        <v>1128</v>
      </c>
      <c r="C414">
        <v>10657.5</v>
      </c>
    </row>
    <row r="415" spans="1:3">
      <c r="A415" t="s">
        <v>1165</v>
      </c>
      <c r="B415" t="s">
        <v>1130</v>
      </c>
      <c r="C415">
        <v>6615</v>
      </c>
    </row>
    <row r="416" spans="1:3">
      <c r="A416" t="s">
        <v>1166</v>
      </c>
      <c r="B416" t="s">
        <v>1126</v>
      </c>
      <c r="C416">
        <v>17198.72</v>
      </c>
    </row>
    <row r="417" spans="1:3">
      <c r="A417" t="s">
        <v>1167</v>
      </c>
      <c r="B417" t="s">
        <v>1168</v>
      </c>
      <c r="C417">
        <v>6535.7</v>
      </c>
    </row>
    <row r="418" spans="1:3">
      <c r="A418" t="s">
        <v>1169</v>
      </c>
      <c r="B418" t="s">
        <v>1128</v>
      </c>
      <c r="C418">
        <v>10657.5</v>
      </c>
    </row>
    <row r="419" spans="1:3">
      <c r="A419" t="s">
        <v>1170</v>
      </c>
      <c r="B419" t="s">
        <v>1134</v>
      </c>
      <c r="C419">
        <v>234.46</v>
      </c>
    </row>
    <row r="420" spans="1:3">
      <c r="A420" t="s">
        <v>1171</v>
      </c>
      <c r="B420" t="s">
        <v>1172</v>
      </c>
      <c r="C420">
        <v>5711.5</v>
      </c>
    </row>
    <row r="421" spans="1:3">
      <c r="A421" t="s">
        <v>1173</v>
      </c>
      <c r="B421" t="s">
        <v>1130</v>
      </c>
      <c r="C421">
        <v>6615</v>
      </c>
    </row>
    <row r="422" spans="1:3">
      <c r="A422" t="s">
        <v>1174</v>
      </c>
      <c r="B422" t="s">
        <v>1149</v>
      </c>
      <c r="C422">
        <v>8060.92</v>
      </c>
    </row>
    <row r="423" spans="1:3">
      <c r="A423" t="s">
        <v>1175</v>
      </c>
      <c r="B423" t="s">
        <v>1176</v>
      </c>
      <c r="C423">
        <v>1704.23</v>
      </c>
    </row>
    <row r="424" spans="1:3">
      <c r="A424" t="s">
        <v>1177</v>
      </c>
      <c r="B424" t="s">
        <v>1178</v>
      </c>
      <c r="C424">
        <v>2345.1</v>
      </c>
    </row>
    <row r="425" spans="1:3">
      <c r="A425" t="s">
        <v>1179</v>
      </c>
      <c r="B425" t="s">
        <v>1180</v>
      </c>
      <c r="C425">
        <v>7735.11</v>
      </c>
    </row>
    <row r="426" spans="1:3">
      <c r="A426" t="s">
        <v>1181</v>
      </c>
      <c r="B426" t="s">
        <v>1176</v>
      </c>
      <c r="C426">
        <v>1704.23</v>
      </c>
    </row>
    <row r="427" spans="1:3">
      <c r="A427" t="s">
        <v>1182</v>
      </c>
      <c r="B427" t="s">
        <v>1180</v>
      </c>
      <c r="C427">
        <v>6008.52</v>
      </c>
    </row>
    <row r="428" spans="1:3">
      <c r="A428" t="s">
        <v>1183</v>
      </c>
      <c r="B428" t="s">
        <v>1176</v>
      </c>
      <c r="C428">
        <v>1704.23</v>
      </c>
    </row>
    <row r="429" spans="1:3">
      <c r="A429" t="s">
        <v>1184</v>
      </c>
      <c r="B429" t="s">
        <v>1185</v>
      </c>
      <c r="C429">
        <v>8608.36</v>
      </c>
    </row>
    <row r="430" spans="1:3">
      <c r="A430" t="s">
        <v>1186</v>
      </c>
      <c r="B430" t="s">
        <v>1187</v>
      </c>
      <c r="C430">
        <v>1261.17</v>
      </c>
    </row>
    <row r="431" spans="1:3">
      <c r="A431" t="s">
        <v>1188</v>
      </c>
      <c r="B431" t="s">
        <v>1187</v>
      </c>
      <c r="C431">
        <v>1228.6300000000001</v>
      </c>
    </row>
    <row r="432" spans="1:3">
      <c r="A432" t="s">
        <v>1189</v>
      </c>
      <c r="B432" t="s">
        <v>1180</v>
      </c>
      <c r="C432">
        <v>7735.11</v>
      </c>
    </row>
    <row r="433" spans="1:3">
      <c r="A433" t="s">
        <v>1190</v>
      </c>
      <c r="B433" t="s">
        <v>1191</v>
      </c>
      <c r="C433">
        <v>2760.97</v>
      </c>
    </row>
    <row r="434" spans="1:3">
      <c r="A434" t="s">
        <v>1192</v>
      </c>
      <c r="B434" t="s">
        <v>1193</v>
      </c>
      <c r="C434">
        <v>956.67</v>
      </c>
    </row>
    <row r="435" spans="1:3">
      <c r="A435" t="s">
        <v>1194</v>
      </c>
      <c r="B435" t="s">
        <v>1195</v>
      </c>
      <c r="C435">
        <v>3312.56</v>
      </c>
    </row>
    <row r="436" spans="1:3">
      <c r="A436" t="s">
        <v>1196</v>
      </c>
      <c r="B436" t="s">
        <v>1187</v>
      </c>
      <c r="C436">
        <v>1228.6300000000001</v>
      </c>
    </row>
    <row r="437" spans="1:3">
      <c r="A437" t="s">
        <v>1197</v>
      </c>
      <c r="B437" t="s">
        <v>1193</v>
      </c>
      <c r="C437">
        <v>956.67</v>
      </c>
    </row>
    <row r="438" spans="1:3">
      <c r="A438" t="s">
        <v>1198</v>
      </c>
      <c r="B438" t="s">
        <v>1199</v>
      </c>
      <c r="C438">
        <v>2972.5</v>
      </c>
    </row>
    <row r="439" spans="1:3">
      <c r="A439" t="s">
        <v>1200</v>
      </c>
      <c r="B439" t="s">
        <v>1193</v>
      </c>
      <c r="C439">
        <v>956.67</v>
      </c>
    </row>
    <row r="440" spans="1:3">
      <c r="A440" t="s">
        <v>1201</v>
      </c>
      <c r="B440" t="s">
        <v>1202</v>
      </c>
      <c r="C440">
        <v>22928.99</v>
      </c>
    </row>
    <row r="441" spans="1:3">
      <c r="A441" t="s">
        <v>1203</v>
      </c>
      <c r="B441" t="s">
        <v>1176</v>
      </c>
      <c r="C441">
        <v>1704.23</v>
      </c>
    </row>
    <row r="442" spans="1:3">
      <c r="A442" t="s">
        <v>1204</v>
      </c>
      <c r="B442" t="s">
        <v>1205</v>
      </c>
      <c r="C442">
        <v>7841.52</v>
      </c>
    </row>
    <row r="443" spans="1:3">
      <c r="A443" t="s">
        <v>1206</v>
      </c>
      <c r="B443" t="s">
        <v>1205</v>
      </c>
      <c r="C443">
        <v>7841.52</v>
      </c>
    </row>
    <row r="444" spans="1:3">
      <c r="A444" t="s">
        <v>1207</v>
      </c>
      <c r="B444" t="s">
        <v>1208</v>
      </c>
      <c r="C444">
        <v>21594.89</v>
      </c>
    </row>
    <row r="445" spans="1:3">
      <c r="A445" t="s">
        <v>1209</v>
      </c>
      <c r="B445" t="s">
        <v>1210</v>
      </c>
      <c r="C445">
        <v>55555.21</v>
      </c>
    </row>
    <row r="446" spans="1:3">
      <c r="A446" t="s">
        <v>1211</v>
      </c>
      <c r="B446" t="s">
        <v>1212</v>
      </c>
      <c r="C446">
        <v>86483.83</v>
      </c>
    </row>
    <row r="447" spans="1:3">
      <c r="A447" t="s">
        <v>1213</v>
      </c>
      <c r="B447" t="s">
        <v>1214</v>
      </c>
      <c r="C447">
        <v>28598.48</v>
      </c>
    </row>
    <row r="448" spans="1:3">
      <c r="A448" t="s">
        <v>1215</v>
      </c>
      <c r="B448" t="s">
        <v>1210</v>
      </c>
      <c r="C448">
        <v>55555.21</v>
      </c>
    </row>
    <row r="449" spans="1:3">
      <c r="A449" t="s">
        <v>1216</v>
      </c>
      <c r="B449" t="s">
        <v>1210</v>
      </c>
      <c r="C449">
        <v>55555.21</v>
      </c>
    </row>
    <row r="450" spans="1:3">
      <c r="A450" t="s">
        <v>1217</v>
      </c>
      <c r="B450" t="s">
        <v>1210</v>
      </c>
      <c r="C450">
        <v>55555.21</v>
      </c>
    </row>
    <row r="451" spans="1:3">
      <c r="A451" t="s">
        <v>1218</v>
      </c>
      <c r="B451" t="s">
        <v>1219</v>
      </c>
      <c r="C451">
        <v>1949.68</v>
      </c>
    </row>
    <row r="452" spans="1:3">
      <c r="A452" t="s">
        <v>1220</v>
      </c>
      <c r="B452" t="s">
        <v>1221</v>
      </c>
      <c r="C452">
        <v>72269.37</v>
      </c>
    </row>
    <row r="453" spans="1:3">
      <c r="A453" t="s">
        <v>1222</v>
      </c>
      <c r="B453" t="s">
        <v>1219</v>
      </c>
      <c r="C453">
        <v>1949.68</v>
      </c>
    </row>
    <row r="454" spans="1:3">
      <c r="A454" t="s">
        <v>1223</v>
      </c>
      <c r="B454" t="s">
        <v>1224</v>
      </c>
      <c r="C454">
        <v>768.23</v>
      </c>
    </row>
    <row r="455" spans="1:3">
      <c r="A455" t="s">
        <v>1225</v>
      </c>
      <c r="B455" t="s">
        <v>1226</v>
      </c>
      <c r="C455">
        <v>618.37</v>
      </c>
    </row>
    <row r="456" spans="1:3">
      <c r="A456" t="s">
        <v>1227</v>
      </c>
      <c r="B456" t="s">
        <v>1226</v>
      </c>
      <c r="C456">
        <v>618.37</v>
      </c>
    </row>
    <row r="457" spans="1:3">
      <c r="A457" t="s">
        <v>1228</v>
      </c>
      <c r="B457" t="s">
        <v>1226</v>
      </c>
      <c r="C457">
        <v>618.37</v>
      </c>
    </row>
    <row r="458" spans="1:3">
      <c r="A458" t="s">
        <v>1229</v>
      </c>
      <c r="B458" t="s">
        <v>1226</v>
      </c>
      <c r="C458">
        <v>618.37</v>
      </c>
    </row>
    <row r="459" spans="1:3">
      <c r="A459" t="s">
        <v>1230</v>
      </c>
      <c r="B459" t="s">
        <v>1226</v>
      </c>
      <c r="C459">
        <v>618.41</v>
      </c>
    </row>
    <row r="460" spans="1:3">
      <c r="A460" t="s">
        <v>1231</v>
      </c>
      <c r="B460" t="s">
        <v>1224</v>
      </c>
      <c r="C460">
        <v>768.23</v>
      </c>
    </row>
    <row r="461" spans="1:3">
      <c r="A461" t="s">
        <v>1232</v>
      </c>
      <c r="B461" t="s">
        <v>1226</v>
      </c>
      <c r="C461">
        <v>618.37</v>
      </c>
    </row>
    <row r="462" spans="1:3">
      <c r="A462" t="s">
        <v>1233</v>
      </c>
      <c r="B462" t="s">
        <v>1224</v>
      </c>
      <c r="C462">
        <v>768.23</v>
      </c>
    </row>
    <row r="463" spans="1:3">
      <c r="A463" t="s">
        <v>1234</v>
      </c>
      <c r="B463" t="s">
        <v>1224</v>
      </c>
      <c r="C463">
        <v>768.23</v>
      </c>
    </row>
    <row r="464" spans="1:3">
      <c r="A464" t="s">
        <v>711</v>
      </c>
      <c r="C464">
        <v>1905178.36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48"/>
  <sheetViews>
    <sheetView showGridLines="0" workbookViewId="0">
      <selection activeCell="B42" sqref="B42:J46"/>
    </sheetView>
  </sheetViews>
  <sheetFormatPr baseColWidth="10" defaultRowHeight="12"/>
  <cols>
    <col min="1" max="1" width="1.42578125" style="17" customWidth="1"/>
    <col min="2" max="2" width="3.7109375" style="39" customWidth="1"/>
    <col min="3" max="3" width="11.7109375" style="40" customWidth="1"/>
    <col min="4" max="4" width="57.42578125" style="40" customWidth="1"/>
    <col min="5" max="7" width="18.7109375" style="41" customWidth="1"/>
    <col min="8" max="8" width="15.85546875" style="41" customWidth="1"/>
    <col min="9" max="9" width="16.140625" style="41" customWidth="1"/>
    <col min="10" max="10" width="1.42578125" style="39" customWidth="1"/>
    <col min="11" max="11" width="0" style="17" hidden="1" customWidth="1"/>
    <col min="12" max="16384" width="11.42578125" style="17"/>
  </cols>
  <sheetData>
    <row r="1" spans="1:11" ht="12.75" thickBot="1"/>
    <row r="2" spans="1:11" s="16" customFormat="1" ht="15" customHeight="1">
      <c r="A2" s="56"/>
      <c r="B2" s="484"/>
      <c r="C2" s="551"/>
      <c r="D2" s="1030"/>
      <c r="E2" s="1030"/>
      <c r="F2" s="1030"/>
      <c r="G2" s="1030"/>
      <c r="H2" s="1030"/>
      <c r="I2" s="551"/>
      <c r="J2" s="552"/>
    </row>
    <row r="3" spans="1:11" ht="14.1" customHeight="1">
      <c r="B3" s="553"/>
      <c r="C3" s="113"/>
      <c r="D3" s="1031" t="s">
        <v>132</v>
      </c>
      <c r="E3" s="1031"/>
      <c r="F3" s="1031"/>
      <c r="G3" s="1031"/>
      <c r="H3" s="1031"/>
      <c r="I3" s="113"/>
      <c r="J3" s="485"/>
      <c r="K3" s="73"/>
    </row>
    <row r="4" spans="1:11" ht="14.1" customHeight="1">
      <c r="B4" s="1035" t="s">
        <v>1238</v>
      </c>
      <c r="C4" s="1031"/>
      <c r="D4" s="1031"/>
      <c r="E4" s="1031"/>
      <c r="F4" s="1031"/>
      <c r="G4" s="1031"/>
      <c r="H4" s="1031"/>
      <c r="I4" s="1031"/>
      <c r="J4" s="1036"/>
      <c r="K4" s="73"/>
    </row>
    <row r="5" spans="1:11" ht="25.5" customHeight="1">
      <c r="B5" s="553"/>
      <c r="C5" s="113"/>
      <c r="D5" s="1031" t="s">
        <v>133</v>
      </c>
      <c r="E5" s="1031"/>
      <c r="F5" s="1031"/>
      <c r="G5" s="1031"/>
      <c r="H5" s="1031"/>
      <c r="I5" s="113"/>
      <c r="J5" s="485"/>
      <c r="K5" s="73"/>
    </row>
    <row r="6" spans="1:11" s="16" customFormat="1" ht="12.75">
      <c r="A6" s="56"/>
      <c r="B6" s="487"/>
      <c r="C6" s="452"/>
      <c r="D6" s="1032"/>
      <c r="E6" s="1032"/>
      <c r="F6" s="1032"/>
      <c r="G6" s="1032"/>
      <c r="H6" s="1032"/>
      <c r="I6" s="1032"/>
      <c r="J6" s="1033"/>
      <c r="K6" s="77"/>
    </row>
    <row r="7" spans="1:11" ht="12.75" customHeight="1">
      <c r="B7" s="487"/>
      <c r="C7" s="452"/>
      <c r="D7" s="452" t="s">
        <v>4</v>
      </c>
      <c r="E7" s="1003" t="s">
        <v>508</v>
      </c>
      <c r="F7" s="1003"/>
      <c r="G7" s="1003"/>
      <c r="H7" s="1003"/>
      <c r="I7" s="1003"/>
      <c r="J7" s="510"/>
      <c r="K7" s="77"/>
    </row>
    <row r="8" spans="1:11" ht="12.75">
      <c r="B8" s="487"/>
      <c r="C8" s="115"/>
      <c r="D8" s="115" t="s">
        <v>134</v>
      </c>
      <c r="E8" s="115"/>
      <c r="F8" s="115"/>
      <c r="G8" s="115"/>
      <c r="H8" s="115"/>
      <c r="I8" s="115"/>
      <c r="J8" s="554"/>
      <c r="K8" s="73"/>
    </row>
    <row r="9" spans="1:11" s="16" customFormat="1" ht="12.75">
      <c r="A9" s="56"/>
      <c r="B9" s="487"/>
      <c r="C9" s="115"/>
      <c r="D9" s="115"/>
      <c r="E9" s="115"/>
      <c r="F9" s="115"/>
      <c r="G9" s="115"/>
      <c r="H9" s="115"/>
      <c r="I9" s="115"/>
      <c r="J9" s="554"/>
      <c r="K9" s="77"/>
    </row>
    <row r="10" spans="1:11" s="16" customFormat="1" ht="63.75">
      <c r="A10" s="56"/>
      <c r="B10" s="555"/>
      <c r="C10" s="1026" t="s">
        <v>76</v>
      </c>
      <c r="D10" s="1026"/>
      <c r="E10" s="207" t="s">
        <v>49</v>
      </c>
      <c r="F10" s="207" t="s">
        <v>135</v>
      </c>
      <c r="G10" s="207" t="s">
        <v>136</v>
      </c>
      <c r="H10" s="207" t="s">
        <v>137</v>
      </c>
      <c r="I10" s="207" t="s">
        <v>138</v>
      </c>
      <c r="J10" s="556"/>
      <c r="K10" s="77"/>
    </row>
    <row r="11" spans="1:11" s="16" customFormat="1" ht="12.75">
      <c r="A11" s="56"/>
      <c r="B11" s="487"/>
      <c r="C11" s="115"/>
      <c r="D11" s="115"/>
      <c r="E11" s="115"/>
      <c r="F11" s="115"/>
      <c r="G11" s="115"/>
      <c r="H11" s="115"/>
      <c r="I11" s="115"/>
      <c r="J11" s="554"/>
      <c r="K11" s="77"/>
    </row>
    <row r="12" spans="1:11" s="16" customFormat="1" ht="12.75">
      <c r="A12" s="56"/>
      <c r="B12" s="491"/>
      <c r="C12" s="208"/>
      <c r="D12" s="436"/>
      <c r="E12" s="108"/>
      <c r="F12" s="123"/>
      <c r="G12" s="88"/>
      <c r="H12" s="85"/>
      <c r="I12" s="208"/>
      <c r="J12" s="557"/>
      <c r="K12" s="77"/>
    </row>
    <row r="13" spans="1:11" ht="12.75" customHeight="1">
      <c r="B13" s="492"/>
      <c r="C13" s="1012" t="s">
        <v>58</v>
      </c>
      <c r="D13" s="1012"/>
      <c r="E13" s="209">
        <v>1904.22</v>
      </c>
      <c r="F13" s="209">
        <v>0</v>
      </c>
      <c r="G13" s="209">
        <v>0</v>
      </c>
      <c r="H13" s="209">
        <v>0</v>
      </c>
      <c r="I13" s="210">
        <f>SUM(E13:H13)</f>
        <v>1904.22</v>
      </c>
      <c r="J13" s="557"/>
      <c r="K13" s="73"/>
    </row>
    <row r="14" spans="1:11" ht="9.9499999999999993" customHeight="1">
      <c r="B14" s="492"/>
      <c r="C14" s="444"/>
      <c r="D14" s="108"/>
      <c r="E14" s="211"/>
      <c r="F14" s="211"/>
      <c r="G14" s="211"/>
      <c r="H14" s="211"/>
      <c r="I14" s="211"/>
      <c r="J14" s="557"/>
      <c r="K14" s="73"/>
    </row>
    <row r="15" spans="1:11" ht="12.75" customHeight="1">
      <c r="B15" s="492"/>
      <c r="C15" s="1034" t="s">
        <v>139</v>
      </c>
      <c r="D15" s="1034"/>
      <c r="E15" s="212">
        <f>SUM(E16:E18)</f>
        <v>14161414.189999999</v>
      </c>
      <c r="F15" s="212">
        <f>SUM(F16:F18)</f>
        <v>0</v>
      </c>
      <c r="G15" s="212">
        <f>SUM(G16:G18)</f>
        <v>0</v>
      </c>
      <c r="H15" s="212">
        <f>SUM(H16:H18)</f>
        <v>0</v>
      </c>
      <c r="I15" s="212">
        <f>SUM(E15:H15)</f>
        <v>14161414.189999999</v>
      </c>
      <c r="J15" s="557"/>
      <c r="K15" s="73"/>
    </row>
    <row r="16" spans="1:11" ht="12.75" customHeight="1">
      <c r="B16" s="491"/>
      <c r="C16" s="1007" t="s">
        <v>140</v>
      </c>
      <c r="D16" s="1007"/>
      <c r="E16" s="213">
        <v>14161414.189999999</v>
      </c>
      <c r="F16" s="213">
        <v>0</v>
      </c>
      <c r="G16" s="213">
        <v>0</v>
      </c>
      <c r="H16" s="213">
        <v>0</v>
      </c>
      <c r="I16" s="211">
        <f t="shared" ref="I16:I24" si="0">SUM(E16:H16)</f>
        <v>14161414.189999999</v>
      </c>
      <c r="J16" s="557"/>
      <c r="K16" s="73"/>
    </row>
    <row r="17" spans="2:11" ht="12.75" customHeight="1">
      <c r="B17" s="491"/>
      <c r="C17" s="1007" t="s">
        <v>51</v>
      </c>
      <c r="D17" s="1007"/>
      <c r="E17" s="213">
        <v>0</v>
      </c>
      <c r="F17" s="213">
        <v>0</v>
      </c>
      <c r="G17" s="213">
        <v>0</v>
      </c>
      <c r="H17" s="213">
        <v>0</v>
      </c>
      <c r="I17" s="211">
        <f t="shared" si="0"/>
        <v>0</v>
      </c>
      <c r="J17" s="557"/>
      <c r="K17" s="73"/>
    </row>
    <row r="18" spans="2:11" ht="12.75" customHeight="1">
      <c r="B18" s="491"/>
      <c r="C18" s="1007" t="s">
        <v>141</v>
      </c>
      <c r="D18" s="1007"/>
      <c r="E18" s="213">
        <v>0</v>
      </c>
      <c r="F18" s="213">
        <v>0</v>
      </c>
      <c r="G18" s="213">
        <v>0</v>
      </c>
      <c r="H18" s="213">
        <v>0</v>
      </c>
      <c r="I18" s="211">
        <f t="shared" si="0"/>
        <v>0</v>
      </c>
      <c r="J18" s="557"/>
      <c r="K18" s="73"/>
    </row>
    <row r="19" spans="2:11" ht="9.9499999999999993" customHeight="1">
      <c r="B19" s="492"/>
      <c r="C19" s="444"/>
      <c r="D19" s="108"/>
      <c r="E19" s="211"/>
      <c r="F19" s="211"/>
      <c r="G19" s="211"/>
      <c r="H19" s="211"/>
      <c r="I19" s="211"/>
      <c r="J19" s="557"/>
      <c r="K19" s="73"/>
    </row>
    <row r="20" spans="2:11" ht="12.75" customHeight="1">
      <c r="B20" s="492"/>
      <c r="C20" s="1034" t="s">
        <v>142</v>
      </c>
      <c r="D20" s="1034"/>
      <c r="E20" s="212">
        <f>SUM(E21:E24)</f>
        <v>0</v>
      </c>
      <c r="F20" s="212">
        <f>SUM(F21:F24)</f>
        <v>-2941543.16</v>
      </c>
      <c r="G20" s="212">
        <f>SUM(G21:G24)</f>
        <v>0</v>
      </c>
      <c r="H20" s="212">
        <f>SUM(H21:H24)</f>
        <v>0</v>
      </c>
      <c r="I20" s="212">
        <f t="shared" si="0"/>
        <v>-2941543.16</v>
      </c>
      <c r="J20" s="557"/>
      <c r="K20" s="73"/>
    </row>
    <row r="21" spans="2:11" ht="12.75" customHeight="1">
      <c r="B21" s="491"/>
      <c r="C21" s="1007" t="s">
        <v>143</v>
      </c>
      <c r="D21" s="1007"/>
      <c r="E21" s="213">
        <v>0</v>
      </c>
      <c r="F21" s="213">
        <v>-1193037.8999999999</v>
      </c>
      <c r="G21" s="213">
        <v>0</v>
      </c>
      <c r="H21" s="213">
        <v>0</v>
      </c>
      <c r="I21" s="211">
        <f t="shared" si="0"/>
        <v>-1193037.8999999999</v>
      </c>
      <c r="J21" s="557"/>
      <c r="K21" s="73"/>
    </row>
    <row r="22" spans="2:11" ht="12.75" customHeight="1">
      <c r="B22" s="491"/>
      <c r="C22" s="1007" t="s">
        <v>55</v>
      </c>
      <c r="D22" s="1007"/>
      <c r="E22" s="213">
        <v>0</v>
      </c>
      <c r="F22" s="213">
        <v>-1748505.26</v>
      </c>
      <c r="G22" s="213">
        <v>0</v>
      </c>
      <c r="H22" s="213">
        <v>0</v>
      </c>
      <c r="I22" s="211">
        <f t="shared" si="0"/>
        <v>-1748505.26</v>
      </c>
      <c r="J22" s="557"/>
      <c r="K22" s="73"/>
    </row>
    <row r="23" spans="2:11" ht="12.75">
      <c r="B23" s="491"/>
      <c r="C23" s="1007" t="s">
        <v>144</v>
      </c>
      <c r="D23" s="1007"/>
      <c r="E23" s="213">
        <v>0</v>
      </c>
      <c r="F23" s="213">
        <v>0</v>
      </c>
      <c r="G23" s="213">
        <v>0</v>
      </c>
      <c r="H23" s="213">
        <v>0</v>
      </c>
      <c r="I23" s="211">
        <f t="shared" si="0"/>
        <v>0</v>
      </c>
      <c r="J23" s="557"/>
      <c r="K23" s="73"/>
    </row>
    <row r="24" spans="2:11" ht="12.75">
      <c r="B24" s="491"/>
      <c r="C24" s="1007" t="s">
        <v>57</v>
      </c>
      <c r="D24" s="1007"/>
      <c r="E24" s="213">
        <v>0</v>
      </c>
      <c r="F24" s="213">
        <v>0</v>
      </c>
      <c r="G24" s="213">
        <v>0</v>
      </c>
      <c r="H24" s="213">
        <v>0</v>
      </c>
      <c r="I24" s="211">
        <f t="shared" si="0"/>
        <v>0</v>
      </c>
      <c r="J24" s="557"/>
      <c r="K24" s="73"/>
    </row>
    <row r="25" spans="2:11" ht="9.9499999999999993" customHeight="1">
      <c r="B25" s="492"/>
      <c r="C25" s="444"/>
      <c r="D25" s="108"/>
      <c r="E25" s="211"/>
      <c r="F25" s="211"/>
      <c r="G25" s="211"/>
      <c r="H25" s="211"/>
      <c r="I25" s="211"/>
      <c r="J25" s="557"/>
      <c r="K25" s="73"/>
    </row>
    <row r="26" spans="2:11" ht="13.5" thickBot="1">
      <c r="B26" s="492"/>
      <c r="C26" s="1037" t="s">
        <v>313</v>
      </c>
      <c r="D26" s="1037"/>
      <c r="E26" s="214">
        <f>E13+E15+E20</f>
        <v>14163318.41</v>
      </c>
      <c r="F26" s="214">
        <f>F13+F15+F20</f>
        <v>-2941543.16</v>
      </c>
      <c r="G26" s="214">
        <f>G13+G15+G20</f>
        <v>0</v>
      </c>
      <c r="H26" s="214">
        <f>H13+H15+H20</f>
        <v>0</v>
      </c>
      <c r="I26" s="214">
        <f>SUM(E26:H26)</f>
        <v>11221775.25</v>
      </c>
      <c r="J26" s="557"/>
      <c r="K26" s="215" t="e">
        <f>+'1.ESF'!#REF!-'3.EVHP'!I26</f>
        <v>#REF!</v>
      </c>
    </row>
    <row r="27" spans="2:11" ht="12.75">
      <c r="B27" s="491"/>
      <c r="C27" s="108"/>
      <c r="D27" s="88"/>
      <c r="E27" s="211"/>
      <c r="F27" s="211"/>
      <c r="G27" s="211"/>
      <c r="H27" s="211"/>
      <c r="I27" s="211"/>
      <c r="J27" s="557"/>
      <c r="K27" s="73"/>
    </row>
    <row r="28" spans="2:11" ht="12.75" customHeight="1">
      <c r="B28" s="492"/>
      <c r="C28" s="1034" t="s">
        <v>145</v>
      </c>
      <c r="D28" s="1034"/>
      <c r="E28" s="212">
        <f>SUM(E29:E31)</f>
        <v>1066297.45</v>
      </c>
      <c r="F28" s="212">
        <f>SUM(F29:F31)</f>
        <v>0</v>
      </c>
      <c r="G28" s="212">
        <f>SUM(G29:G31)</f>
        <v>0</v>
      </c>
      <c r="H28" s="212">
        <f>SUM(H29:H31)</f>
        <v>0</v>
      </c>
      <c r="I28" s="212">
        <f>+I29</f>
        <v>1066297.45</v>
      </c>
      <c r="J28" s="557"/>
      <c r="K28" s="73"/>
    </row>
    <row r="29" spans="2:11" ht="12.75" customHeight="1">
      <c r="B29" s="491"/>
      <c r="C29" s="1007" t="s">
        <v>50</v>
      </c>
      <c r="D29" s="1007"/>
      <c r="E29" s="213">
        <v>1066297.45</v>
      </c>
      <c r="F29" s="213">
        <v>0</v>
      </c>
      <c r="G29" s="213">
        <v>0</v>
      </c>
      <c r="H29" s="213">
        <v>0</v>
      </c>
      <c r="I29" s="211">
        <f>SUM(E29:H29)</f>
        <v>1066297.45</v>
      </c>
      <c r="J29" s="557"/>
      <c r="K29" s="73"/>
    </row>
    <row r="30" spans="2:11" ht="12.75" customHeight="1">
      <c r="B30" s="491"/>
      <c r="C30" s="1007" t="s">
        <v>51</v>
      </c>
      <c r="D30" s="1007"/>
      <c r="E30" s="213">
        <v>0</v>
      </c>
      <c r="F30" s="213">
        <v>0</v>
      </c>
      <c r="G30" s="213">
        <v>0</v>
      </c>
      <c r="H30" s="213">
        <v>0</v>
      </c>
      <c r="I30" s="211">
        <f>SUM(E30:H30)</f>
        <v>0</v>
      </c>
      <c r="J30" s="557"/>
      <c r="K30" s="73"/>
    </row>
    <row r="31" spans="2:11" ht="12.75" customHeight="1">
      <c r="B31" s="491"/>
      <c r="C31" s="1007" t="s">
        <v>141</v>
      </c>
      <c r="D31" s="1007"/>
      <c r="E31" s="213">
        <v>0</v>
      </c>
      <c r="F31" s="213">
        <v>0</v>
      </c>
      <c r="G31" s="213">
        <v>0</v>
      </c>
      <c r="H31" s="213">
        <v>0</v>
      </c>
      <c r="I31" s="211">
        <f>SUM(E31:H31)</f>
        <v>0</v>
      </c>
      <c r="J31" s="557"/>
      <c r="K31" s="73"/>
    </row>
    <row r="32" spans="2:11" ht="9.9499999999999993" customHeight="1">
      <c r="B32" s="492"/>
      <c r="C32" s="444"/>
      <c r="D32" s="108"/>
      <c r="E32" s="211"/>
      <c r="F32" s="211"/>
      <c r="G32" s="211"/>
      <c r="H32" s="211"/>
      <c r="I32" s="211"/>
      <c r="J32" s="557"/>
      <c r="K32" s="73"/>
    </row>
    <row r="33" spans="2:11" ht="12.75" customHeight="1">
      <c r="B33" s="492" t="s">
        <v>134</v>
      </c>
      <c r="C33" s="1034" t="s">
        <v>142</v>
      </c>
      <c r="D33" s="1034"/>
      <c r="E33" s="212">
        <f>SUM(E34:E37)</f>
        <v>0</v>
      </c>
      <c r="F33" s="212">
        <f>SUM(F34:F37)</f>
        <v>0</v>
      </c>
      <c r="G33" s="212">
        <f>SUM(G34:G37)</f>
        <v>8874105.4499999993</v>
      </c>
      <c r="H33" s="212">
        <f>SUM(H34:H37)</f>
        <v>0</v>
      </c>
      <c r="I33" s="212">
        <f>SUM(E33:H33)</f>
        <v>8874105.4499999993</v>
      </c>
      <c r="J33" s="557"/>
      <c r="K33" s="73"/>
    </row>
    <row r="34" spans="2:11" ht="12.75" customHeight="1">
      <c r="B34" s="491"/>
      <c r="C34" s="1007" t="s">
        <v>143</v>
      </c>
      <c r="D34" s="1007"/>
      <c r="E34" s="213">
        <v>0</v>
      </c>
      <c r="F34" s="213">
        <v>0</v>
      </c>
      <c r="G34" s="213">
        <v>10067143.35</v>
      </c>
      <c r="H34" s="213">
        <v>0</v>
      </c>
      <c r="I34" s="211">
        <f>SUM(E34:H34)</f>
        <v>10067143.35</v>
      </c>
      <c r="J34" s="557"/>
      <c r="K34" s="73"/>
    </row>
    <row r="35" spans="2:11" ht="12.75" customHeight="1">
      <c r="B35" s="491"/>
      <c r="C35" s="1007" t="s">
        <v>55</v>
      </c>
      <c r="D35" s="1007"/>
      <c r="E35" s="213">
        <v>0</v>
      </c>
      <c r="F35" s="213">
        <v>0</v>
      </c>
      <c r="G35" s="213">
        <v>-1193037.8999999999</v>
      </c>
      <c r="H35" s="213">
        <v>0</v>
      </c>
      <c r="I35" s="211">
        <f>SUM(E35:H35)</f>
        <v>-1193037.8999999999</v>
      </c>
      <c r="J35" s="557"/>
      <c r="K35" s="73"/>
    </row>
    <row r="36" spans="2:11" ht="12.75">
      <c r="B36" s="491"/>
      <c r="C36" s="1007" t="s">
        <v>144</v>
      </c>
      <c r="D36" s="1007"/>
      <c r="E36" s="213">
        <v>0</v>
      </c>
      <c r="F36" s="213">
        <v>0</v>
      </c>
      <c r="G36" s="213">
        <v>0</v>
      </c>
      <c r="H36" s="213">
        <v>0</v>
      </c>
      <c r="I36" s="211">
        <f>SUM(E36:H36)</f>
        <v>0</v>
      </c>
      <c r="J36" s="557"/>
      <c r="K36" s="73"/>
    </row>
    <row r="37" spans="2:11" ht="12.75">
      <c r="B37" s="491"/>
      <c r="C37" s="1007" t="s">
        <v>57</v>
      </c>
      <c r="D37" s="1007"/>
      <c r="E37" s="213">
        <v>0</v>
      </c>
      <c r="F37" s="213">
        <v>0</v>
      </c>
      <c r="G37" s="213">
        <v>0</v>
      </c>
      <c r="H37" s="213">
        <v>0</v>
      </c>
      <c r="I37" s="211">
        <f>SUM(E37:H37)</f>
        <v>0</v>
      </c>
      <c r="J37" s="557"/>
      <c r="K37" s="73"/>
    </row>
    <row r="38" spans="2:11" ht="9.9499999999999993" customHeight="1">
      <c r="B38" s="492"/>
      <c r="C38" s="444"/>
      <c r="D38" s="108"/>
      <c r="E38" s="211"/>
      <c r="F38" s="211"/>
      <c r="G38" s="211"/>
      <c r="H38" s="211"/>
      <c r="I38" s="211"/>
      <c r="J38" s="557"/>
      <c r="K38" s="73"/>
    </row>
    <row r="39" spans="2:11" ht="12.75">
      <c r="B39" s="558"/>
      <c r="C39" s="1039" t="s">
        <v>609</v>
      </c>
      <c r="D39" s="1039"/>
      <c r="E39" s="216">
        <f>E26+E28+E33</f>
        <v>15229615.859999999</v>
      </c>
      <c r="F39" s="216">
        <f>F26+F28+F33</f>
        <v>-2941543.16</v>
      </c>
      <c r="G39" s="216">
        <f>G28+G33</f>
        <v>8874105.4499999993</v>
      </c>
      <c r="H39" s="216">
        <f>H26+H28+H33</f>
        <v>0</v>
      </c>
      <c r="I39" s="216">
        <f>SUM(E39:H39)</f>
        <v>21162178.149999999</v>
      </c>
      <c r="J39" s="559"/>
      <c r="K39" s="215">
        <f>+I39-'1.ESF'!K58</f>
        <v>9940402.8999999985</v>
      </c>
    </row>
    <row r="40" spans="2:11" ht="12.75">
      <c r="B40" s="560"/>
      <c r="C40" s="217"/>
      <c r="D40" s="217"/>
      <c r="E40" s="217"/>
      <c r="F40" s="217"/>
      <c r="G40" s="217"/>
      <c r="H40" s="217"/>
      <c r="I40" s="217"/>
      <c r="J40" s="561"/>
      <c r="K40" s="73"/>
    </row>
    <row r="41" spans="2:11" ht="12.75">
      <c r="B41" s="562"/>
      <c r="C41" s="158"/>
      <c r="D41" s="158"/>
      <c r="E41" s="158"/>
      <c r="F41" s="158"/>
      <c r="G41" s="563"/>
      <c r="H41" s="563"/>
      <c r="I41" s="563"/>
      <c r="J41" s="557"/>
      <c r="K41" s="73"/>
    </row>
    <row r="42" spans="2:11" ht="15" customHeight="1">
      <c r="B42" s="474"/>
      <c r="C42" s="1018" t="s">
        <v>78</v>
      </c>
      <c r="D42" s="1018"/>
      <c r="E42" s="1018"/>
      <c r="F42" s="1018"/>
      <c r="G42" s="1018"/>
      <c r="H42" s="1018"/>
      <c r="I42" s="1018"/>
      <c r="J42" s="1040"/>
      <c r="K42" s="73"/>
    </row>
    <row r="43" spans="2:11" ht="9.75" customHeight="1">
      <c r="B43" s="474"/>
      <c r="C43" s="88"/>
      <c r="D43" s="103"/>
      <c r="E43" s="104"/>
      <c r="F43" s="104"/>
      <c r="G43" s="448"/>
      <c r="H43" s="105"/>
      <c r="I43" s="103"/>
      <c r="J43" s="504"/>
      <c r="K43" s="73"/>
    </row>
    <row r="44" spans="2:11" ht="45" customHeight="1">
      <c r="B44" s="474"/>
      <c r="C44" s="88"/>
      <c r="D44" s="1017"/>
      <c r="E44" s="1017"/>
      <c r="F44" s="104"/>
      <c r="G44" s="448"/>
      <c r="H44" s="1016"/>
      <c r="I44" s="1016"/>
      <c r="J44" s="504"/>
      <c r="K44" s="73"/>
    </row>
    <row r="45" spans="2:11" ht="14.1" customHeight="1">
      <c r="B45" s="474"/>
      <c r="C45" s="107"/>
      <c r="D45" s="1014" t="s">
        <v>448</v>
      </c>
      <c r="E45" s="1014"/>
      <c r="F45" s="104"/>
      <c r="G45" s="104"/>
      <c r="H45" s="1014" t="s">
        <v>449</v>
      </c>
      <c r="I45" s="1014"/>
      <c r="J45" s="521"/>
      <c r="K45" s="73"/>
    </row>
    <row r="46" spans="2:11" ht="14.1" customHeight="1" thickBot="1">
      <c r="B46" s="479"/>
      <c r="C46" s="564"/>
      <c r="D46" s="1038" t="s">
        <v>578</v>
      </c>
      <c r="E46" s="1038"/>
      <c r="F46" s="565"/>
      <c r="G46" s="565"/>
      <c r="H46" s="1038" t="s">
        <v>450</v>
      </c>
      <c r="I46" s="1038"/>
      <c r="J46" s="523"/>
      <c r="K46" s="73"/>
    </row>
    <row r="47" spans="2:11" ht="12.75">
      <c r="B47" s="218"/>
      <c r="C47" s="219"/>
      <c r="D47" s="219"/>
      <c r="E47" s="220"/>
      <c r="F47" s="220"/>
      <c r="G47" s="220"/>
      <c r="H47" s="220"/>
      <c r="I47" s="220"/>
      <c r="J47" s="218"/>
      <c r="K47" s="73"/>
    </row>
    <row r="48" spans="2:11" ht="12.75">
      <c r="B48" s="218"/>
      <c r="C48" s="219"/>
      <c r="D48" s="219"/>
      <c r="E48" s="220"/>
      <c r="F48" s="220"/>
      <c r="G48" s="220"/>
      <c r="H48" s="220"/>
      <c r="I48" s="220"/>
      <c r="J48" s="218"/>
      <c r="K48" s="73"/>
    </row>
  </sheetData>
  <sheetProtection formatCells="0" selectLockedCells="1"/>
  <mergeCells count="35">
    <mergeCell ref="D46:E46"/>
    <mergeCell ref="H46:I46"/>
    <mergeCell ref="C39:D39"/>
    <mergeCell ref="C42:J42"/>
    <mergeCell ref="D44:E44"/>
    <mergeCell ref="H44:I44"/>
    <mergeCell ref="D45:E45"/>
    <mergeCell ref="H45:I45"/>
    <mergeCell ref="C37:D37"/>
    <mergeCell ref="C23:D23"/>
    <mergeCell ref="C24:D24"/>
    <mergeCell ref="C26:D26"/>
    <mergeCell ref="C28:D28"/>
    <mergeCell ref="C29:D29"/>
    <mergeCell ref="C30:D30"/>
    <mergeCell ref="C31:D31"/>
    <mergeCell ref="C33:D33"/>
    <mergeCell ref="C34:D34"/>
    <mergeCell ref="C35:D35"/>
    <mergeCell ref="C36:D36"/>
    <mergeCell ref="D2:H2"/>
    <mergeCell ref="D3:H3"/>
    <mergeCell ref="C22:D22"/>
    <mergeCell ref="D5:H5"/>
    <mergeCell ref="D6:J6"/>
    <mergeCell ref="C10:D10"/>
    <mergeCell ref="C13:D13"/>
    <mergeCell ref="C15:D15"/>
    <mergeCell ref="C16:D16"/>
    <mergeCell ref="C17:D17"/>
    <mergeCell ref="C18:D18"/>
    <mergeCell ref="C20:D20"/>
    <mergeCell ref="C21:D21"/>
    <mergeCell ref="B4:J4"/>
    <mergeCell ref="E7:I7"/>
  </mergeCells>
  <printOptions horizontalCentered="1" verticalCentered="1"/>
  <pageMargins left="0.25" right="0.25" top="0.75" bottom="0.75" header="0.3" footer="0.3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45"/>
  <sheetViews>
    <sheetView workbookViewId="0">
      <selection activeCell="J32" sqref="J32"/>
    </sheetView>
  </sheetViews>
  <sheetFormatPr baseColWidth="10" defaultRowHeight="15"/>
  <cols>
    <col min="1" max="1" width="43.7109375" customWidth="1"/>
    <col min="2" max="2" width="18" customWidth="1"/>
    <col min="3" max="3" width="16" customWidth="1"/>
    <col min="4" max="4" width="16.42578125" customWidth="1"/>
    <col min="5" max="5" width="14.140625" customWidth="1"/>
    <col min="6" max="6" width="17.85546875" customWidth="1"/>
    <col min="8" max="8" width="12.7109375" bestFit="1" customWidth="1"/>
  </cols>
  <sheetData>
    <row r="1" spans="1:6" ht="15.75" thickBot="1"/>
    <row r="2" spans="1:6" ht="63" customHeight="1">
      <c r="A2" s="1046" t="s">
        <v>1279</v>
      </c>
      <c r="B2" s="1047"/>
      <c r="C2" s="1047"/>
      <c r="D2" s="1047"/>
      <c r="E2" s="1047"/>
      <c r="F2" s="1048"/>
    </row>
    <row r="3" spans="1:6" ht="67.5">
      <c r="A3" s="916" t="s">
        <v>76</v>
      </c>
      <c r="B3" s="926" t="s">
        <v>1239</v>
      </c>
      <c r="C3" s="926" t="s">
        <v>1240</v>
      </c>
      <c r="D3" s="926" t="s">
        <v>1241</v>
      </c>
      <c r="E3" s="926" t="s">
        <v>1242</v>
      </c>
      <c r="F3" s="915" t="s">
        <v>225</v>
      </c>
    </row>
    <row r="4" spans="1:6">
      <c r="A4" s="917"/>
      <c r="B4" s="927"/>
      <c r="C4" s="927"/>
      <c r="D4" s="927"/>
      <c r="E4" s="927"/>
      <c r="F4" s="925"/>
    </row>
    <row r="5" spans="1:6" ht="20.25" customHeight="1">
      <c r="A5" s="918" t="s">
        <v>1243</v>
      </c>
      <c r="B5" s="928">
        <v>14161414.189999999</v>
      </c>
      <c r="C5" s="932"/>
      <c r="D5" s="932"/>
      <c r="E5" s="932"/>
      <c r="F5" s="919">
        <v>14161414.189999999</v>
      </c>
    </row>
    <row r="6" spans="1:6" ht="20.25" customHeight="1">
      <c r="A6" s="920" t="s">
        <v>50</v>
      </c>
      <c r="B6" s="929">
        <v>14161414.189999999</v>
      </c>
      <c r="C6" s="932"/>
      <c r="D6" s="932"/>
      <c r="E6" s="932"/>
      <c r="F6" s="921">
        <v>14161414.189999999</v>
      </c>
    </row>
    <row r="7" spans="1:6" ht="20.25" customHeight="1">
      <c r="A7" s="920" t="s">
        <v>51</v>
      </c>
      <c r="B7" s="929">
        <v>0</v>
      </c>
      <c r="C7" s="932"/>
      <c r="D7" s="932"/>
      <c r="E7" s="932"/>
      <c r="F7" s="921">
        <v>0</v>
      </c>
    </row>
    <row r="8" spans="1:6" ht="20.25" customHeight="1">
      <c r="A8" s="920" t="s">
        <v>141</v>
      </c>
      <c r="B8" s="929">
        <v>0</v>
      </c>
      <c r="C8" s="932"/>
      <c r="D8" s="932"/>
      <c r="E8" s="932"/>
      <c r="F8" s="921">
        <v>0</v>
      </c>
    </row>
    <row r="9" spans="1:6" ht="20.25" customHeight="1">
      <c r="A9" s="920"/>
      <c r="B9" s="929"/>
      <c r="C9" s="929"/>
      <c r="D9" s="929"/>
      <c r="E9" s="929"/>
      <c r="F9" s="921"/>
    </row>
    <row r="10" spans="1:6" ht="20.25" customHeight="1">
      <c r="A10" s="918" t="s">
        <v>1244</v>
      </c>
      <c r="B10" s="932"/>
      <c r="C10" s="928">
        <v>-1746601.04</v>
      </c>
      <c r="D10" s="928">
        <v>-1193037.8999999999</v>
      </c>
      <c r="E10" s="932"/>
      <c r="F10" s="919">
        <v>-2939638.94</v>
      </c>
    </row>
    <row r="11" spans="1:6" ht="20.25" customHeight="1">
      <c r="A11" s="920" t="s">
        <v>143</v>
      </c>
      <c r="B11" s="932"/>
      <c r="C11" s="932"/>
      <c r="D11" s="929">
        <v>-1193037.8999999999</v>
      </c>
      <c r="E11" s="932"/>
      <c r="F11" s="921">
        <v>-1193037.8999999999</v>
      </c>
    </row>
    <row r="12" spans="1:6" ht="20.25" customHeight="1">
      <c r="A12" s="920" t="s">
        <v>55</v>
      </c>
      <c r="B12" s="932"/>
      <c r="C12" s="929">
        <v>-1748505.26</v>
      </c>
      <c r="D12" s="932"/>
      <c r="E12" s="932"/>
      <c r="F12" s="921">
        <v>-1748505.26</v>
      </c>
    </row>
    <row r="13" spans="1:6" ht="20.25" customHeight="1">
      <c r="A13" s="920" t="s">
        <v>144</v>
      </c>
      <c r="B13" s="932"/>
      <c r="C13" s="929">
        <v>0</v>
      </c>
      <c r="D13" s="932"/>
      <c r="E13" s="932"/>
      <c r="F13" s="921">
        <v>0</v>
      </c>
    </row>
    <row r="14" spans="1:6" ht="20.25" customHeight="1">
      <c r="A14" s="920" t="s">
        <v>57</v>
      </c>
      <c r="B14" s="932"/>
      <c r="C14" s="929">
        <v>0</v>
      </c>
      <c r="D14" s="932"/>
      <c r="E14" s="932"/>
      <c r="F14" s="921">
        <v>0</v>
      </c>
    </row>
    <row r="15" spans="1:6" ht="20.25" customHeight="1">
      <c r="A15" s="920" t="s">
        <v>58</v>
      </c>
      <c r="B15" s="932"/>
      <c r="C15" s="929">
        <v>1904.22</v>
      </c>
      <c r="D15" s="932"/>
      <c r="E15" s="932"/>
      <c r="F15" s="921">
        <v>1904.22</v>
      </c>
    </row>
    <row r="16" spans="1:6" ht="20.25" customHeight="1">
      <c r="A16" s="920"/>
      <c r="B16" s="929"/>
      <c r="C16" s="929"/>
      <c r="D16" s="929"/>
      <c r="E16" s="929"/>
      <c r="F16" s="921"/>
    </row>
    <row r="17" spans="1:9" ht="20.25" customHeight="1">
      <c r="A17" s="918" t="s">
        <v>1245</v>
      </c>
      <c r="B17" s="932"/>
      <c r="C17" s="932"/>
      <c r="D17" s="932"/>
      <c r="E17" s="928">
        <v>0</v>
      </c>
      <c r="F17" s="919">
        <v>0</v>
      </c>
    </row>
    <row r="18" spans="1:9" ht="20.25" customHeight="1">
      <c r="A18" s="920" t="s">
        <v>60</v>
      </c>
      <c r="B18" s="932"/>
      <c r="C18" s="932"/>
      <c r="D18" s="932"/>
      <c r="E18" s="929">
        <v>0</v>
      </c>
      <c r="F18" s="921">
        <v>0</v>
      </c>
    </row>
    <row r="19" spans="1:9" ht="20.25" customHeight="1">
      <c r="A19" s="920" t="s">
        <v>61</v>
      </c>
      <c r="B19" s="932"/>
      <c r="C19" s="932"/>
      <c r="D19" s="932"/>
      <c r="E19" s="929">
        <v>0</v>
      </c>
      <c r="F19" s="921">
        <v>0</v>
      </c>
    </row>
    <row r="20" spans="1:9" ht="20.25" customHeight="1">
      <c r="A20" s="920"/>
      <c r="B20" s="929"/>
      <c r="C20" s="929"/>
      <c r="D20" s="929"/>
      <c r="E20" s="929"/>
      <c r="F20" s="921"/>
    </row>
    <row r="21" spans="1:9" ht="20.25" customHeight="1">
      <c r="A21" s="918" t="s">
        <v>1246</v>
      </c>
      <c r="B21" s="928">
        <v>14161414.189999999</v>
      </c>
      <c r="C21" s="928">
        <v>-1746601.04</v>
      </c>
      <c r="D21" s="928">
        <v>-1193037.8999999999</v>
      </c>
      <c r="E21" s="928">
        <v>0</v>
      </c>
      <c r="F21" s="919">
        <v>11221775.249999998</v>
      </c>
      <c r="I21" s="938"/>
    </row>
    <row r="22" spans="1:9" ht="20.25" customHeight="1">
      <c r="A22" s="918"/>
      <c r="B22" s="928"/>
      <c r="C22" s="928"/>
      <c r="D22" s="928"/>
      <c r="E22" s="928"/>
      <c r="F22" s="919"/>
    </row>
    <row r="23" spans="1:9" ht="20.25" customHeight="1">
      <c r="A23" s="918" t="s">
        <v>1247</v>
      </c>
      <c r="B23" s="928">
        <f>SUM(B24:B27)</f>
        <v>1149695.45</v>
      </c>
      <c r="C23" s="932"/>
      <c r="D23" s="932"/>
      <c r="E23" s="933"/>
      <c r="F23" s="919">
        <f>SUM(F24:F26)</f>
        <v>1149695.45</v>
      </c>
    </row>
    <row r="24" spans="1:9" ht="20.25" customHeight="1">
      <c r="A24" s="920" t="s">
        <v>50</v>
      </c>
      <c r="B24" s="929">
        <v>1149695.45</v>
      </c>
      <c r="C24" s="932"/>
      <c r="D24" s="932"/>
      <c r="E24" s="932"/>
      <c r="F24" s="921">
        <v>1149695.45</v>
      </c>
    </row>
    <row r="25" spans="1:9" ht="20.25" customHeight="1">
      <c r="A25" s="920" t="s">
        <v>51</v>
      </c>
      <c r="B25" s="929">
        <v>0</v>
      </c>
      <c r="C25" s="932"/>
      <c r="D25" s="932"/>
      <c r="E25" s="932"/>
      <c r="F25" s="921">
        <v>0</v>
      </c>
    </row>
    <row r="26" spans="1:9" ht="20.25" customHeight="1">
      <c r="A26" s="920" t="s">
        <v>141</v>
      </c>
      <c r="B26" s="929">
        <v>0</v>
      </c>
      <c r="C26" s="932"/>
      <c r="D26" s="932"/>
      <c r="E26" s="932"/>
      <c r="F26" s="921">
        <v>0</v>
      </c>
    </row>
    <row r="27" spans="1:9" ht="20.25" customHeight="1">
      <c r="A27" s="920"/>
      <c r="B27" s="929"/>
      <c r="C27" s="929"/>
      <c r="D27" s="929"/>
      <c r="E27" s="929"/>
      <c r="F27" s="921"/>
    </row>
    <row r="28" spans="1:9" ht="20.25" customHeight="1">
      <c r="A28" s="918" t="s">
        <v>1248</v>
      </c>
      <c r="B28" s="932"/>
      <c r="C28" s="928">
        <v>-1193037.8999999999</v>
      </c>
      <c r="D28" s="928">
        <f>SUM(D29:D33)</f>
        <v>18672434.25</v>
      </c>
      <c r="E28" s="933"/>
      <c r="F28" s="919">
        <f>SUM(F29:F33)</f>
        <v>17479396.350000001</v>
      </c>
      <c r="H28" s="938"/>
    </row>
    <row r="29" spans="1:9" ht="20.25" customHeight="1">
      <c r="A29" s="920" t="s">
        <v>143</v>
      </c>
      <c r="B29" s="932"/>
      <c r="C29" s="932"/>
      <c r="D29" s="929">
        <v>17479396.350000001</v>
      </c>
      <c r="E29" s="932"/>
      <c r="F29" s="921">
        <f>+D29</f>
        <v>17479396.350000001</v>
      </c>
    </row>
    <row r="30" spans="1:9" ht="20.25" customHeight="1">
      <c r="A30" s="920" t="s">
        <v>55</v>
      </c>
      <c r="B30" s="932"/>
      <c r="C30" s="929">
        <v>-1193037.8999999999</v>
      </c>
      <c r="D30" s="929">
        <v>1193037.8999999999</v>
      </c>
      <c r="E30" s="932"/>
      <c r="F30" s="921">
        <f>+C30+D30</f>
        <v>0</v>
      </c>
      <c r="H30" s="939"/>
    </row>
    <row r="31" spans="1:9" ht="20.25" customHeight="1">
      <c r="A31" s="920" t="s">
        <v>144</v>
      </c>
      <c r="B31" s="932"/>
      <c r="C31" s="934"/>
      <c r="D31" s="930">
        <v>0</v>
      </c>
      <c r="E31" s="934"/>
      <c r="F31" s="921">
        <v>0</v>
      </c>
    </row>
    <row r="32" spans="1:9" ht="20.25" customHeight="1">
      <c r="A32" s="920" t="s">
        <v>57</v>
      </c>
      <c r="B32" s="932"/>
      <c r="C32" s="934"/>
      <c r="D32" s="930">
        <v>0</v>
      </c>
      <c r="E32" s="934"/>
      <c r="F32" s="921">
        <v>0</v>
      </c>
      <c r="H32" s="939"/>
    </row>
    <row r="33" spans="1:6" ht="20.25" customHeight="1">
      <c r="A33" s="920" t="s">
        <v>58</v>
      </c>
      <c r="B33" s="932"/>
      <c r="C33" s="934"/>
      <c r="D33" s="930">
        <v>0</v>
      </c>
      <c r="E33" s="934"/>
      <c r="F33" s="921">
        <v>0</v>
      </c>
    </row>
    <row r="34" spans="1:6" ht="20.25" customHeight="1">
      <c r="A34" s="920"/>
      <c r="B34" s="929"/>
      <c r="C34" s="930"/>
      <c r="D34" s="930"/>
      <c r="E34" s="930"/>
      <c r="F34" s="921"/>
    </row>
    <row r="35" spans="1:6" ht="20.25" customHeight="1">
      <c r="A35" s="922" t="s">
        <v>1249</v>
      </c>
      <c r="B35" s="932"/>
      <c r="C35" s="932"/>
      <c r="D35" s="932"/>
      <c r="E35" s="928">
        <v>0</v>
      </c>
      <c r="F35" s="919">
        <v>0</v>
      </c>
    </row>
    <row r="36" spans="1:6" ht="20.25" customHeight="1">
      <c r="A36" s="920" t="s">
        <v>60</v>
      </c>
      <c r="B36" s="932"/>
      <c r="C36" s="932"/>
      <c r="D36" s="932"/>
      <c r="E36" s="929">
        <v>0</v>
      </c>
      <c r="F36" s="921">
        <v>0</v>
      </c>
    </row>
    <row r="37" spans="1:6" ht="20.25" customHeight="1">
      <c r="A37" s="920" t="s">
        <v>61</v>
      </c>
      <c r="B37" s="932"/>
      <c r="C37" s="932"/>
      <c r="D37" s="932"/>
      <c r="E37" s="929">
        <v>0</v>
      </c>
      <c r="F37" s="921">
        <v>0</v>
      </c>
    </row>
    <row r="38" spans="1:6" ht="20.25" customHeight="1">
      <c r="A38" s="920"/>
      <c r="B38" s="929"/>
      <c r="C38" s="930"/>
      <c r="D38" s="930"/>
      <c r="E38" s="929"/>
      <c r="F38" s="921"/>
    </row>
    <row r="39" spans="1:6" ht="20.25" customHeight="1">
      <c r="A39" s="923" t="s">
        <v>1250</v>
      </c>
      <c r="B39" s="931">
        <f>+B21+B23</f>
        <v>15311109.639999999</v>
      </c>
      <c r="C39" s="931">
        <v>-2939638.94</v>
      </c>
      <c r="D39" s="931">
        <f>+D21+D28</f>
        <v>17479396.350000001</v>
      </c>
      <c r="E39" s="931">
        <v>0</v>
      </c>
      <c r="F39" s="924">
        <f>+B39+C39+D39</f>
        <v>29850867.050000001</v>
      </c>
    </row>
    <row r="40" spans="1:6">
      <c r="A40" s="935"/>
      <c r="B40" s="842"/>
      <c r="C40" s="842"/>
      <c r="D40" s="842"/>
      <c r="E40" s="842"/>
      <c r="F40" s="936"/>
    </row>
    <row r="41" spans="1:6">
      <c r="A41" s="1043" t="s">
        <v>78</v>
      </c>
      <c r="B41" s="1044"/>
      <c r="C41" s="1044"/>
      <c r="D41" s="1044"/>
      <c r="E41" s="1044"/>
      <c r="F41" s="1045"/>
    </row>
    <row r="42" spans="1:6">
      <c r="A42" s="913"/>
      <c r="B42" s="88"/>
      <c r="C42" s="103"/>
      <c r="D42" s="104"/>
      <c r="E42" s="104"/>
      <c r="F42" s="463"/>
    </row>
    <row r="43" spans="1:6">
      <c r="A43" s="913"/>
      <c r="B43" s="88"/>
      <c r="C43" s="1049"/>
      <c r="D43" s="1049"/>
      <c r="E43" s="104"/>
      <c r="F43" s="463"/>
    </row>
    <row r="44" spans="1:6">
      <c r="A44" s="1050" t="s">
        <v>448</v>
      </c>
      <c r="B44" s="1051"/>
      <c r="C44" s="842"/>
      <c r="D44" s="842"/>
      <c r="E44" s="1051" t="s">
        <v>449</v>
      </c>
      <c r="F44" s="1052"/>
    </row>
    <row r="45" spans="1:6" ht="15.75" thickBot="1">
      <c r="A45" s="1041" t="s">
        <v>578</v>
      </c>
      <c r="B45" s="1038"/>
      <c r="C45" s="937"/>
      <c r="D45" s="937"/>
      <c r="E45" s="1038" t="s">
        <v>450</v>
      </c>
      <c r="F45" s="1042"/>
    </row>
  </sheetData>
  <mergeCells count="7">
    <mergeCell ref="A45:B45"/>
    <mergeCell ref="E45:F45"/>
    <mergeCell ref="A41:F41"/>
    <mergeCell ref="A2:F2"/>
    <mergeCell ref="C43:D43"/>
    <mergeCell ref="A44:B44"/>
    <mergeCell ref="E44:F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U74"/>
  <sheetViews>
    <sheetView showGridLines="0" showWhiteSpace="0" zoomScale="80" zoomScaleNormal="80" workbookViewId="0">
      <selection activeCell="K49" sqref="K49:O49"/>
    </sheetView>
  </sheetViews>
  <sheetFormatPr baseColWidth="10" defaultRowHeight="12"/>
  <cols>
    <col min="1" max="1" width="1.42578125" style="17" customWidth="1"/>
    <col min="2" max="2" width="1" style="18" customWidth="1"/>
    <col min="3" max="3" width="1.140625" style="18" customWidth="1"/>
    <col min="4" max="4" width="1.42578125" style="18" customWidth="1"/>
    <col min="5" max="5" width="23.85546875" style="18" customWidth="1"/>
    <col min="6" max="6" width="21.42578125" style="18" customWidth="1"/>
    <col min="7" max="7" width="17.28515625" style="18" customWidth="1"/>
    <col min="8" max="9" width="18.7109375" style="20" customWidth="1"/>
    <col min="10" max="10" width="7.7109375" style="18" customWidth="1"/>
    <col min="11" max="12" width="3.7109375" style="17" customWidth="1"/>
    <col min="13" max="17" width="18.7109375" style="17" customWidth="1"/>
    <col min="18" max="18" width="1.7109375" style="17" customWidth="1"/>
    <col min="19" max="16384" width="11.42578125" style="17"/>
  </cols>
  <sheetData>
    <row r="1" spans="1:18" ht="7.5" customHeight="1" thickBot="1"/>
    <row r="2" spans="1:18" s="16" customFormat="1" ht="10.5" customHeight="1">
      <c r="A2" s="56"/>
      <c r="B2" s="484"/>
      <c r="C2" s="566"/>
      <c r="D2" s="566"/>
      <c r="E2" s="566"/>
      <c r="F2" s="1053"/>
      <c r="G2" s="1053"/>
      <c r="H2" s="1053"/>
      <c r="I2" s="1053"/>
      <c r="J2" s="1053"/>
      <c r="K2" s="1053"/>
      <c r="L2" s="1053"/>
      <c r="M2" s="1053"/>
      <c r="N2" s="1053"/>
      <c r="O2" s="1053"/>
      <c r="P2" s="1053"/>
      <c r="Q2" s="566"/>
      <c r="R2" s="567"/>
    </row>
    <row r="3" spans="1:18" ht="15" customHeight="1">
      <c r="B3" s="568"/>
      <c r="C3" s="69"/>
      <c r="D3" s="69"/>
      <c r="E3" s="69"/>
      <c r="F3" s="1005" t="s">
        <v>175</v>
      </c>
      <c r="G3" s="1005"/>
      <c r="H3" s="1005"/>
      <c r="I3" s="1005"/>
      <c r="J3" s="1005"/>
      <c r="K3" s="1005"/>
      <c r="L3" s="1005"/>
      <c r="M3" s="1005"/>
      <c r="N3" s="1005"/>
      <c r="O3" s="1005"/>
      <c r="P3" s="1005"/>
      <c r="Q3" s="69"/>
      <c r="R3" s="569"/>
    </row>
    <row r="4" spans="1:18" ht="15" customHeight="1">
      <c r="B4" s="1004" t="s">
        <v>1277</v>
      </c>
      <c r="C4" s="1005"/>
      <c r="D4" s="1005"/>
      <c r="E4" s="1005"/>
      <c r="F4" s="1005"/>
      <c r="G4" s="1005"/>
      <c r="H4" s="1005"/>
      <c r="I4" s="1005"/>
      <c r="J4" s="1005"/>
      <c r="K4" s="1005"/>
      <c r="L4" s="1005"/>
      <c r="M4" s="1005"/>
      <c r="N4" s="1005"/>
      <c r="O4" s="1005"/>
      <c r="P4" s="1005"/>
      <c r="Q4" s="1005"/>
      <c r="R4" s="1006"/>
    </row>
    <row r="5" spans="1:18" ht="20.25" customHeight="1">
      <c r="B5" s="568"/>
      <c r="C5" s="69"/>
      <c r="D5" s="69"/>
      <c r="E5" s="69"/>
      <c r="F5" s="1005" t="s">
        <v>1</v>
      </c>
      <c r="G5" s="1005"/>
      <c r="H5" s="1005"/>
      <c r="I5" s="1005"/>
      <c r="J5" s="1005"/>
      <c r="K5" s="1005"/>
      <c r="L5" s="1005"/>
      <c r="M5" s="1005"/>
      <c r="N5" s="1005"/>
      <c r="O5" s="1005"/>
      <c r="P5" s="1005"/>
      <c r="Q5" s="69"/>
      <c r="R5" s="569"/>
    </row>
    <row r="6" spans="1:18" ht="3" customHeight="1">
      <c r="B6" s="467"/>
      <c r="C6" s="76"/>
      <c r="D6" s="74"/>
      <c r="E6" s="221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  <c r="Q6" s="448"/>
      <c r="R6" s="463"/>
    </row>
    <row r="7" spans="1:18" ht="15.75" customHeight="1">
      <c r="B7" s="487"/>
      <c r="C7" s="1054"/>
      <c r="D7" s="1054"/>
      <c r="E7" s="1054"/>
      <c r="F7" s="116"/>
      <c r="G7" s="116"/>
      <c r="H7" s="452" t="s">
        <v>4</v>
      </c>
      <c r="I7" s="1055" t="s">
        <v>451</v>
      </c>
      <c r="J7" s="1055"/>
      <c r="K7" s="1055"/>
      <c r="L7" s="1055"/>
      <c r="M7" s="1055"/>
      <c r="N7" s="1055"/>
      <c r="O7" s="1055"/>
      <c r="P7" s="116"/>
      <c r="Q7" s="222"/>
      <c r="R7" s="463"/>
    </row>
    <row r="8" spans="1:18" s="16" customFormat="1" ht="5.0999999999999996" customHeight="1">
      <c r="A8" s="56"/>
      <c r="B8" s="467"/>
      <c r="C8" s="74"/>
      <c r="D8" s="74"/>
      <c r="E8" s="221"/>
      <c r="F8" s="74"/>
      <c r="G8" s="74"/>
      <c r="H8" s="223"/>
      <c r="I8" s="223"/>
      <c r="J8" s="221"/>
      <c r="K8" s="448"/>
      <c r="L8" s="448"/>
      <c r="M8" s="448"/>
      <c r="N8" s="448"/>
      <c r="O8" s="448"/>
      <c r="P8" s="448"/>
      <c r="Q8" s="448"/>
      <c r="R8" s="463"/>
    </row>
    <row r="9" spans="1:18" s="16" customFormat="1" ht="3" customHeight="1">
      <c r="A9" s="56"/>
      <c r="B9" s="467"/>
      <c r="C9" s="76"/>
      <c r="D9" s="224"/>
      <c r="E9" s="221"/>
      <c r="F9" s="224"/>
      <c r="G9" s="224"/>
      <c r="H9" s="225"/>
      <c r="I9" s="225"/>
      <c r="J9" s="221"/>
      <c r="K9" s="448"/>
      <c r="L9" s="448"/>
      <c r="M9" s="448"/>
      <c r="N9" s="448"/>
      <c r="O9" s="448"/>
      <c r="P9" s="448"/>
      <c r="Q9" s="448"/>
      <c r="R9" s="463"/>
    </row>
    <row r="10" spans="1:18" s="16" customFormat="1" ht="31.5" customHeight="1">
      <c r="A10" s="56"/>
      <c r="B10" s="570"/>
      <c r="C10" s="1056" t="s">
        <v>76</v>
      </c>
      <c r="D10" s="1056"/>
      <c r="E10" s="1056"/>
      <c r="F10" s="1056"/>
      <c r="G10" s="434"/>
      <c r="H10" s="81">
        <v>2018</v>
      </c>
      <c r="I10" s="81">
        <v>2017</v>
      </c>
      <c r="J10" s="226"/>
      <c r="K10" s="1056" t="s">
        <v>76</v>
      </c>
      <c r="L10" s="1056"/>
      <c r="M10" s="1056"/>
      <c r="N10" s="1056"/>
      <c r="O10" s="434"/>
      <c r="P10" s="81">
        <v>2018</v>
      </c>
      <c r="Q10" s="81">
        <v>2017</v>
      </c>
      <c r="R10" s="571"/>
    </row>
    <row r="11" spans="1:18" s="16" customFormat="1" ht="3" customHeight="1">
      <c r="A11" s="56"/>
      <c r="B11" s="467"/>
      <c r="C11" s="76"/>
      <c r="D11" s="76"/>
      <c r="E11" s="82"/>
      <c r="F11" s="82"/>
      <c r="G11" s="82"/>
      <c r="H11" s="227"/>
      <c r="I11" s="227"/>
      <c r="J11" s="76"/>
      <c r="K11" s="448"/>
      <c r="L11" s="448"/>
      <c r="M11" s="448"/>
      <c r="N11" s="448"/>
      <c r="O11" s="448"/>
      <c r="P11" s="448"/>
      <c r="Q11" s="448"/>
      <c r="R11" s="463"/>
    </row>
    <row r="12" spans="1:18" s="16" customFormat="1" ht="12.75">
      <c r="A12" s="56"/>
      <c r="B12" s="491"/>
      <c r="C12" s="85"/>
      <c r="D12" s="148"/>
      <c r="E12" s="148"/>
      <c r="F12" s="148"/>
      <c r="G12" s="148"/>
      <c r="H12" s="227"/>
      <c r="I12" s="227"/>
      <c r="J12" s="85"/>
      <c r="K12" s="448"/>
      <c r="L12" s="448"/>
      <c r="M12" s="448"/>
      <c r="N12" s="448"/>
      <c r="O12" s="448"/>
      <c r="P12" s="448"/>
      <c r="Q12" s="448"/>
      <c r="R12" s="463"/>
    </row>
    <row r="13" spans="1:18" ht="17.25" customHeight="1">
      <c r="B13" s="491"/>
      <c r="C13" s="1057" t="s">
        <v>176</v>
      </c>
      <c r="D13" s="1057"/>
      <c r="E13" s="1057"/>
      <c r="F13" s="1057"/>
      <c r="G13" s="1057"/>
      <c r="H13" s="227"/>
      <c r="I13" s="227"/>
      <c r="J13" s="85"/>
      <c r="K13" s="1057" t="s">
        <v>177</v>
      </c>
      <c r="L13" s="1057"/>
      <c r="M13" s="1057"/>
      <c r="N13" s="1057"/>
      <c r="O13" s="1057"/>
      <c r="P13" s="228"/>
      <c r="Q13" s="228"/>
      <c r="R13" s="463"/>
    </row>
    <row r="14" spans="1:18" ht="17.25" customHeight="1">
      <c r="B14" s="491"/>
      <c r="C14" s="85"/>
      <c r="D14" s="148"/>
      <c r="E14" s="85"/>
      <c r="F14" s="148"/>
      <c r="G14" s="148"/>
      <c r="H14" s="227"/>
      <c r="I14" s="227"/>
      <c r="J14" s="85"/>
      <c r="K14" s="85"/>
      <c r="L14" s="148"/>
      <c r="M14" s="148"/>
      <c r="N14" s="148"/>
      <c r="O14" s="148"/>
      <c r="P14" s="228"/>
      <c r="Q14" s="228"/>
      <c r="R14" s="463"/>
    </row>
    <row r="15" spans="1:18" ht="17.25" customHeight="1">
      <c r="B15" s="491"/>
      <c r="C15" s="85"/>
      <c r="D15" s="1057" t="s">
        <v>67</v>
      </c>
      <c r="E15" s="1057"/>
      <c r="F15" s="1057"/>
      <c r="G15" s="1057"/>
      <c r="H15" s="229">
        <f>SUM(H16:H25)</f>
        <v>109255706.06</v>
      </c>
      <c r="I15" s="229">
        <f>SUM(I16:I26)</f>
        <v>109619989.78</v>
      </c>
      <c r="J15" s="85"/>
      <c r="K15" s="85"/>
      <c r="L15" s="1057" t="s">
        <v>67</v>
      </c>
      <c r="M15" s="1057"/>
      <c r="N15" s="1057"/>
      <c r="O15" s="1057"/>
      <c r="P15" s="229">
        <f>SUM(P16:P18)</f>
        <v>1149695.45</v>
      </c>
      <c r="Q15" s="229">
        <f>+Q17</f>
        <v>-288833.3</v>
      </c>
      <c r="R15" s="463"/>
    </row>
    <row r="16" spans="1:18" ht="15" customHeight="1">
      <c r="B16" s="491"/>
      <c r="C16" s="85"/>
      <c r="D16" s="148"/>
      <c r="E16" s="1058" t="s">
        <v>85</v>
      </c>
      <c r="F16" s="1058"/>
      <c r="G16" s="1058"/>
      <c r="I16" s="230">
        <v>0</v>
      </c>
      <c r="J16" s="85"/>
      <c r="K16" s="85"/>
      <c r="L16" s="448"/>
      <c r="M16" s="1059" t="s">
        <v>33</v>
      </c>
      <c r="N16" s="1059"/>
      <c r="O16" s="1059"/>
      <c r="Q16" s="230">
        <v>0</v>
      </c>
      <c r="R16" s="463"/>
    </row>
    <row r="17" spans="2:21" ht="15" customHeight="1">
      <c r="B17" s="491"/>
      <c r="C17" s="85"/>
      <c r="D17" s="148"/>
      <c r="E17" s="1058" t="s">
        <v>198</v>
      </c>
      <c r="F17" s="1058"/>
      <c r="G17" s="1058"/>
      <c r="I17" s="230"/>
      <c r="J17" s="85"/>
      <c r="K17" s="85"/>
      <c r="L17" s="448"/>
      <c r="M17" s="1059" t="s">
        <v>35</v>
      </c>
      <c r="N17" s="1059"/>
      <c r="O17" s="1059"/>
      <c r="P17" s="230">
        <v>1149695.45</v>
      </c>
      <c r="Q17" s="230">
        <v>-288833.3</v>
      </c>
      <c r="R17" s="463"/>
    </row>
    <row r="18" spans="2:21" ht="15" customHeight="1">
      <c r="B18" s="491"/>
      <c r="C18" s="85"/>
      <c r="D18" s="446"/>
      <c r="E18" s="1058" t="s">
        <v>178</v>
      </c>
      <c r="F18" s="1058"/>
      <c r="G18" s="1058"/>
      <c r="I18" s="230">
        <v>0</v>
      </c>
      <c r="J18" s="85"/>
      <c r="K18" s="85"/>
      <c r="L18" s="227"/>
      <c r="M18" s="1059" t="s">
        <v>202</v>
      </c>
      <c r="N18" s="1059"/>
      <c r="O18" s="1059"/>
      <c r="Q18" s="230">
        <v>0</v>
      </c>
      <c r="R18" s="463"/>
    </row>
    <row r="19" spans="2:21" ht="15" customHeight="1">
      <c r="B19" s="491"/>
      <c r="C19" s="85"/>
      <c r="D19" s="446"/>
      <c r="E19" s="1058" t="s">
        <v>91</v>
      </c>
      <c r="F19" s="1058"/>
      <c r="G19" s="1058"/>
      <c r="I19" s="230">
        <v>0</v>
      </c>
      <c r="J19" s="85"/>
      <c r="K19" s="85"/>
      <c r="L19" s="227"/>
      <c r="M19" s="448"/>
      <c r="N19" s="448"/>
      <c r="O19" s="448"/>
      <c r="Q19" s="448"/>
      <c r="R19" s="463"/>
    </row>
    <row r="20" spans="2:21" ht="15" customHeight="1">
      <c r="B20" s="491"/>
      <c r="C20" s="85"/>
      <c r="D20" s="446"/>
      <c r="E20" s="1058" t="s">
        <v>92</v>
      </c>
      <c r="F20" s="1058"/>
      <c r="G20" s="1058"/>
      <c r="I20" s="230">
        <v>0</v>
      </c>
      <c r="J20" s="85"/>
      <c r="K20" s="85"/>
      <c r="L20" s="445" t="s">
        <v>68</v>
      </c>
      <c r="M20" s="445"/>
      <c r="N20" s="445"/>
      <c r="O20" s="445"/>
      <c r="Q20" s="229">
        <f>SUM(Q21:Q23)</f>
        <v>288833.3</v>
      </c>
      <c r="R20" s="463"/>
    </row>
    <row r="21" spans="2:21" ht="15" customHeight="1">
      <c r="B21" s="491"/>
      <c r="C21" s="85"/>
      <c r="D21" s="446"/>
      <c r="E21" s="1058" t="s">
        <v>93</v>
      </c>
      <c r="F21" s="1058"/>
      <c r="G21" s="1058"/>
      <c r="I21" s="230">
        <v>0</v>
      </c>
      <c r="J21" s="85"/>
      <c r="K21" s="85"/>
      <c r="L21" s="227"/>
      <c r="M21" s="446" t="s">
        <v>33</v>
      </c>
      <c r="N21" s="446"/>
      <c r="O21" s="446"/>
      <c r="Q21" s="230">
        <v>0</v>
      </c>
      <c r="R21" s="463"/>
    </row>
    <row r="22" spans="2:21" ht="15" customHeight="1">
      <c r="B22" s="491"/>
      <c r="C22" s="85"/>
      <c r="D22" s="446"/>
      <c r="E22" s="1058" t="s">
        <v>95</v>
      </c>
      <c r="F22" s="1058"/>
      <c r="G22" s="1058"/>
      <c r="I22" s="230">
        <v>0</v>
      </c>
      <c r="J22" s="85"/>
      <c r="K22" s="85"/>
      <c r="L22" s="227"/>
      <c r="M22" s="1059" t="s">
        <v>35</v>
      </c>
      <c r="N22" s="1059"/>
      <c r="O22" s="1059"/>
      <c r="Q22" s="230">
        <v>288833.3</v>
      </c>
      <c r="R22" s="463"/>
    </row>
    <row r="23" spans="2:21" ht="28.5" customHeight="1">
      <c r="B23" s="491"/>
      <c r="C23" s="85"/>
      <c r="D23" s="446"/>
      <c r="E23" s="1058" t="s">
        <v>97</v>
      </c>
      <c r="F23" s="1058"/>
      <c r="G23" s="1058"/>
      <c r="I23" s="230">
        <v>0</v>
      </c>
      <c r="J23" s="85"/>
      <c r="K23" s="85"/>
      <c r="L23" s="448"/>
      <c r="M23" s="1059" t="s">
        <v>203</v>
      </c>
      <c r="N23" s="1059"/>
      <c r="O23" s="1059"/>
      <c r="Q23" s="230">
        <v>0</v>
      </c>
      <c r="R23" s="463"/>
    </row>
    <row r="24" spans="2:21" ht="15" customHeight="1">
      <c r="B24" s="491"/>
      <c r="C24" s="85"/>
      <c r="D24" s="446"/>
      <c r="E24" s="1058" t="s">
        <v>102</v>
      </c>
      <c r="F24" s="1058"/>
      <c r="G24" s="1058"/>
      <c r="H24" s="230">
        <v>15918814.25</v>
      </c>
      <c r="I24" s="230">
        <v>16282632.810000001</v>
      </c>
      <c r="J24" s="85"/>
      <c r="K24" s="85"/>
      <c r="L24" s="1057" t="s">
        <v>179</v>
      </c>
      <c r="M24" s="1057"/>
      <c r="N24" s="1057"/>
      <c r="O24" s="1057"/>
      <c r="P24" s="865">
        <f>+P15+P19</f>
        <v>1149695.45</v>
      </c>
      <c r="Q24" s="229">
        <f>+Q15+Q20</f>
        <v>0</v>
      </c>
      <c r="R24" s="463"/>
    </row>
    <row r="25" spans="2:21" ht="15" customHeight="1">
      <c r="B25" s="491"/>
      <c r="C25" s="85"/>
      <c r="D25" s="446"/>
      <c r="E25" s="1058" t="s">
        <v>199</v>
      </c>
      <c r="F25" s="1058"/>
      <c r="G25" s="1058"/>
      <c r="H25" s="230">
        <v>93336891.810000002</v>
      </c>
      <c r="I25" s="230">
        <v>93337356.969999999</v>
      </c>
      <c r="J25" s="85"/>
      <c r="K25" s="85"/>
      <c r="L25" s="448"/>
      <c r="M25" s="448"/>
      <c r="N25" s="448"/>
      <c r="O25" s="448"/>
      <c r="Q25" s="818"/>
      <c r="R25" s="463"/>
    </row>
    <row r="26" spans="2:21" ht="15" customHeight="1">
      <c r="B26" s="491"/>
      <c r="C26" s="85"/>
      <c r="D26" s="446"/>
      <c r="E26" s="1058" t="s">
        <v>200</v>
      </c>
      <c r="F26" s="1058"/>
      <c r="G26" s="440"/>
      <c r="I26" s="230">
        <v>0</v>
      </c>
      <c r="J26" s="85"/>
      <c r="K26" s="448"/>
      <c r="L26" s="448"/>
      <c r="M26" s="448"/>
      <c r="N26" s="448"/>
      <c r="O26" s="448"/>
      <c r="Q26" s="448"/>
      <c r="R26" s="463"/>
    </row>
    <row r="27" spans="2:21" ht="15" customHeight="1">
      <c r="B27" s="491"/>
      <c r="C27" s="85"/>
      <c r="D27" s="148"/>
      <c r="E27" s="85"/>
      <c r="F27" s="148"/>
      <c r="G27" s="148"/>
      <c r="I27" s="227"/>
      <c r="J27" s="85"/>
      <c r="K27" s="1057" t="s">
        <v>180</v>
      </c>
      <c r="L27" s="1057"/>
      <c r="M27" s="1057"/>
      <c r="N27" s="1057"/>
      <c r="O27" s="1057"/>
      <c r="P27" s="794">
        <f>+P29+P35</f>
        <v>13754403.32</v>
      </c>
      <c r="Q27" s="794">
        <f>+Q29+Q35</f>
        <v>140304.08000000002</v>
      </c>
      <c r="R27" s="463"/>
    </row>
    <row r="28" spans="2:21" ht="15" customHeight="1">
      <c r="B28" s="491"/>
      <c r="C28" s="85"/>
      <c r="D28" s="1057" t="s">
        <v>68</v>
      </c>
      <c r="E28" s="1057"/>
      <c r="F28" s="1057"/>
      <c r="G28" s="1057"/>
      <c r="H28" s="864">
        <f>SUM(H29:H36)</f>
        <v>91776309.710000008</v>
      </c>
      <c r="I28" s="229">
        <f>SUM(I29:I47)</f>
        <v>109599560.57999998</v>
      </c>
      <c r="J28" s="85"/>
      <c r="K28" s="85"/>
      <c r="L28" s="148"/>
      <c r="M28" s="85"/>
      <c r="N28" s="440"/>
      <c r="O28" s="440"/>
      <c r="Q28" s="228"/>
      <c r="R28" s="463"/>
    </row>
    <row r="29" spans="2:21" ht="15" customHeight="1">
      <c r="B29" s="491"/>
      <c r="C29" s="85"/>
      <c r="D29" s="445"/>
      <c r="E29" s="1058" t="s">
        <v>181</v>
      </c>
      <c r="F29" s="1058"/>
      <c r="G29" s="1058"/>
      <c r="H29" s="230">
        <v>10405758.76</v>
      </c>
      <c r="I29" s="230">
        <v>13038203.810000001</v>
      </c>
      <c r="J29" s="85"/>
      <c r="K29" s="85"/>
      <c r="L29" s="445" t="s">
        <v>67</v>
      </c>
      <c r="M29" s="445"/>
      <c r="N29" s="445"/>
      <c r="O29" s="445"/>
      <c r="P29" s="794">
        <f>SUM(P30:P32)</f>
        <v>42494.48</v>
      </c>
      <c r="Q29" s="229">
        <f>Q30+Q33</f>
        <v>28681.86</v>
      </c>
      <c r="R29" s="463"/>
    </row>
    <row r="30" spans="2:21" ht="15" customHeight="1">
      <c r="B30" s="491"/>
      <c r="C30" s="85"/>
      <c r="D30" s="445"/>
      <c r="E30" s="1058" t="s">
        <v>88</v>
      </c>
      <c r="F30" s="1058"/>
      <c r="G30" s="1058"/>
      <c r="H30" s="230">
        <v>370584.13</v>
      </c>
      <c r="I30" s="230">
        <v>771209.94</v>
      </c>
      <c r="J30" s="85"/>
      <c r="K30" s="448"/>
      <c r="L30" s="448"/>
      <c r="M30" s="446" t="s">
        <v>182</v>
      </c>
      <c r="N30" s="446"/>
      <c r="O30" s="446"/>
      <c r="P30" s="17">
        <v>0</v>
      </c>
      <c r="Q30" s="230">
        <f>SUM(Q31:Q32)</f>
        <v>28681.86</v>
      </c>
      <c r="R30" s="463"/>
    </row>
    <row r="31" spans="2:21" ht="15" customHeight="1">
      <c r="B31" s="491"/>
      <c r="C31" s="85"/>
      <c r="D31" s="445"/>
      <c r="E31" s="1058" t="s">
        <v>90</v>
      </c>
      <c r="F31" s="1058"/>
      <c r="G31" s="1058"/>
      <c r="H31" s="230">
        <v>7944366.3499999996</v>
      </c>
      <c r="I31" s="230">
        <v>13590008.289999999</v>
      </c>
      <c r="J31" s="85"/>
      <c r="K31" s="85"/>
      <c r="L31" s="445"/>
      <c r="M31" s="446" t="s">
        <v>183</v>
      </c>
      <c r="N31" s="446"/>
      <c r="O31" s="446"/>
      <c r="P31" s="17">
        <v>0</v>
      </c>
      <c r="Q31" s="230">
        <v>0</v>
      </c>
      <c r="R31" s="463"/>
      <c r="U31" s="58"/>
    </row>
    <row r="32" spans="2:21" ht="15" customHeight="1">
      <c r="B32" s="491"/>
      <c r="C32" s="85"/>
      <c r="D32" s="148"/>
      <c r="E32" s="85"/>
      <c r="F32" s="148"/>
      <c r="G32" s="148"/>
      <c r="H32" s="230"/>
      <c r="I32" s="227"/>
      <c r="J32" s="85"/>
      <c r="K32" s="85"/>
      <c r="L32" s="445"/>
      <c r="M32" s="446" t="s">
        <v>185</v>
      </c>
      <c r="N32" s="446"/>
      <c r="O32" s="446"/>
      <c r="P32" s="230">
        <v>42494.48</v>
      </c>
      <c r="Q32" s="230">
        <v>28681.86</v>
      </c>
      <c r="R32" s="463"/>
    </row>
    <row r="33" spans="2:21" ht="15" customHeight="1">
      <c r="B33" s="491"/>
      <c r="C33" s="85"/>
      <c r="D33" s="445"/>
      <c r="E33" s="1058" t="s">
        <v>94</v>
      </c>
      <c r="F33" s="1058"/>
      <c r="G33" s="1058"/>
      <c r="H33" s="230"/>
      <c r="I33" s="230"/>
      <c r="J33" s="85"/>
      <c r="K33" s="85"/>
      <c r="L33" s="445"/>
      <c r="M33" s="1059" t="s">
        <v>309</v>
      </c>
      <c r="N33" s="1059"/>
      <c r="O33" s="1059"/>
      <c r="P33" s="230"/>
      <c r="Q33" s="230"/>
      <c r="R33" s="463"/>
    </row>
    <row r="34" spans="2:21" ht="15" customHeight="1">
      <c r="B34" s="491"/>
      <c r="C34" s="85"/>
      <c r="D34" s="445"/>
      <c r="E34" s="1058" t="s">
        <v>184</v>
      </c>
      <c r="F34" s="1058"/>
      <c r="G34" s="1058"/>
      <c r="H34" s="230">
        <v>23210240.879999999</v>
      </c>
      <c r="I34" s="230">
        <v>51106431.439999998</v>
      </c>
      <c r="J34" s="85"/>
      <c r="K34" s="85"/>
      <c r="L34" s="227"/>
      <c r="M34" s="448"/>
      <c r="N34" s="448"/>
      <c r="O34" s="448"/>
      <c r="Q34" s="448"/>
      <c r="R34" s="463"/>
    </row>
    <row r="35" spans="2:21" ht="15" customHeight="1">
      <c r="B35" s="491"/>
      <c r="C35" s="85"/>
      <c r="D35" s="445"/>
      <c r="E35" s="1058" t="s">
        <v>186</v>
      </c>
      <c r="F35" s="1058"/>
      <c r="G35" s="1058"/>
      <c r="H35" s="230">
        <v>0</v>
      </c>
      <c r="I35" s="230">
        <v>1037000</v>
      </c>
      <c r="J35" s="85"/>
      <c r="K35" s="85"/>
      <c r="L35" s="445" t="s">
        <v>68</v>
      </c>
      <c r="M35" s="445"/>
      <c r="N35" s="445"/>
      <c r="O35" s="445"/>
      <c r="P35" s="229">
        <f>SUM(P36:P39)</f>
        <v>13711908.84</v>
      </c>
      <c r="Q35" s="229">
        <f>Q36+Q39</f>
        <v>111622.22</v>
      </c>
      <c r="R35" s="463"/>
      <c r="U35" s="58"/>
    </row>
    <row r="36" spans="2:21" ht="15" customHeight="1">
      <c r="B36" s="491"/>
      <c r="C36" s="85"/>
      <c r="D36" s="445"/>
      <c r="E36" s="1058" t="s">
        <v>99</v>
      </c>
      <c r="F36" s="1058"/>
      <c r="G36" s="1058"/>
      <c r="H36" s="230">
        <v>49845359.590000004</v>
      </c>
      <c r="I36" s="230">
        <v>30056707.100000001</v>
      </c>
      <c r="J36" s="85"/>
      <c r="K36" s="85"/>
      <c r="L36" s="448"/>
      <c r="M36" s="446" t="s">
        <v>187</v>
      </c>
      <c r="N36" s="446"/>
      <c r="O36" s="446"/>
      <c r="P36" s="229"/>
      <c r="Q36" s="230">
        <f>SUM(Q37:Q38)</f>
        <v>0</v>
      </c>
      <c r="R36" s="463"/>
    </row>
    <row r="37" spans="2:21" ht="15" customHeight="1">
      <c r="B37" s="491"/>
      <c r="C37" s="85"/>
      <c r="D37" s="445"/>
      <c r="E37" s="1058" t="s">
        <v>101</v>
      </c>
      <c r="F37" s="1058"/>
      <c r="G37" s="1058"/>
      <c r="I37" s="230">
        <v>0</v>
      </c>
      <c r="J37" s="85"/>
      <c r="K37" s="85"/>
      <c r="L37" s="445"/>
      <c r="M37" s="446" t="s">
        <v>183</v>
      </c>
      <c r="N37" s="446"/>
      <c r="O37" s="446"/>
      <c r="P37" s="229"/>
      <c r="Q37" s="230">
        <v>0</v>
      </c>
      <c r="R37" s="463"/>
    </row>
    <row r="38" spans="2:21" ht="15" customHeight="1">
      <c r="B38" s="491"/>
      <c r="C38" s="85"/>
      <c r="D38" s="445"/>
      <c r="E38" s="1058" t="s">
        <v>103</v>
      </c>
      <c r="F38" s="1058"/>
      <c r="G38" s="1058"/>
      <c r="I38" s="230">
        <v>0</v>
      </c>
      <c r="J38" s="85"/>
      <c r="K38" s="448"/>
      <c r="L38" s="445"/>
      <c r="M38" s="446" t="s">
        <v>185</v>
      </c>
      <c r="N38" s="446"/>
      <c r="O38" s="446"/>
      <c r="P38" s="229"/>
      <c r="Q38" s="230">
        <v>0</v>
      </c>
      <c r="R38" s="463"/>
    </row>
    <row r="39" spans="2:21" ht="15" customHeight="1">
      <c r="B39" s="491"/>
      <c r="C39" s="85"/>
      <c r="D39" s="445"/>
      <c r="E39" s="1058" t="s">
        <v>104</v>
      </c>
      <c r="F39" s="1058"/>
      <c r="G39" s="1058"/>
      <c r="I39" s="230">
        <v>0</v>
      </c>
      <c r="J39" s="85"/>
      <c r="K39" s="85"/>
      <c r="L39" s="445"/>
      <c r="M39" s="1059" t="s">
        <v>310</v>
      </c>
      <c r="N39" s="1059"/>
      <c r="O39" s="1059"/>
      <c r="P39" s="228">
        <v>13711908.84</v>
      </c>
      <c r="Q39" s="230">
        <v>111622.22</v>
      </c>
      <c r="R39" s="463"/>
    </row>
    <row r="40" spans="2:21" ht="15" customHeight="1">
      <c r="B40" s="491"/>
      <c r="C40" s="85"/>
      <c r="D40" s="445"/>
      <c r="E40" s="1058" t="s">
        <v>105</v>
      </c>
      <c r="F40" s="1058"/>
      <c r="G40" s="1058"/>
      <c r="I40" s="230">
        <v>0</v>
      </c>
      <c r="J40" s="85"/>
      <c r="K40" s="85"/>
      <c r="L40" s="227"/>
      <c r="M40" s="448"/>
      <c r="N40" s="448"/>
      <c r="O40" s="448"/>
      <c r="P40" s="229"/>
      <c r="Q40" s="448"/>
      <c r="R40" s="463"/>
    </row>
    <row r="41" spans="2:21" ht="15" customHeight="1">
      <c r="B41" s="491"/>
      <c r="C41" s="85"/>
      <c r="D41" s="445"/>
      <c r="E41" s="1058" t="s">
        <v>107</v>
      </c>
      <c r="F41" s="1058"/>
      <c r="G41" s="1058"/>
      <c r="I41" s="230">
        <v>0</v>
      </c>
      <c r="J41" s="85"/>
      <c r="K41" s="85"/>
      <c r="L41" s="1057" t="s">
        <v>189</v>
      </c>
      <c r="M41" s="1057"/>
      <c r="N41" s="1057"/>
      <c r="O41" s="1057"/>
      <c r="P41" s="229">
        <f>+P35-P29</f>
        <v>13669414.359999999</v>
      </c>
      <c r="Q41" s="229">
        <f>+Q35-Q29</f>
        <v>82940.36</v>
      </c>
      <c r="R41" s="463"/>
    </row>
    <row r="42" spans="2:21" ht="15" customHeight="1">
      <c r="B42" s="491"/>
      <c r="C42" s="85"/>
      <c r="D42" s="148"/>
      <c r="E42" s="85"/>
      <c r="F42" s="148"/>
      <c r="G42" s="148"/>
      <c r="I42" s="227"/>
      <c r="J42" s="85"/>
      <c r="K42" s="85"/>
      <c r="L42" s="448"/>
      <c r="M42" s="448"/>
      <c r="N42" s="448"/>
      <c r="O42" s="448"/>
      <c r="P42" s="58"/>
      <c r="Q42" s="448"/>
      <c r="R42" s="463"/>
    </row>
    <row r="43" spans="2:21" ht="15" customHeight="1">
      <c r="B43" s="491"/>
      <c r="C43" s="85"/>
      <c r="D43" s="445"/>
      <c r="E43" s="1058" t="s">
        <v>188</v>
      </c>
      <c r="F43" s="1058"/>
      <c r="G43" s="1058"/>
      <c r="I43" s="230">
        <v>0</v>
      </c>
      <c r="J43" s="85"/>
      <c r="K43" s="85"/>
      <c r="L43" s="448"/>
      <c r="M43" s="448"/>
      <c r="N43" s="448"/>
      <c r="O43" s="448"/>
      <c r="Q43" s="448"/>
      <c r="R43" s="463"/>
    </row>
    <row r="44" spans="2:21" ht="25.5" customHeight="1">
      <c r="B44" s="491"/>
      <c r="C44" s="85"/>
      <c r="D44" s="445"/>
      <c r="E44" s="1058" t="s">
        <v>140</v>
      </c>
      <c r="F44" s="1058"/>
      <c r="G44" s="1058"/>
      <c r="I44" s="230">
        <v>0</v>
      </c>
      <c r="J44" s="85"/>
      <c r="K44" s="1062" t="s">
        <v>191</v>
      </c>
      <c r="L44" s="1062"/>
      <c r="M44" s="1062"/>
      <c r="N44" s="1062"/>
      <c r="O44" s="1062"/>
      <c r="P44" s="231">
        <v>4959677.4400000004</v>
      </c>
      <c r="Q44" s="231">
        <v>62511.16</v>
      </c>
      <c r="R44" s="463"/>
      <c r="U44" s="58"/>
    </row>
    <row r="45" spans="2:21" ht="15" customHeight="1">
      <c r="B45" s="491"/>
      <c r="C45" s="85"/>
      <c r="D45" s="445"/>
      <c r="E45" s="1058" t="s">
        <v>114</v>
      </c>
      <c r="F45" s="1058"/>
      <c r="G45" s="1058"/>
      <c r="I45" s="230">
        <v>0</v>
      </c>
      <c r="J45" s="85"/>
      <c r="K45" s="448"/>
      <c r="L45" s="448"/>
      <c r="M45" s="448"/>
      <c r="N45" s="448"/>
      <c r="O45" s="448"/>
      <c r="P45" s="448"/>
      <c r="Q45" s="448"/>
      <c r="R45" s="463"/>
    </row>
    <row r="46" spans="2:21" ht="15" customHeight="1">
      <c r="B46" s="491"/>
      <c r="C46" s="85"/>
      <c r="D46" s="227"/>
      <c r="E46" s="227"/>
      <c r="F46" s="227"/>
      <c r="G46" s="227"/>
      <c r="I46" s="227"/>
      <c r="J46" s="85"/>
      <c r="K46" s="448"/>
      <c r="L46" s="448"/>
      <c r="M46" s="448"/>
      <c r="N46" s="448"/>
      <c r="O46" s="448"/>
      <c r="P46" s="448"/>
      <c r="Q46" s="448"/>
      <c r="R46" s="463"/>
    </row>
    <row r="47" spans="2:21" ht="15" customHeight="1">
      <c r="B47" s="491"/>
      <c r="C47" s="85"/>
      <c r="D47" s="445"/>
      <c r="E47" s="1058" t="s">
        <v>201</v>
      </c>
      <c r="F47" s="1058"/>
      <c r="G47" s="1058"/>
      <c r="I47" s="230">
        <v>0</v>
      </c>
      <c r="J47" s="85"/>
      <c r="K47" s="448"/>
      <c r="L47" s="448"/>
      <c r="M47" s="448"/>
      <c r="N47" s="448"/>
      <c r="O47" s="448"/>
      <c r="P47" s="448"/>
      <c r="Q47" s="448"/>
      <c r="R47" s="463"/>
    </row>
    <row r="48" spans="2:21" ht="12.75">
      <c r="B48" s="491"/>
      <c r="C48" s="85"/>
      <c r="D48" s="148"/>
      <c r="E48" s="85"/>
      <c r="F48" s="148"/>
      <c r="G48" s="148"/>
      <c r="I48" s="227"/>
      <c r="J48" s="85"/>
      <c r="K48" s="1062" t="s">
        <v>610</v>
      </c>
      <c r="L48" s="1062"/>
      <c r="M48" s="1062"/>
      <c r="N48" s="1062"/>
      <c r="O48" s="1062"/>
      <c r="P48" s="805">
        <v>14344311</v>
      </c>
      <c r="Q48" s="805">
        <v>14406821.880000001</v>
      </c>
      <c r="R48" s="463"/>
    </row>
    <row r="49" spans="2:20" s="49" customFormat="1" ht="12.75">
      <c r="B49" s="572"/>
      <c r="C49" s="232"/>
      <c r="D49" s="1057" t="s">
        <v>190</v>
      </c>
      <c r="E49" s="1057"/>
      <c r="F49" s="1057"/>
      <c r="G49" s="1057"/>
      <c r="H49" s="229">
        <f>+H15-H28</f>
        <v>17479396.349999994</v>
      </c>
      <c r="I49" s="231">
        <f>+I28-I15</f>
        <v>-20429.200000017881</v>
      </c>
      <c r="J49" s="232"/>
      <c r="K49" s="1062" t="s">
        <v>611</v>
      </c>
      <c r="L49" s="1062"/>
      <c r="M49" s="1062"/>
      <c r="N49" s="1062"/>
      <c r="O49" s="1062"/>
      <c r="P49" s="805">
        <v>19303988.16</v>
      </c>
      <c r="Q49" s="805">
        <v>14344310.720000001</v>
      </c>
      <c r="R49" s="573"/>
      <c r="T49" s="59"/>
    </row>
    <row r="50" spans="2:20" s="49" customFormat="1" ht="12.75">
      <c r="B50" s="572"/>
      <c r="C50" s="232"/>
      <c r="D50" s="445"/>
      <c r="E50" s="445"/>
      <c r="F50" s="445"/>
      <c r="G50" s="445"/>
      <c r="H50" s="229"/>
      <c r="I50" s="231"/>
      <c r="J50" s="232"/>
      <c r="K50" s="447"/>
      <c r="L50" s="447"/>
      <c r="M50" s="447"/>
      <c r="N50" s="447"/>
      <c r="O50" s="447"/>
      <c r="P50" s="574"/>
      <c r="Q50" s="447"/>
      <c r="R50" s="573"/>
      <c r="T50" s="57"/>
    </row>
    <row r="51" spans="2:20" ht="14.25" customHeight="1">
      <c r="B51" s="493"/>
      <c r="C51" s="135"/>
      <c r="D51" s="233"/>
      <c r="E51" s="233"/>
      <c r="F51" s="233"/>
      <c r="G51" s="233"/>
      <c r="H51" s="234"/>
      <c r="I51" s="234"/>
      <c r="J51" s="135"/>
      <c r="K51" s="96"/>
      <c r="L51" s="96"/>
      <c r="M51" s="96"/>
      <c r="N51" s="96"/>
      <c r="O51" s="96"/>
      <c r="P51" s="235"/>
      <c r="Q51" s="96"/>
      <c r="R51" s="477"/>
    </row>
    <row r="52" spans="2:20" ht="14.25" customHeight="1">
      <c r="B52" s="491"/>
      <c r="C52" s="76"/>
      <c r="D52" s="76"/>
      <c r="E52" s="76"/>
      <c r="F52" s="76"/>
      <c r="G52" s="76"/>
      <c r="H52" s="85"/>
      <c r="I52" s="85"/>
      <c r="J52" s="85"/>
      <c r="K52" s="85"/>
      <c r="L52" s="227"/>
      <c r="M52" s="227"/>
      <c r="N52" s="227"/>
      <c r="O52" s="227"/>
      <c r="P52" s="228"/>
      <c r="Q52" s="228"/>
      <c r="R52" s="463"/>
    </row>
    <row r="53" spans="2:20" ht="6" customHeight="1">
      <c r="B53" s="491"/>
      <c r="C53" s="76"/>
      <c r="D53" s="76"/>
      <c r="E53" s="76"/>
      <c r="F53" s="76"/>
      <c r="G53" s="76"/>
      <c r="H53" s="85"/>
      <c r="I53" s="85"/>
      <c r="J53" s="85"/>
      <c r="K53" s="448"/>
      <c r="L53" s="448"/>
      <c r="M53" s="448"/>
      <c r="N53" s="448"/>
      <c r="O53" s="448"/>
      <c r="P53" s="448"/>
      <c r="Q53" s="448"/>
      <c r="R53" s="463"/>
    </row>
    <row r="54" spans="2:20" ht="15" customHeight="1">
      <c r="B54" s="474"/>
      <c r="C54" s="88" t="s">
        <v>78</v>
      </c>
      <c r="D54" s="88"/>
      <c r="E54" s="88"/>
      <c r="F54" s="88"/>
      <c r="G54" s="88"/>
      <c r="H54" s="88"/>
      <c r="I54" s="88"/>
      <c r="J54" s="88"/>
      <c r="K54" s="88"/>
      <c r="L54" s="448"/>
      <c r="M54" s="448"/>
      <c r="N54" s="448"/>
      <c r="O54" s="448"/>
      <c r="P54" s="575"/>
      <c r="Q54" s="448"/>
      <c r="R54" s="463"/>
    </row>
    <row r="55" spans="2:20" ht="22.5" customHeight="1">
      <c r="B55" s="474"/>
      <c r="C55" s="88"/>
      <c r="D55" s="103"/>
      <c r="E55" s="104"/>
      <c r="F55" s="104"/>
      <c r="G55" s="448"/>
      <c r="H55" s="105"/>
      <c r="I55" s="103"/>
      <c r="J55" s="104"/>
      <c r="K55" s="104"/>
      <c r="L55" s="448"/>
      <c r="M55" s="448"/>
      <c r="N55" s="448"/>
      <c r="O55" s="448"/>
      <c r="P55" s="575"/>
      <c r="Q55" s="448"/>
      <c r="R55" s="463"/>
    </row>
    <row r="56" spans="2:20" ht="29.25" customHeight="1">
      <c r="B56" s="474"/>
      <c r="C56" s="88"/>
      <c r="D56" s="103"/>
      <c r="E56" s="236"/>
      <c r="F56" s="236"/>
      <c r="G56" s="237"/>
      <c r="H56" s="237"/>
      <c r="I56" s="103"/>
      <c r="J56" s="104"/>
      <c r="K56" s="104"/>
      <c r="L56" s="448"/>
      <c r="M56" s="1063"/>
      <c r="N56" s="1063"/>
      <c r="O56" s="1063"/>
      <c r="P56" s="1063"/>
      <c r="Q56" s="448"/>
      <c r="R56" s="463"/>
    </row>
    <row r="57" spans="2:20" ht="14.1" customHeight="1">
      <c r="B57" s="474"/>
      <c r="C57" s="107"/>
      <c r="D57" s="448"/>
      <c r="E57" s="1014" t="s">
        <v>448</v>
      </c>
      <c r="F57" s="1014"/>
      <c r="G57" s="1064"/>
      <c r="H57" s="1064"/>
      <c r="I57" s="448"/>
      <c r="J57" s="108"/>
      <c r="K57" s="448"/>
      <c r="L57" s="76"/>
      <c r="M57" s="1060" t="s">
        <v>449</v>
      </c>
      <c r="N57" s="1060"/>
      <c r="O57" s="1060"/>
      <c r="P57" s="1060"/>
      <c r="Q57" s="448"/>
      <c r="R57" s="463"/>
    </row>
    <row r="58" spans="2:20" ht="14.1" customHeight="1" thickBot="1">
      <c r="B58" s="479"/>
      <c r="C58" s="564"/>
      <c r="D58" s="480"/>
      <c r="E58" s="1038" t="s">
        <v>578</v>
      </c>
      <c r="F58" s="1038"/>
      <c r="G58" s="1038"/>
      <c r="H58" s="1038"/>
      <c r="I58" s="480"/>
      <c r="J58" s="576"/>
      <c r="K58" s="480"/>
      <c r="L58" s="480"/>
      <c r="M58" s="1061" t="s">
        <v>450</v>
      </c>
      <c r="N58" s="1061"/>
      <c r="O58" s="1061"/>
      <c r="P58" s="1061"/>
      <c r="Q58" s="480"/>
      <c r="R58" s="483"/>
    </row>
    <row r="59" spans="2:20" ht="12.75">
      <c r="B59" s="76"/>
      <c r="C59" s="76"/>
      <c r="D59" s="76"/>
      <c r="E59" s="76"/>
      <c r="F59" s="76"/>
      <c r="G59" s="76"/>
      <c r="H59" s="85"/>
      <c r="I59" s="85"/>
      <c r="J59" s="76"/>
      <c r="K59" s="73"/>
      <c r="L59" s="73"/>
      <c r="M59" s="73"/>
      <c r="N59" s="73"/>
      <c r="O59" s="73"/>
      <c r="P59" s="73"/>
      <c r="Q59" s="73"/>
      <c r="R59" s="73"/>
    </row>
    <row r="60" spans="2:20" ht="12.75">
      <c r="B60" s="76"/>
      <c r="C60" s="76"/>
      <c r="D60" s="76"/>
      <c r="E60" s="76"/>
      <c r="F60" s="76"/>
      <c r="G60" s="76"/>
      <c r="H60" s="85"/>
      <c r="I60" s="85"/>
      <c r="J60" s="76"/>
      <c r="K60" s="73"/>
      <c r="L60" s="73"/>
      <c r="M60" s="73"/>
      <c r="N60" s="73"/>
      <c r="O60" s="73"/>
      <c r="P60" s="73"/>
      <c r="Q60" s="73"/>
      <c r="R60" s="73"/>
    </row>
    <row r="61" spans="2:20" ht="12.75">
      <c r="B61" s="76"/>
      <c r="C61" s="76"/>
      <c r="D61" s="76"/>
      <c r="E61" s="76"/>
      <c r="F61" s="76"/>
      <c r="G61" s="76"/>
      <c r="H61" s="85"/>
      <c r="I61" s="85"/>
      <c r="J61" s="76"/>
      <c r="K61" s="73"/>
      <c r="L61" s="73"/>
      <c r="M61" s="73"/>
      <c r="N61" s="73"/>
      <c r="O61" s="73"/>
      <c r="P61" s="73"/>
      <c r="Q61" s="73"/>
      <c r="R61" s="73"/>
    </row>
    <row r="62" spans="2:20" ht="12.75">
      <c r="B62" s="76"/>
      <c r="C62" s="76"/>
      <c r="D62" s="76"/>
      <c r="E62" s="76"/>
      <c r="F62" s="76"/>
      <c r="G62" s="76"/>
      <c r="H62" s="85"/>
      <c r="I62" s="85"/>
      <c r="J62" s="76"/>
      <c r="K62" s="73"/>
      <c r="L62" s="73"/>
      <c r="M62" s="73"/>
      <c r="N62" s="73"/>
      <c r="O62" s="73"/>
      <c r="P62" s="73"/>
      <c r="Q62" s="73"/>
      <c r="R62" s="73"/>
    </row>
    <row r="63" spans="2:20" ht="12.75">
      <c r="B63" s="76"/>
      <c r="C63" s="76"/>
      <c r="D63" s="76"/>
      <c r="E63" s="76"/>
      <c r="F63" s="76"/>
      <c r="G63" s="76"/>
      <c r="H63" s="85"/>
      <c r="I63" s="85"/>
      <c r="J63" s="76"/>
      <c r="K63" s="73"/>
      <c r="L63" s="73"/>
      <c r="M63" s="73"/>
      <c r="N63" s="73"/>
      <c r="O63" s="73"/>
      <c r="P63" s="73"/>
      <c r="Q63" s="73"/>
      <c r="R63" s="73"/>
    </row>
    <row r="64" spans="2:20" ht="12.75">
      <c r="B64" s="76"/>
      <c r="C64" s="76"/>
      <c r="D64" s="76"/>
      <c r="E64" s="76"/>
      <c r="F64" s="76"/>
      <c r="G64" s="76"/>
      <c r="H64" s="85"/>
      <c r="I64" s="85"/>
      <c r="J64" s="76"/>
      <c r="K64" s="73"/>
      <c r="L64" s="73"/>
      <c r="M64" s="73"/>
      <c r="N64" s="73"/>
      <c r="O64" s="73"/>
      <c r="P64" s="73"/>
      <c r="Q64" s="73"/>
      <c r="R64" s="73"/>
    </row>
    <row r="65" spans="2:18" ht="12.75">
      <c r="B65" s="76"/>
      <c r="C65" s="76"/>
      <c r="D65" s="76"/>
      <c r="E65" s="76"/>
      <c r="F65" s="76"/>
      <c r="G65" s="76"/>
      <c r="H65" s="85"/>
      <c r="I65" s="85"/>
      <c r="J65" s="76"/>
      <c r="K65" s="73"/>
      <c r="L65" s="73"/>
      <c r="M65" s="73"/>
      <c r="N65" s="73"/>
      <c r="O65" s="73"/>
      <c r="P65" s="73"/>
      <c r="Q65" s="73"/>
      <c r="R65" s="73"/>
    </row>
    <row r="66" spans="2:18" ht="12.75">
      <c r="B66" s="76"/>
      <c r="C66" s="76"/>
      <c r="D66" s="76"/>
      <c r="E66" s="76"/>
      <c r="F66" s="76"/>
      <c r="G66" s="76"/>
      <c r="H66" s="85"/>
      <c r="I66" s="85"/>
      <c r="J66" s="76"/>
      <c r="K66" s="73"/>
      <c r="L66" s="73"/>
      <c r="M66" s="73"/>
      <c r="N66" s="73"/>
      <c r="O66" s="73"/>
      <c r="P66" s="73"/>
      <c r="Q66" s="73"/>
      <c r="R66" s="73"/>
    </row>
    <row r="67" spans="2:18" ht="12.75">
      <c r="B67" s="76"/>
      <c r="C67" s="76"/>
      <c r="D67" s="76"/>
      <c r="E67" s="76"/>
      <c r="F67" s="76"/>
      <c r="G67" s="76"/>
      <c r="H67" s="85"/>
      <c r="I67" s="85"/>
      <c r="J67" s="76"/>
      <c r="K67" s="73"/>
      <c r="L67" s="73"/>
      <c r="M67" s="73"/>
      <c r="N67" s="73"/>
      <c r="O67" s="73"/>
      <c r="P67" s="73"/>
      <c r="Q67" s="73"/>
      <c r="R67" s="73"/>
    </row>
    <row r="68" spans="2:18" ht="12.75">
      <c r="B68" s="76"/>
      <c r="C68" s="76"/>
      <c r="D68" s="76"/>
      <c r="E68" s="76"/>
      <c r="F68" s="76"/>
      <c r="G68" s="76"/>
      <c r="H68" s="85"/>
      <c r="I68" s="85"/>
      <c r="J68" s="76"/>
      <c r="K68" s="73"/>
      <c r="L68" s="73"/>
      <c r="M68" s="73"/>
      <c r="N68" s="73"/>
      <c r="O68" s="73"/>
      <c r="P68" s="73"/>
      <c r="Q68" s="73"/>
      <c r="R68" s="73"/>
    </row>
    <row r="69" spans="2:18" ht="12.75">
      <c r="B69" s="76"/>
      <c r="C69" s="76"/>
      <c r="D69" s="76"/>
      <c r="E69" s="76"/>
      <c r="F69" s="76"/>
      <c r="G69" s="76"/>
      <c r="H69" s="85"/>
      <c r="I69" s="85"/>
      <c r="J69" s="76"/>
      <c r="K69" s="73"/>
      <c r="L69" s="73"/>
      <c r="M69" s="73"/>
      <c r="N69" s="73"/>
      <c r="O69" s="73"/>
      <c r="P69" s="73"/>
      <c r="Q69" s="73"/>
      <c r="R69" s="73"/>
    </row>
    <row r="70" spans="2:18" ht="12.75">
      <c r="B70" s="76"/>
      <c r="C70" s="76"/>
      <c r="D70" s="76"/>
      <c r="E70" s="76"/>
      <c r="F70" s="76"/>
      <c r="G70" s="76"/>
      <c r="H70" s="85"/>
      <c r="I70" s="85"/>
      <c r="J70" s="76"/>
      <c r="K70" s="73"/>
      <c r="L70" s="73"/>
      <c r="M70" s="73"/>
      <c r="N70" s="73"/>
      <c r="O70" s="73"/>
      <c r="P70" s="73"/>
      <c r="Q70" s="73"/>
      <c r="R70" s="73"/>
    </row>
    <row r="71" spans="2:18" ht="12.75">
      <c r="B71" s="76"/>
      <c r="C71" s="76"/>
      <c r="D71" s="76"/>
      <c r="E71" s="76"/>
      <c r="F71" s="76"/>
      <c r="G71" s="76"/>
      <c r="H71" s="85"/>
      <c r="I71" s="85"/>
      <c r="J71" s="76"/>
      <c r="K71" s="73"/>
      <c r="L71" s="73"/>
      <c r="M71" s="73"/>
      <c r="N71" s="73"/>
      <c r="O71" s="73"/>
      <c r="P71" s="73"/>
      <c r="Q71" s="73"/>
      <c r="R71" s="73"/>
    </row>
    <row r="72" spans="2:18" ht="12.75">
      <c r="B72" s="76"/>
      <c r="C72" s="76"/>
      <c r="D72" s="76"/>
      <c r="E72" s="76"/>
      <c r="F72" s="76"/>
      <c r="G72" s="76"/>
      <c r="H72" s="85"/>
      <c r="I72" s="85"/>
      <c r="J72" s="76"/>
      <c r="K72" s="73"/>
      <c r="L72" s="73"/>
      <c r="M72" s="73"/>
      <c r="N72" s="73"/>
      <c r="O72" s="73"/>
      <c r="P72" s="73"/>
      <c r="Q72" s="73"/>
      <c r="R72" s="73"/>
    </row>
    <row r="73" spans="2:18" ht="12.75">
      <c r="B73" s="76"/>
      <c r="C73" s="76"/>
      <c r="D73" s="76"/>
      <c r="E73" s="76"/>
      <c r="F73" s="76"/>
      <c r="G73" s="76"/>
      <c r="H73" s="85"/>
      <c r="I73" s="85"/>
      <c r="J73" s="76"/>
      <c r="K73" s="73"/>
      <c r="L73" s="73"/>
      <c r="M73" s="73"/>
      <c r="N73" s="73"/>
      <c r="O73" s="73"/>
      <c r="P73" s="73"/>
      <c r="Q73" s="73"/>
      <c r="R73" s="73"/>
    </row>
    <row r="74" spans="2:18" ht="12.75">
      <c r="B74" s="76"/>
      <c r="C74" s="76"/>
      <c r="D74" s="76"/>
      <c r="E74" s="76"/>
      <c r="F74" s="76"/>
      <c r="G74" s="76"/>
      <c r="H74" s="85"/>
      <c r="I74" s="85"/>
      <c r="J74" s="76"/>
      <c r="K74" s="73"/>
      <c r="L74" s="73"/>
      <c r="M74" s="73"/>
      <c r="N74" s="73"/>
      <c r="O74" s="73"/>
      <c r="P74" s="73"/>
      <c r="Q74" s="73"/>
      <c r="R74" s="73"/>
    </row>
  </sheetData>
  <sheetProtection formatCells="0" selectLockedCells="1"/>
  <mergeCells count="61">
    <mergeCell ref="E43:G43"/>
    <mergeCell ref="E33:G33"/>
    <mergeCell ref="E34:G34"/>
    <mergeCell ref="E35:G35"/>
    <mergeCell ref="L41:O41"/>
    <mergeCell ref="E40:G40"/>
    <mergeCell ref="E41:G41"/>
    <mergeCell ref="M39:O39"/>
    <mergeCell ref="M33:O33"/>
    <mergeCell ref="E36:G36"/>
    <mergeCell ref="E37:G37"/>
    <mergeCell ref="E38:G38"/>
    <mergeCell ref="E39:G39"/>
    <mergeCell ref="M57:P57"/>
    <mergeCell ref="M58:P58"/>
    <mergeCell ref="E44:G44"/>
    <mergeCell ref="E45:G45"/>
    <mergeCell ref="E47:G47"/>
    <mergeCell ref="D49:G49"/>
    <mergeCell ref="K44:O44"/>
    <mergeCell ref="K48:O48"/>
    <mergeCell ref="K49:O49"/>
    <mergeCell ref="M56:P56"/>
    <mergeCell ref="E57:F57"/>
    <mergeCell ref="G57:H57"/>
    <mergeCell ref="E58:F58"/>
    <mergeCell ref="G58:H58"/>
    <mergeCell ref="K27:O27"/>
    <mergeCell ref="D28:G28"/>
    <mergeCell ref="E29:G29"/>
    <mergeCell ref="E30:G30"/>
    <mergeCell ref="E31:G31"/>
    <mergeCell ref="E24:G24"/>
    <mergeCell ref="M22:O22"/>
    <mergeCell ref="E25:G25"/>
    <mergeCell ref="M23:O23"/>
    <mergeCell ref="E26:F26"/>
    <mergeCell ref="L24:O24"/>
    <mergeCell ref="E22:G22"/>
    <mergeCell ref="E21:G21"/>
    <mergeCell ref="M18:O18"/>
    <mergeCell ref="E23:G23"/>
    <mergeCell ref="E16:G16"/>
    <mergeCell ref="E18:G18"/>
    <mergeCell ref="E19:G19"/>
    <mergeCell ref="M16:O16"/>
    <mergeCell ref="E20:G20"/>
    <mergeCell ref="M17:O17"/>
    <mergeCell ref="E17:G17"/>
    <mergeCell ref="C10:F10"/>
    <mergeCell ref="K10:N10"/>
    <mergeCell ref="C13:G13"/>
    <mergeCell ref="K13:O13"/>
    <mergeCell ref="D15:G15"/>
    <mergeCell ref="L15:O15"/>
    <mergeCell ref="F2:P2"/>
    <mergeCell ref="F3:P3"/>
    <mergeCell ref="F5:P5"/>
    <mergeCell ref="C7:E7"/>
    <mergeCell ref="I7:O7"/>
    <mergeCell ref="B4:R4"/>
  </mergeCells>
  <printOptions horizontalCentered="1" verticalCentered="1"/>
  <pageMargins left="0.23622047244094491" right="0.23622047244094491" top="0.74803149606299213" bottom="0.59055118110236227" header="0.35433070866141736" footer="0.31496062992125984"/>
  <pageSetup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64"/>
  <sheetViews>
    <sheetView showGridLines="0" zoomScale="80" zoomScaleNormal="80" zoomScalePageLayoutView="80" workbookViewId="0">
      <selection activeCell="K46" sqref="K46"/>
    </sheetView>
  </sheetViews>
  <sheetFormatPr baseColWidth="10" defaultRowHeight="12"/>
  <cols>
    <col min="1" max="1" width="1.5703125" style="17" customWidth="1"/>
    <col min="2" max="2" width="1.28515625" style="17" customWidth="1"/>
    <col min="3" max="3" width="24.7109375" style="17" customWidth="1"/>
    <col min="4" max="4" width="40" style="17" customWidth="1"/>
    <col min="5" max="6" width="18.7109375" style="17" customWidth="1"/>
    <col min="7" max="7" width="10.7109375" style="17" customWidth="1"/>
    <col min="8" max="8" width="24.7109375" style="17" customWidth="1"/>
    <col min="9" max="9" width="29.7109375" style="32" customWidth="1"/>
    <col min="10" max="11" width="18.7109375" style="17" customWidth="1"/>
    <col min="12" max="12" width="1.7109375" style="17" customWidth="1"/>
    <col min="13" max="16384" width="11.42578125" style="17"/>
  </cols>
  <sheetData>
    <row r="1" spans="1:12" ht="6.75" customHeight="1" thickBot="1"/>
    <row r="2" spans="1:12" ht="14.1" customHeight="1">
      <c r="B2" s="497"/>
      <c r="C2" s="498"/>
      <c r="D2" s="1027"/>
      <c r="E2" s="1027"/>
      <c r="F2" s="1027"/>
      <c r="G2" s="1027"/>
      <c r="H2" s="1027"/>
      <c r="I2" s="1027"/>
      <c r="J2" s="1027"/>
      <c r="K2" s="456"/>
      <c r="L2" s="457"/>
    </row>
    <row r="3" spans="1:12" ht="14.1" customHeight="1">
      <c r="B3" s="499"/>
      <c r="C3" s="72"/>
      <c r="D3" s="1005" t="s">
        <v>66</v>
      </c>
      <c r="E3" s="1005"/>
      <c r="F3" s="1005"/>
      <c r="G3" s="1005"/>
      <c r="H3" s="1005"/>
      <c r="I3" s="1005"/>
      <c r="J3" s="1005"/>
      <c r="K3" s="70"/>
      <c r="L3" s="459"/>
    </row>
    <row r="4" spans="1:12" ht="14.1" customHeight="1">
      <c r="B4" s="1004" t="s">
        <v>1280</v>
      </c>
      <c r="C4" s="1005"/>
      <c r="D4" s="1005"/>
      <c r="E4" s="1005"/>
      <c r="F4" s="1005"/>
      <c r="G4" s="1005"/>
      <c r="H4" s="1005"/>
      <c r="I4" s="1005"/>
      <c r="J4" s="1005"/>
      <c r="K4" s="1005"/>
      <c r="L4" s="1006"/>
    </row>
    <row r="5" spans="1:12" ht="21" customHeight="1">
      <c r="B5" s="460"/>
      <c r="C5" s="72"/>
      <c r="D5" s="1005" t="s">
        <v>1</v>
      </c>
      <c r="E5" s="1005"/>
      <c r="F5" s="1005"/>
      <c r="G5" s="1005"/>
      <c r="H5" s="1005"/>
      <c r="I5" s="1005"/>
      <c r="J5" s="1005"/>
      <c r="K5" s="70"/>
      <c r="L5" s="459"/>
    </row>
    <row r="6" spans="1:12" ht="27" customHeight="1">
      <c r="B6" s="462"/>
      <c r="C6" s="452"/>
      <c r="D6" s="116"/>
      <c r="E6" s="452" t="s">
        <v>4</v>
      </c>
      <c r="F6" s="1003" t="s">
        <v>508</v>
      </c>
      <c r="G6" s="1003"/>
      <c r="H6" s="1003"/>
      <c r="I6" s="1003"/>
      <c r="J6" s="1003"/>
      <c r="K6" s="116"/>
      <c r="L6" s="463"/>
    </row>
    <row r="7" spans="1:12" ht="3" customHeight="1">
      <c r="B7" s="500"/>
      <c r="C7" s="145"/>
      <c r="D7" s="145"/>
      <c r="E7" s="145"/>
      <c r="F7" s="145"/>
      <c r="G7" s="145"/>
      <c r="H7" s="448"/>
      <c r="I7" s="147"/>
      <c r="J7" s="448"/>
      <c r="K7" s="448"/>
      <c r="L7" s="463"/>
    </row>
    <row r="8" spans="1:12" s="16" customFormat="1" ht="3" customHeight="1">
      <c r="A8" s="56"/>
      <c r="B8" s="462"/>
      <c r="C8" s="74"/>
      <c r="D8" s="74"/>
      <c r="E8" s="74"/>
      <c r="F8" s="74"/>
      <c r="G8" s="75"/>
      <c r="H8" s="448"/>
      <c r="I8" s="147"/>
      <c r="J8" s="448"/>
      <c r="K8" s="448"/>
      <c r="L8" s="463"/>
    </row>
    <row r="9" spans="1:12" s="16" customFormat="1" ht="3" customHeight="1">
      <c r="A9" s="56"/>
      <c r="B9" s="464"/>
      <c r="C9" s="78"/>
      <c r="D9" s="78"/>
      <c r="E9" s="79"/>
      <c r="F9" s="79"/>
      <c r="G9" s="80"/>
      <c r="H9" s="448"/>
      <c r="I9" s="147"/>
      <c r="J9" s="448"/>
      <c r="K9" s="448"/>
      <c r="L9" s="463"/>
    </row>
    <row r="10" spans="1:12" s="16" customFormat="1" ht="20.100000000000001" customHeight="1">
      <c r="A10" s="56"/>
      <c r="B10" s="465"/>
      <c r="C10" s="1026" t="s">
        <v>76</v>
      </c>
      <c r="D10" s="1026"/>
      <c r="E10" s="81" t="s">
        <v>67</v>
      </c>
      <c r="F10" s="81" t="s">
        <v>68</v>
      </c>
      <c r="G10" s="434"/>
      <c r="H10" s="1026" t="s">
        <v>76</v>
      </c>
      <c r="I10" s="1026"/>
      <c r="J10" s="81" t="s">
        <v>67</v>
      </c>
      <c r="K10" s="81" t="s">
        <v>68</v>
      </c>
      <c r="L10" s="466"/>
    </row>
    <row r="11" spans="1:12" ht="3" customHeight="1">
      <c r="B11" s="467"/>
      <c r="C11" s="82"/>
      <c r="D11" s="82"/>
      <c r="E11" s="83"/>
      <c r="F11" s="83"/>
      <c r="G11" s="76"/>
      <c r="H11" s="448"/>
      <c r="I11" s="147"/>
      <c r="J11" s="448"/>
      <c r="K11" s="448"/>
      <c r="L11" s="463"/>
    </row>
    <row r="12" spans="1:12" s="16" customFormat="1" ht="3" customHeight="1">
      <c r="A12" s="56"/>
      <c r="B12" s="491"/>
      <c r="C12" s="148"/>
      <c r="D12" s="148"/>
      <c r="E12" s="149"/>
      <c r="F12" s="149"/>
      <c r="G12" s="85"/>
      <c r="H12" s="448"/>
      <c r="I12" s="147"/>
      <c r="J12" s="448"/>
      <c r="K12" s="448"/>
      <c r="L12" s="463"/>
    </row>
    <row r="13" spans="1:12" ht="12.75">
      <c r="B13" s="472"/>
      <c r="C13" s="1012" t="s">
        <v>6</v>
      </c>
      <c r="D13" s="1012"/>
      <c r="E13" s="150"/>
      <c r="F13" s="150">
        <f>+F15-E26</f>
        <v>7375835.2599999998</v>
      </c>
      <c r="G13" s="85"/>
      <c r="H13" s="1012" t="s">
        <v>7</v>
      </c>
      <c r="I13" s="1012"/>
      <c r="J13" s="150"/>
      <c r="K13" s="150">
        <f>+J15+K15</f>
        <v>11253256.539999999</v>
      </c>
      <c r="L13" s="463"/>
    </row>
    <row r="14" spans="1:12" ht="12.75">
      <c r="B14" s="470"/>
      <c r="C14" s="436"/>
      <c r="D14" s="108"/>
      <c r="E14" s="151"/>
      <c r="F14" s="151"/>
      <c r="G14" s="85"/>
      <c r="H14" s="436"/>
      <c r="I14" s="436"/>
      <c r="J14" s="151"/>
      <c r="K14" s="151"/>
      <c r="L14" s="463"/>
    </row>
    <row r="15" spans="1:12" ht="12.75">
      <c r="B15" s="470"/>
      <c r="C15" s="1012" t="s">
        <v>8</v>
      </c>
      <c r="D15" s="1012"/>
      <c r="E15" s="150"/>
      <c r="F15" s="150">
        <f>SUM(F17:F23)</f>
        <v>7418329.7400000002</v>
      </c>
      <c r="G15" s="85"/>
      <c r="H15" s="1012" t="s">
        <v>9</v>
      </c>
      <c r="I15" s="1012"/>
      <c r="J15" s="150">
        <f>SUM(J17:J24)</f>
        <v>0</v>
      </c>
      <c r="K15" s="150">
        <f>SUM(K17:K24)</f>
        <v>11253256.539999999</v>
      </c>
      <c r="L15" s="463"/>
    </row>
    <row r="16" spans="1:12" ht="12.75">
      <c r="B16" s="470"/>
      <c r="C16" s="436"/>
      <c r="D16" s="108"/>
      <c r="E16" s="151"/>
      <c r="F16" s="151"/>
      <c r="G16" s="85"/>
      <c r="H16" s="436"/>
      <c r="I16" s="436"/>
      <c r="J16" s="151"/>
      <c r="K16" s="151"/>
      <c r="L16" s="463"/>
    </row>
    <row r="17" spans="2:14" ht="12.75">
      <c r="B17" s="472"/>
      <c r="C17" s="1007" t="s">
        <v>10</v>
      </c>
      <c r="D17" s="1007"/>
      <c r="E17" s="152"/>
      <c r="F17" s="152">
        <v>4959677.4400000004</v>
      </c>
      <c r="G17" s="85"/>
      <c r="H17" s="1007" t="s">
        <v>11</v>
      </c>
      <c r="I17" s="1007"/>
      <c r="J17" s="152"/>
      <c r="K17" s="152">
        <v>11253256.539999999</v>
      </c>
      <c r="L17" s="463"/>
    </row>
    <row r="18" spans="2:14" ht="12.75">
      <c r="B18" s="472"/>
      <c r="C18" s="1007" t="s">
        <v>12</v>
      </c>
      <c r="D18" s="1007"/>
      <c r="E18" s="153"/>
      <c r="F18" s="153">
        <v>2458652.2999999998</v>
      </c>
      <c r="G18" s="85"/>
      <c r="H18" s="1007" t="s">
        <v>13</v>
      </c>
      <c r="I18" s="1007"/>
      <c r="J18" s="152"/>
      <c r="K18" s="152"/>
      <c r="L18" s="463"/>
      <c r="N18" s="58"/>
    </row>
    <row r="19" spans="2:14" ht="12.75">
      <c r="B19" s="472"/>
      <c r="C19" s="1007" t="s">
        <v>14</v>
      </c>
      <c r="D19" s="1007"/>
      <c r="E19" s="152"/>
      <c r="F19" s="152"/>
      <c r="G19" s="85"/>
      <c r="H19" s="1007" t="s">
        <v>15</v>
      </c>
      <c r="I19" s="1007"/>
      <c r="J19" s="152"/>
      <c r="K19" s="152"/>
      <c r="L19" s="463"/>
    </row>
    <row r="20" spans="2:14" ht="12.75">
      <c r="B20" s="472"/>
      <c r="C20" s="1007" t="s">
        <v>16</v>
      </c>
      <c r="D20" s="1007"/>
      <c r="E20" s="152"/>
      <c r="F20" s="152"/>
      <c r="G20" s="85"/>
      <c r="H20" s="1007" t="s">
        <v>17</v>
      </c>
      <c r="I20" s="1007"/>
      <c r="J20" s="152"/>
      <c r="K20" s="152"/>
      <c r="L20" s="463"/>
    </row>
    <row r="21" spans="2:14" ht="12.75">
      <c r="B21" s="472"/>
      <c r="C21" s="1007" t="s">
        <v>18</v>
      </c>
      <c r="D21" s="1007"/>
      <c r="E21" s="152"/>
      <c r="F21" s="152"/>
      <c r="G21" s="85"/>
      <c r="H21" s="1007" t="s">
        <v>19</v>
      </c>
      <c r="I21" s="1007"/>
      <c r="J21" s="152"/>
      <c r="K21" s="152"/>
      <c r="L21" s="463"/>
    </row>
    <row r="22" spans="2:14" ht="25.5" customHeight="1">
      <c r="B22" s="472"/>
      <c r="C22" s="1007" t="s">
        <v>20</v>
      </c>
      <c r="D22" s="1007"/>
      <c r="E22" s="152"/>
      <c r="F22" s="152"/>
      <c r="G22" s="85"/>
      <c r="H22" s="1010" t="s">
        <v>21</v>
      </c>
      <c r="I22" s="1010"/>
      <c r="J22" s="152"/>
      <c r="K22" s="152"/>
      <c r="L22" s="463"/>
    </row>
    <row r="23" spans="2:14" ht="12.75">
      <c r="B23" s="472"/>
      <c r="C23" s="1007" t="s">
        <v>22</v>
      </c>
      <c r="D23" s="1007"/>
      <c r="E23" s="152"/>
      <c r="F23" s="152"/>
      <c r="G23" s="85"/>
      <c r="H23" s="1007" t="s">
        <v>23</v>
      </c>
      <c r="I23" s="1007"/>
      <c r="J23" s="152"/>
      <c r="K23" s="152"/>
      <c r="L23" s="463"/>
    </row>
    <row r="24" spans="2:14" ht="12.75">
      <c r="B24" s="470"/>
      <c r="C24" s="436"/>
      <c r="D24" s="108"/>
      <c r="E24" s="151"/>
      <c r="F24" s="151"/>
      <c r="G24" s="85"/>
      <c r="H24" s="1007" t="s">
        <v>24</v>
      </c>
      <c r="I24" s="1007"/>
      <c r="J24" s="152">
        <v>0</v>
      </c>
      <c r="K24" s="152">
        <v>0</v>
      </c>
      <c r="L24" s="463"/>
    </row>
    <row r="25" spans="2:14" ht="12.75">
      <c r="B25" s="470"/>
      <c r="C25" s="1012" t="s">
        <v>27</v>
      </c>
      <c r="D25" s="1012"/>
      <c r="E25" s="150"/>
      <c r="F25" s="150"/>
      <c r="G25" s="85"/>
      <c r="H25" s="436"/>
      <c r="I25" s="436"/>
      <c r="J25" s="151"/>
      <c r="K25" s="151"/>
      <c r="L25" s="463"/>
    </row>
    <row r="26" spans="2:14" ht="12.75">
      <c r="B26" s="470"/>
      <c r="C26" s="436"/>
      <c r="D26" s="108"/>
      <c r="E26" s="150">
        <f>SUM(E27:E36)</f>
        <v>42494.48</v>
      </c>
      <c r="F26" s="150"/>
      <c r="G26" s="85"/>
      <c r="H26" s="1011" t="s">
        <v>28</v>
      </c>
      <c r="I26" s="1011"/>
      <c r="J26" s="150">
        <f>SUM(J28:J33)</f>
        <v>0</v>
      </c>
      <c r="K26" s="150">
        <f>SUM(K28:K33)</f>
        <v>0</v>
      </c>
      <c r="L26" s="463"/>
    </row>
    <row r="27" spans="2:14" ht="12.75">
      <c r="B27" s="472"/>
      <c r="C27" s="1007" t="s">
        <v>29</v>
      </c>
      <c r="D27" s="1007"/>
      <c r="E27" s="152"/>
      <c r="F27" s="152"/>
      <c r="G27" s="85"/>
      <c r="H27" s="436"/>
      <c r="I27" s="436"/>
      <c r="J27" s="151"/>
      <c r="K27" s="151"/>
      <c r="L27" s="463"/>
    </row>
    <row r="28" spans="2:14" ht="12.75">
      <c r="B28" s="472"/>
      <c r="C28" s="1007" t="s">
        <v>31</v>
      </c>
      <c r="D28" s="1007"/>
      <c r="E28" s="152"/>
      <c r="F28" s="152"/>
      <c r="G28" s="85"/>
      <c r="H28" s="1007" t="s">
        <v>30</v>
      </c>
      <c r="I28" s="1007"/>
      <c r="J28" s="152"/>
      <c r="K28" s="152"/>
      <c r="L28" s="463"/>
    </row>
    <row r="29" spans="2:14" ht="12.75">
      <c r="B29" s="472"/>
      <c r="C29" s="1007" t="s">
        <v>33</v>
      </c>
      <c r="D29" s="1007"/>
      <c r="E29" s="152"/>
      <c r="F29" s="152"/>
      <c r="G29" s="85"/>
      <c r="H29" s="1007" t="s">
        <v>32</v>
      </c>
      <c r="I29" s="1007"/>
      <c r="J29" s="152"/>
      <c r="K29" s="152"/>
      <c r="L29" s="463"/>
    </row>
    <row r="30" spans="2:14" ht="12.75">
      <c r="B30" s="472"/>
      <c r="C30" s="1007" t="s">
        <v>35</v>
      </c>
      <c r="D30" s="1007"/>
      <c r="E30" s="152"/>
      <c r="F30" s="152"/>
      <c r="G30" s="85"/>
      <c r="H30" s="1007" t="s">
        <v>34</v>
      </c>
      <c r="I30" s="1007"/>
      <c r="J30" s="152"/>
      <c r="K30" s="152"/>
      <c r="L30" s="463"/>
    </row>
    <row r="31" spans="2:14" ht="12.75">
      <c r="B31" s="472"/>
      <c r="C31" s="1007" t="s">
        <v>37</v>
      </c>
      <c r="D31" s="1007"/>
      <c r="E31" s="152"/>
      <c r="F31" s="152"/>
      <c r="G31" s="85"/>
      <c r="H31" s="1007" t="s">
        <v>36</v>
      </c>
      <c r="I31" s="1007"/>
      <c r="J31" s="152"/>
      <c r="K31" s="152"/>
      <c r="L31" s="463"/>
    </row>
    <row r="32" spans="2:14" ht="26.1" customHeight="1">
      <c r="B32" s="472"/>
      <c r="C32" s="1010" t="s">
        <v>39</v>
      </c>
      <c r="D32" s="1010"/>
      <c r="E32" s="152"/>
      <c r="F32" s="152"/>
      <c r="G32" s="85"/>
      <c r="H32" s="1010" t="s">
        <v>38</v>
      </c>
      <c r="I32" s="1010"/>
      <c r="J32" s="152"/>
      <c r="K32" s="152"/>
      <c r="L32" s="463"/>
    </row>
    <row r="33" spans="2:14" ht="12.75">
      <c r="B33" s="472"/>
      <c r="C33" s="1007" t="s">
        <v>41</v>
      </c>
      <c r="D33" s="1007"/>
      <c r="E33" s="152">
        <v>42494.48</v>
      </c>
      <c r="F33" s="152"/>
      <c r="G33" s="85"/>
      <c r="H33" s="1007" t="s">
        <v>40</v>
      </c>
      <c r="I33" s="1007"/>
      <c r="J33" s="152"/>
      <c r="K33" s="152"/>
      <c r="L33" s="463"/>
    </row>
    <row r="34" spans="2:14" ht="25.5" customHeight="1">
      <c r="B34" s="472"/>
      <c r="C34" s="1010" t="s">
        <v>42</v>
      </c>
      <c r="D34" s="1010"/>
      <c r="E34" s="152"/>
      <c r="F34" s="152"/>
      <c r="G34" s="85"/>
      <c r="H34" s="436"/>
      <c r="I34" s="436"/>
      <c r="J34" s="154"/>
      <c r="K34" s="154"/>
      <c r="L34" s="463"/>
    </row>
    <row r="35" spans="2:14" ht="12.75">
      <c r="B35" s="472"/>
      <c r="C35" s="1007" t="s">
        <v>44</v>
      </c>
      <c r="D35" s="1007"/>
      <c r="E35" s="152"/>
      <c r="F35" s="152"/>
      <c r="G35" s="85"/>
      <c r="H35" s="1012" t="s">
        <v>47</v>
      </c>
      <c r="I35" s="1012"/>
      <c r="J35" s="150">
        <f>+J37+J43</f>
        <v>18579091.350000001</v>
      </c>
      <c r="K35" s="150"/>
      <c r="L35" s="463"/>
    </row>
    <row r="36" spans="2:14" ht="12.75">
      <c r="B36" s="470"/>
      <c r="C36" s="436"/>
      <c r="D36" s="108"/>
      <c r="E36" s="154"/>
      <c r="F36" s="154"/>
      <c r="G36" s="85"/>
      <c r="H36" s="436"/>
      <c r="I36" s="436"/>
      <c r="J36" s="151"/>
      <c r="K36" s="151"/>
      <c r="L36" s="463"/>
      <c r="N36" s="58"/>
    </row>
    <row r="37" spans="2:14" ht="12.75">
      <c r="B37" s="472"/>
      <c r="C37" s="448"/>
      <c r="D37" s="448"/>
      <c r="E37" s="448"/>
      <c r="F37" s="448"/>
      <c r="G37" s="85"/>
      <c r="H37" s="1012" t="s">
        <v>49</v>
      </c>
      <c r="I37" s="1012"/>
      <c r="J37" s="150">
        <f>SUM(J39:J41)</f>
        <v>1099695</v>
      </c>
      <c r="K37" s="150">
        <f>SUM(K39:K41)</f>
        <v>0</v>
      </c>
      <c r="L37" s="463"/>
    </row>
    <row r="38" spans="2:14" ht="12.75">
      <c r="B38" s="470"/>
      <c r="C38" s="448"/>
      <c r="D38" s="448"/>
      <c r="E38" s="448"/>
      <c r="F38" s="448"/>
      <c r="G38" s="85"/>
      <c r="H38" s="436"/>
      <c r="I38" s="436"/>
      <c r="J38" s="151"/>
      <c r="K38" s="151"/>
      <c r="L38" s="463"/>
    </row>
    <row r="39" spans="2:14" ht="12.75">
      <c r="B39" s="472"/>
      <c r="C39" s="448"/>
      <c r="D39" s="448"/>
      <c r="E39" s="448"/>
      <c r="F39" s="448"/>
      <c r="G39" s="85"/>
      <c r="H39" s="1007" t="s">
        <v>50</v>
      </c>
      <c r="I39" s="1007"/>
      <c r="J39" s="152">
        <v>1099695</v>
      </c>
      <c r="K39" s="152">
        <v>0</v>
      </c>
      <c r="L39" s="463"/>
    </row>
    <row r="40" spans="2:14" ht="12.75">
      <c r="B40" s="470"/>
      <c r="C40" s="448"/>
      <c r="D40" s="448"/>
      <c r="E40" s="448"/>
      <c r="F40" s="448"/>
      <c r="G40" s="85"/>
      <c r="H40" s="1007" t="s">
        <v>51</v>
      </c>
      <c r="I40" s="1007"/>
      <c r="J40" s="152"/>
      <c r="K40" s="152"/>
      <c r="L40" s="463"/>
    </row>
    <row r="41" spans="2:14" ht="12.75">
      <c r="B41" s="472"/>
      <c r="C41" s="448"/>
      <c r="D41" s="448"/>
      <c r="E41" s="448"/>
      <c r="F41" s="448"/>
      <c r="G41" s="85"/>
      <c r="H41" s="1007" t="s">
        <v>52</v>
      </c>
      <c r="I41" s="1007"/>
      <c r="J41" s="152"/>
      <c r="K41" s="152"/>
      <c r="L41" s="463"/>
    </row>
    <row r="42" spans="2:14" ht="12.75">
      <c r="B42" s="472"/>
      <c r="C42" s="448"/>
      <c r="D42" s="448"/>
      <c r="E42" s="448"/>
      <c r="F42" s="448"/>
      <c r="G42" s="85"/>
      <c r="H42" s="436"/>
      <c r="I42" s="436"/>
      <c r="J42" s="151"/>
      <c r="K42" s="151"/>
      <c r="L42" s="463"/>
    </row>
    <row r="43" spans="2:14" ht="12.75">
      <c r="B43" s="472"/>
      <c r="C43" s="448"/>
      <c r="D43" s="448"/>
      <c r="E43" s="448"/>
      <c r="F43" s="448"/>
      <c r="G43" s="85"/>
      <c r="H43" s="1012" t="s">
        <v>53</v>
      </c>
      <c r="I43" s="1012"/>
      <c r="J43" s="150">
        <f>+J45-K46</f>
        <v>17479396.350000001</v>
      </c>
      <c r="K43" s="150"/>
      <c r="L43" s="463"/>
    </row>
    <row r="44" spans="2:14" ht="12.75">
      <c r="B44" s="472"/>
      <c r="C44" s="448"/>
      <c r="D44" s="448"/>
      <c r="E44" s="448"/>
      <c r="F44" s="448"/>
      <c r="G44" s="85"/>
      <c r="H44" s="436"/>
      <c r="I44" s="436"/>
      <c r="J44" s="151"/>
      <c r="K44" s="151"/>
      <c r="L44" s="463"/>
    </row>
    <row r="45" spans="2:14" ht="12.75">
      <c r="B45" s="472"/>
      <c r="C45" s="448"/>
      <c r="D45" s="448"/>
      <c r="E45" s="448"/>
      <c r="F45" s="448"/>
      <c r="G45" s="85"/>
      <c r="H45" s="1007" t="s">
        <v>54</v>
      </c>
      <c r="I45" s="1007"/>
      <c r="J45" s="152">
        <v>18672434.25</v>
      </c>
      <c r="K45" s="152"/>
      <c r="L45" s="463"/>
    </row>
    <row r="46" spans="2:14" ht="12.75">
      <c r="B46" s="472"/>
      <c r="C46" s="448"/>
      <c r="D46" s="448"/>
      <c r="E46" s="448"/>
      <c r="F46" s="448"/>
      <c r="G46" s="85"/>
      <c r="H46" s="1007" t="s">
        <v>55</v>
      </c>
      <c r="I46" s="1007"/>
      <c r="J46" s="153"/>
      <c r="K46" s="153">
        <v>1193037.8999999999</v>
      </c>
      <c r="L46" s="463"/>
    </row>
    <row r="47" spans="2:14" ht="12.75">
      <c r="B47" s="472"/>
      <c r="C47" s="448"/>
      <c r="D47" s="448"/>
      <c r="E47" s="448"/>
      <c r="F47" s="448"/>
      <c r="G47" s="85"/>
      <c r="H47" s="1007" t="s">
        <v>56</v>
      </c>
      <c r="I47" s="1007"/>
      <c r="J47" s="152"/>
      <c r="K47" s="152"/>
      <c r="L47" s="463"/>
    </row>
    <row r="48" spans="2:14" ht="12.75">
      <c r="B48" s="472"/>
      <c r="C48" s="448"/>
      <c r="D48" s="448"/>
      <c r="E48" s="448"/>
      <c r="F48" s="448"/>
      <c r="G48" s="85"/>
      <c r="H48" s="1007" t="s">
        <v>57</v>
      </c>
      <c r="I48" s="1007"/>
      <c r="J48" s="152"/>
      <c r="K48" s="152"/>
      <c r="L48" s="463"/>
    </row>
    <row r="49" spans="2:12" ht="12.75">
      <c r="B49" s="470"/>
      <c r="C49" s="448"/>
      <c r="D49" s="448"/>
      <c r="E49" s="448"/>
      <c r="F49" s="448"/>
      <c r="G49" s="85"/>
      <c r="H49" s="1007" t="s">
        <v>58</v>
      </c>
      <c r="I49" s="1007"/>
      <c r="J49" s="152"/>
      <c r="K49" s="152"/>
      <c r="L49" s="463"/>
    </row>
    <row r="50" spans="2:12" ht="12.75">
      <c r="B50" s="472"/>
      <c r="C50" s="448"/>
      <c r="D50" s="448"/>
      <c r="E50" s="448"/>
      <c r="F50" s="448"/>
      <c r="G50" s="85"/>
      <c r="H50" s="436"/>
      <c r="I50" s="436"/>
      <c r="J50" s="151"/>
      <c r="K50" s="151"/>
      <c r="L50" s="463"/>
    </row>
    <row r="51" spans="2:12" ht="26.1" customHeight="1">
      <c r="B51" s="470"/>
      <c r="C51" s="448"/>
      <c r="D51" s="448"/>
      <c r="E51" s="448"/>
      <c r="F51" s="448"/>
      <c r="G51" s="85"/>
      <c r="H51" s="1012" t="s">
        <v>79</v>
      </c>
      <c r="I51" s="1012"/>
      <c r="J51" s="150"/>
      <c r="K51" s="150"/>
      <c r="L51" s="463"/>
    </row>
    <row r="52" spans="2:12" ht="12.75">
      <c r="B52" s="472"/>
      <c r="C52" s="448"/>
      <c r="D52" s="448"/>
      <c r="E52" s="448"/>
      <c r="F52" s="448"/>
      <c r="G52" s="85"/>
      <c r="H52" s="436"/>
      <c r="I52" s="436"/>
      <c r="J52" s="151"/>
      <c r="K52" s="151"/>
      <c r="L52" s="463"/>
    </row>
    <row r="53" spans="2:12" ht="12.75">
      <c r="B53" s="472"/>
      <c r="C53" s="448"/>
      <c r="D53" s="448"/>
      <c r="E53" s="448"/>
      <c r="F53" s="448"/>
      <c r="G53" s="85"/>
      <c r="H53" s="1007" t="s">
        <v>60</v>
      </c>
      <c r="I53" s="1007"/>
      <c r="J53" s="152"/>
      <c r="K53" s="152"/>
      <c r="L53" s="463"/>
    </row>
    <row r="54" spans="2:12" ht="19.5" customHeight="1">
      <c r="B54" s="501"/>
      <c r="C54" s="96"/>
      <c r="D54" s="96"/>
      <c r="E54" s="96"/>
      <c r="F54" s="96"/>
      <c r="G54" s="135"/>
      <c r="H54" s="1065" t="s">
        <v>61</v>
      </c>
      <c r="I54" s="1065"/>
      <c r="J54" s="155"/>
      <c r="K54" s="155"/>
      <c r="L54" s="477"/>
    </row>
    <row r="55" spans="2:12" ht="6" customHeight="1">
      <c r="B55" s="502"/>
      <c r="C55" s="96"/>
      <c r="D55" s="98"/>
      <c r="E55" s="99"/>
      <c r="F55" s="100"/>
      <c r="G55" s="100"/>
      <c r="H55" s="96"/>
      <c r="I55" s="156"/>
      <c r="J55" s="99"/>
      <c r="K55" s="100"/>
      <c r="L55" s="503"/>
    </row>
    <row r="56" spans="2:12" ht="6" customHeight="1">
      <c r="B56" s="474"/>
      <c r="C56" s="448"/>
      <c r="D56" s="88"/>
      <c r="E56" s="103"/>
      <c r="F56" s="104"/>
      <c r="G56" s="104"/>
      <c r="H56" s="448"/>
      <c r="I56" s="157"/>
      <c r="J56" s="103"/>
      <c r="K56" s="104"/>
      <c r="L56" s="504"/>
    </row>
    <row r="57" spans="2:12" ht="6" customHeight="1">
      <c r="B57" s="474"/>
      <c r="C57" s="88"/>
      <c r="D57" s="103"/>
      <c r="E57" s="104"/>
      <c r="F57" s="104"/>
      <c r="G57" s="448"/>
      <c r="H57" s="105"/>
      <c r="I57" s="158"/>
      <c r="J57" s="104"/>
      <c r="K57" s="104"/>
      <c r="L57" s="463"/>
    </row>
    <row r="58" spans="2:12" ht="15" customHeight="1">
      <c r="B58" s="474"/>
      <c r="C58" s="1018" t="s">
        <v>78</v>
      </c>
      <c r="D58" s="1018"/>
      <c r="E58" s="1018"/>
      <c r="F58" s="1018"/>
      <c r="G58" s="1018"/>
      <c r="H58" s="1018"/>
      <c r="I58" s="1018"/>
      <c r="J58" s="1018"/>
      <c r="K58" s="1018"/>
      <c r="L58" s="463"/>
    </row>
    <row r="59" spans="2:12" ht="9.75" customHeight="1">
      <c r="B59" s="474"/>
      <c r="C59" s="88"/>
      <c r="D59" s="103"/>
      <c r="E59" s="104"/>
      <c r="F59" s="104"/>
      <c r="G59" s="448"/>
      <c r="H59" s="105"/>
      <c r="I59" s="158"/>
      <c r="J59" s="104"/>
      <c r="K59" s="104"/>
      <c r="L59" s="463"/>
    </row>
    <row r="60" spans="2:12" ht="41.25" customHeight="1">
      <c r="B60" s="474"/>
      <c r="C60" s="88"/>
      <c r="D60" s="159"/>
      <c r="E60" s="160"/>
      <c r="F60" s="104"/>
      <c r="G60" s="448"/>
      <c r="H60" s="161"/>
      <c r="I60" s="162"/>
      <c r="J60" s="104"/>
      <c r="K60" s="104"/>
      <c r="L60" s="463"/>
    </row>
    <row r="61" spans="2:12" ht="14.1" customHeight="1">
      <c r="B61" s="474"/>
      <c r="C61" s="107"/>
      <c r="D61" s="1014" t="s">
        <v>448</v>
      </c>
      <c r="E61" s="1014"/>
      <c r="F61" s="104"/>
      <c r="G61" s="104"/>
      <c r="H61" s="1014" t="s">
        <v>449</v>
      </c>
      <c r="I61" s="1014"/>
      <c r="J61" s="108"/>
      <c r="K61" s="104"/>
      <c r="L61" s="463"/>
    </row>
    <row r="62" spans="2:12" ht="14.1" customHeight="1">
      <c r="B62" s="474"/>
      <c r="C62" s="109"/>
      <c r="D62" s="1013" t="s">
        <v>578</v>
      </c>
      <c r="E62" s="1013"/>
      <c r="F62" s="110"/>
      <c r="G62" s="110"/>
      <c r="H62" s="1013" t="s">
        <v>450</v>
      </c>
      <c r="I62" s="1013"/>
      <c r="J62" s="108"/>
      <c r="K62" s="104"/>
      <c r="L62" s="463"/>
    </row>
    <row r="63" spans="2:12" ht="13.5" thickBot="1">
      <c r="B63" s="505"/>
      <c r="C63" s="480"/>
      <c r="D63" s="480"/>
      <c r="E63" s="480"/>
      <c r="F63" s="480"/>
      <c r="G63" s="495"/>
      <c r="H63" s="480"/>
      <c r="I63" s="506"/>
      <c r="J63" s="480"/>
      <c r="K63" s="480"/>
      <c r="L63" s="483"/>
    </row>
    <row r="64" spans="2:12" ht="12.75">
      <c r="B64" s="73"/>
      <c r="C64" s="73"/>
      <c r="D64" s="73"/>
      <c r="E64" s="73"/>
      <c r="F64" s="73"/>
      <c r="G64" s="73"/>
      <c r="H64" s="73"/>
      <c r="I64" s="146"/>
      <c r="J64" s="73"/>
      <c r="K64" s="73"/>
      <c r="L64" s="73"/>
    </row>
  </sheetData>
  <sheetProtection formatCells="0" selectLockedCells="1"/>
  <mergeCells count="62">
    <mergeCell ref="H15:I15"/>
    <mergeCell ref="H17:I17"/>
    <mergeCell ref="C13:D13"/>
    <mergeCell ref="C15:D15"/>
    <mergeCell ref="C17:D17"/>
    <mergeCell ref="C18:D18"/>
    <mergeCell ref="C10:D10"/>
    <mergeCell ref="C19:D19"/>
    <mergeCell ref="H18:I18"/>
    <mergeCell ref="C32:D32"/>
    <mergeCell ref="C20:D20"/>
    <mergeCell ref="C21:D21"/>
    <mergeCell ref="C22:D22"/>
    <mergeCell ref="C23:D23"/>
    <mergeCell ref="H32:I32"/>
    <mergeCell ref="H23:I23"/>
    <mergeCell ref="H21:I21"/>
    <mergeCell ref="H22:I22"/>
    <mergeCell ref="H20:I20"/>
    <mergeCell ref="H19:I19"/>
    <mergeCell ref="H13:I13"/>
    <mergeCell ref="C34:D34"/>
    <mergeCell ref="C33:D33"/>
    <mergeCell ref="C27:D27"/>
    <mergeCell ref="C28:D28"/>
    <mergeCell ref="C31:D31"/>
    <mergeCell ref="C29:D29"/>
    <mergeCell ref="C30:D30"/>
    <mergeCell ref="H53:I53"/>
    <mergeCell ref="D62:E62"/>
    <mergeCell ref="H62:I62"/>
    <mergeCell ref="C58:K58"/>
    <mergeCell ref="D61:E61"/>
    <mergeCell ref="H61:I61"/>
    <mergeCell ref="H54:I54"/>
    <mergeCell ref="H46:I46"/>
    <mergeCell ref="H47:I47"/>
    <mergeCell ref="H48:I48"/>
    <mergeCell ref="H49:I49"/>
    <mergeCell ref="H51:I51"/>
    <mergeCell ref="C35:D35"/>
    <mergeCell ref="H33:I33"/>
    <mergeCell ref="H40:I40"/>
    <mergeCell ref="H45:I45"/>
    <mergeCell ref="H24:I24"/>
    <mergeCell ref="H26:I26"/>
    <mergeCell ref="H28:I28"/>
    <mergeCell ref="H37:I37"/>
    <mergeCell ref="H39:I39"/>
    <mergeCell ref="H43:I43"/>
    <mergeCell ref="H41:I41"/>
    <mergeCell ref="H35:I35"/>
    <mergeCell ref="H29:I29"/>
    <mergeCell ref="H30:I30"/>
    <mergeCell ref="H31:I31"/>
    <mergeCell ref="C25:D25"/>
    <mergeCell ref="D2:J2"/>
    <mergeCell ref="D3:J3"/>
    <mergeCell ref="D5:J5"/>
    <mergeCell ref="H10:I10"/>
    <mergeCell ref="B4:L4"/>
    <mergeCell ref="F6:J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51"/>
  <sheetViews>
    <sheetView showGridLines="0" zoomScale="90" zoomScaleNormal="90" workbookViewId="0">
      <selection activeCell="O32" sqref="O32"/>
    </sheetView>
  </sheetViews>
  <sheetFormatPr baseColWidth="10" defaultRowHeight="12"/>
  <cols>
    <col min="1" max="1" width="1.42578125" style="17" customWidth="1"/>
    <col min="2" max="2" width="1.140625" style="17" customWidth="1"/>
    <col min="3" max="3" width="11.7109375" style="17" customWidth="1"/>
    <col min="4" max="4" width="54.42578125" style="17" customWidth="1"/>
    <col min="5" max="5" width="19.140625" style="35" customWidth="1"/>
    <col min="6" max="6" width="19.28515625" style="17" customWidth="1"/>
    <col min="7" max="7" width="19" style="17" customWidth="1"/>
    <col min="8" max="8" width="21.28515625" style="17" customWidth="1"/>
    <col min="9" max="9" width="18.7109375" style="17" customWidth="1"/>
    <col min="10" max="10" width="1.140625" style="17" customWidth="1"/>
    <col min="11" max="11" width="11.42578125" style="17"/>
    <col min="12" max="12" width="0" style="17" hidden="1" customWidth="1"/>
    <col min="13" max="16384" width="11.42578125" style="17"/>
  </cols>
  <sheetData>
    <row r="1" spans="1:12" ht="12.75" thickBot="1"/>
    <row r="2" spans="1:12" s="16" customFormat="1" ht="9" customHeight="1">
      <c r="A2" s="56"/>
      <c r="B2" s="455"/>
      <c r="C2" s="507"/>
      <c r="D2" s="1008"/>
      <c r="E2" s="1008"/>
      <c r="F2" s="1008"/>
      <c r="G2" s="1008"/>
      <c r="H2" s="1008"/>
      <c r="I2" s="507"/>
      <c r="J2" s="508"/>
      <c r="K2" s="17"/>
      <c r="L2" s="17"/>
    </row>
    <row r="3" spans="1:12" s="16" customFormat="1" ht="14.1" customHeight="1">
      <c r="A3" s="56"/>
      <c r="B3" s="458"/>
      <c r="C3" s="113"/>
      <c r="D3" s="1031" t="s">
        <v>146</v>
      </c>
      <c r="E3" s="1031"/>
      <c r="F3" s="1031"/>
      <c r="G3" s="1031"/>
      <c r="H3" s="1031"/>
      <c r="I3" s="113"/>
      <c r="J3" s="509"/>
      <c r="K3" s="17"/>
      <c r="L3" s="17"/>
    </row>
    <row r="4" spans="1:12" s="16" customFormat="1" ht="14.1" customHeight="1">
      <c r="A4" s="56"/>
      <c r="B4" s="1004" t="s">
        <v>1281</v>
      </c>
      <c r="C4" s="1005"/>
      <c r="D4" s="1005"/>
      <c r="E4" s="1005"/>
      <c r="F4" s="1005"/>
      <c r="G4" s="1005"/>
      <c r="H4" s="1005"/>
      <c r="I4" s="1005"/>
      <c r="J4" s="463"/>
      <c r="K4" s="17"/>
      <c r="L4" s="17"/>
    </row>
    <row r="5" spans="1:12" s="16" customFormat="1" ht="23.25" customHeight="1">
      <c r="A5" s="56"/>
      <c r="B5" s="458"/>
      <c r="C5" s="113"/>
      <c r="D5" s="1031" t="s">
        <v>1</v>
      </c>
      <c r="E5" s="1031"/>
      <c r="F5" s="1031"/>
      <c r="G5" s="1031"/>
      <c r="H5" s="1031"/>
      <c r="I5" s="113"/>
      <c r="J5" s="509"/>
      <c r="K5" s="17"/>
      <c r="L5" s="17"/>
    </row>
    <row r="6" spans="1:12" s="16" customFormat="1" ht="27.75" customHeight="1">
      <c r="A6" s="56"/>
      <c r="B6" s="487"/>
      <c r="C6" s="452"/>
      <c r="D6" s="452" t="s">
        <v>4</v>
      </c>
      <c r="E6" s="1003" t="s">
        <v>508</v>
      </c>
      <c r="F6" s="1003"/>
      <c r="G6" s="1003"/>
      <c r="H6" s="1003"/>
      <c r="I6" s="116"/>
      <c r="J6" s="510"/>
    </row>
    <row r="7" spans="1:12" s="16" customFormat="1" ht="6.75" customHeight="1">
      <c r="A7" s="56"/>
      <c r="B7" s="1067"/>
      <c r="C7" s="1068"/>
      <c r="D7" s="1068"/>
      <c r="E7" s="1068"/>
      <c r="F7" s="1068"/>
      <c r="G7" s="1068"/>
      <c r="H7" s="1068"/>
      <c r="I7" s="1068"/>
      <c r="J7" s="1069"/>
    </row>
    <row r="8" spans="1:12" s="16" customFormat="1" ht="3" customHeight="1">
      <c r="A8" s="56"/>
      <c r="B8" s="1067"/>
      <c r="C8" s="1068"/>
      <c r="D8" s="1068"/>
      <c r="E8" s="1068"/>
      <c r="F8" s="1068"/>
      <c r="G8" s="1068"/>
      <c r="H8" s="1068"/>
      <c r="I8" s="1068"/>
      <c r="J8" s="1069"/>
    </row>
    <row r="9" spans="1:12" s="33" customFormat="1" ht="25.5">
      <c r="B9" s="511"/>
      <c r="C9" s="1070" t="s">
        <v>76</v>
      </c>
      <c r="D9" s="1070"/>
      <c r="E9" s="164" t="s">
        <v>147</v>
      </c>
      <c r="F9" s="164" t="s">
        <v>148</v>
      </c>
      <c r="G9" s="441" t="s">
        <v>149</v>
      </c>
      <c r="H9" s="441" t="s">
        <v>150</v>
      </c>
      <c r="I9" s="441" t="s">
        <v>151</v>
      </c>
      <c r="J9" s="512"/>
    </row>
    <row r="10" spans="1:12" s="33" customFormat="1" ht="12.75">
      <c r="B10" s="513"/>
      <c r="C10" s="1071"/>
      <c r="D10" s="1071"/>
      <c r="E10" s="165">
        <v>1</v>
      </c>
      <c r="F10" s="165">
        <v>2</v>
      </c>
      <c r="G10" s="442">
        <v>3</v>
      </c>
      <c r="H10" s="442" t="s">
        <v>152</v>
      </c>
      <c r="I10" s="442" t="s">
        <v>153</v>
      </c>
      <c r="J10" s="514"/>
    </row>
    <row r="11" spans="1:12" s="16" customFormat="1" ht="3" customHeight="1">
      <c r="A11" s="56"/>
      <c r="B11" s="1067"/>
      <c r="C11" s="1068"/>
      <c r="D11" s="1068"/>
      <c r="E11" s="1068"/>
      <c r="F11" s="1068"/>
      <c r="G11" s="1068"/>
      <c r="H11" s="1068"/>
      <c r="I11" s="1068"/>
      <c r="J11" s="1069"/>
    </row>
    <row r="12" spans="1:12" s="16" customFormat="1" ht="3" customHeight="1">
      <c r="A12" s="56"/>
      <c r="B12" s="1072"/>
      <c r="C12" s="1073"/>
      <c r="D12" s="1073"/>
      <c r="E12" s="1073"/>
      <c r="F12" s="1073"/>
      <c r="G12" s="1073"/>
      <c r="H12" s="1073"/>
      <c r="I12" s="1073"/>
      <c r="J12" s="1074"/>
      <c r="K12" s="17"/>
      <c r="L12" s="17"/>
    </row>
    <row r="13" spans="1:12" s="16" customFormat="1" ht="12.75">
      <c r="A13" s="56"/>
      <c r="B13" s="492"/>
      <c r="C13" s="1075" t="s">
        <v>6</v>
      </c>
      <c r="D13" s="1075"/>
      <c r="E13" s="166">
        <f>+E15+E25</f>
        <v>24266928.710000001</v>
      </c>
      <c r="F13" s="166">
        <f>+F15+F25</f>
        <v>150415813.97999999</v>
      </c>
      <c r="G13" s="166">
        <f>+G15+G25</f>
        <v>143039978.72</v>
      </c>
      <c r="H13" s="166">
        <f t="shared" ref="H13:I13" si="0">+H15+H25</f>
        <v>31642763.969999969</v>
      </c>
      <c r="I13" s="166">
        <f t="shared" si="0"/>
        <v>7375835.2599999662</v>
      </c>
      <c r="J13" s="515"/>
      <c r="K13" s="17"/>
      <c r="L13" s="17"/>
    </row>
    <row r="14" spans="1:12" s="16" customFormat="1" ht="5.0999999999999996" customHeight="1">
      <c r="A14" s="56"/>
      <c r="B14" s="492"/>
      <c r="C14" s="167"/>
      <c r="D14" s="167"/>
      <c r="E14" s="166"/>
      <c r="F14" s="166"/>
      <c r="G14" s="166"/>
      <c r="H14" s="166"/>
      <c r="I14" s="166"/>
      <c r="J14" s="515"/>
      <c r="K14" s="17"/>
      <c r="L14" s="17"/>
    </row>
    <row r="15" spans="1:12" s="16" customFormat="1" ht="12.75">
      <c r="A15" s="56"/>
      <c r="B15" s="516"/>
      <c r="C15" s="1012" t="s">
        <v>8</v>
      </c>
      <c r="D15" s="1012"/>
      <c r="E15" s="168">
        <f>SUM(E17:E23)</f>
        <v>13062662.42</v>
      </c>
      <c r="F15" s="168">
        <f>SUM(F17:F23)</f>
        <v>150415813.97999999</v>
      </c>
      <c r="G15" s="168">
        <f>SUM(G17:G23)</f>
        <v>142997484.24000001</v>
      </c>
      <c r="H15" s="168">
        <f>E15+F15-G15</f>
        <v>20480992.159999967</v>
      </c>
      <c r="I15" s="168">
        <f>H15-E15</f>
        <v>7418329.7399999667</v>
      </c>
      <c r="J15" s="517"/>
      <c r="K15" s="17"/>
      <c r="L15" s="34"/>
    </row>
    <row r="16" spans="1:12" s="16" customFormat="1" ht="5.0999999999999996" customHeight="1">
      <c r="A16" s="56"/>
      <c r="B16" s="491"/>
      <c r="C16" s="85"/>
      <c r="D16" s="85"/>
      <c r="E16" s="169"/>
      <c r="F16" s="169"/>
      <c r="G16" s="169"/>
      <c r="H16" s="169"/>
      <c r="I16" s="169"/>
      <c r="J16" s="471"/>
      <c r="K16" s="17"/>
      <c r="L16" s="34"/>
    </row>
    <row r="17" spans="1:15" s="16" customFormat="1" ht="19.5" customHeight="1">
      <c r="A17" s="56"/>
      <c r="B17" s="491"/>
      <c r="C17" s="1066" t="s">
        <v>10</v>
      </c>
      <c r="D17" s="1066"/>
      <c r="E17" s="87">
        <v>14344310.720000001</v>
      </c>
      <c r="F17" s="87">
        <v>112479811.63</v>
      </c>
      <c r="G17" s="87">
        <v>107520134.19</v>
      </c>
      <c r="H17" s="129">
        <f>+E17+F17-G17</f>
        <v>19303988.159999996</v>
      </c>
      <c r="I17" s="129">
        <f>H17-E17</f>
        <v>4959677.4399999958</v>
      </c>
      <c r="J17" s="471"/>
      <c r="K17" s="17"/>
      <c r="L17" s="34" t="str">
        <f>IF(H17='1.ESF'!F13," ","Error")</f>
        <v>Error</v>
      </c>
    </row>
    <row r="18" spans="1:15" s="16" customFormat="1" ht="19.5" customHeight="1">
      <c r="A18" s="56"/>
      <c r="B18" s="491"/>
      <c r="C18" s="1066" t="s">
        <v>12</v>
      </c>
      <c r="D18" s="1066"/>
      <c r="E18" s="87">
        <v>-1281648.3</v>
      </c>
      <c r="F18" s="87">
        <v>37936002.350000001</v>
      </c>
      <c r="G18" s="87">
        <v>35477350.049999997</v>
      </c>
      <c r="H18" s="129">
        <f t="shared" ref="H18:H23" si="1">E18+F18-G18</f>
        <v>1177004.0000000075</v>
      </c>
      <c r="I18" s="129">
        <f>H18-E18</f>
        <v>2458652.3000000073</v>
      </c>
      <c r="J18" s="471"/>
      <c r="K18" s="17"/>
      <c r="L18" s="34"/>
    </row>
    <row r="19" spans="1:15" s="16" customFormat="1" ht="19.5" customHeight="1">
      <c r="A19" s="56"/>
      <c r="B19" s="491"/>
      <c r="C19" s="1066" t="s">
        <v>14</v>
      </c>
      <c r="D19" s="1066"/>
      <c r="E19" s="87"/>
      <c r="F19" s="87">
        <v>0</v>
      </c>
      <c r="G19" s="87">
        <v>0</v>
      </c>
      <c r="H19" s="129">
        <f t="shared" si="1"/>
        <v>0</v>
      </c>
      <c r="I19" s="129">
        <f t="shared" ref="I19:I23" si="2">H19-E19</f>
        <v>0</v>
      </c>
      <c r="J19" s="471"/>
      <c r="K19" s="17"/>
      <c r="L19" s="34" t="str">
        <f>IF(H19='1.ESF'!F15," ","Error")</f>
        <v xml:space="preserve"> </v>
      </c>
    </row>
    <row r="20" spans="1:15" s="16" customFormat="1" ht="19.5" customHeight="1">
      <c r="A20" s="56"/>
      <c r="B20" s="491"/>
      <c r="C20" s="1066" t="s">
        <v>16</v>
      </c>
      <c r="D20" s="1066"/>
      <c r="E20" s="87"/>
      <c r="F20" s="87">
        <v>0</v>
      </c>
      <c r="G20" s="87">
        <v>0</v>
      </c>
      <c r="H20" s="129">
        <f t="shared" si="1"/>
        <v>0</v>
      </c>
      <c r="I20" s="129">
        <f t="shared" si="2"/>
        <v>0</v>
      </c>
      <c r="J20" s="471"/>
      <c r="K20" s="17"/>
      <c r="L20" s="34" t="str">
        <f>IF(H20='1.ESF'!F16," ","Error")</f>
        <v xml:space="preserve"> </v>
      </c>
      <c r="O20" s="16" t="s">
        <v>134</v>
      </c>
    </row>
    <row r="21" spans="1:15" s="16" customFormat="1" ht="19.5" customHeight="1">
      <c r="A21" s="56"/>
      <c r="B21" s="491"/>
      <c r="C21" s="1066" t="s">
        <v>18</v>
      </c>
      <c r="D21" s="1066"/>
      <c r="E21" s="87"/>
      <c r="F21" s="87">
        <v>0</v>
      </c>
      <c r="G21" s="87">
        <v>0</v>
      </c>
      <c r="H21" s="129">
        <f t="shared" si="1"/>
        <v>0</v>
      </c>
      <c r="I21" s="129">
        <f t="shared" si="2"/>
        <v>0</v>
      </c>
      <c r="J21" s="471"/>
      <c r="K21" s="17"/>
      <c r="L21" s="34" t="str">
        <f>IF(H21='1.ESF'!F17," ","Error")</f>
        <v xml:space="preserve"> </v>
      </c>
    </row>
    <row r="22" spans="1:15" s="16" customFormat="1" ht="19.5" customHeight="1">
      <c r="A22" s="56"/>
      <c r="B22" s="491"/>
      <c r="C22" s="1066" t="s">
        <v>20</v>
      </c>
      <c r="D22" s="1066"/>
      <c r="E22" s="87"/>
      <c r="F22" s="87">
        <v>0</v>
      </c>
      <c r="G22" s="87">
        <v>0</v>
      </c>
      <c r="H22" s="129">
        <f t="shared" si="1"/>
        <v>0</v>
      </c>
      <c r="I22" s="129">
        <f t="shared" si="2"/>
        <v>0</v>
      </c>
      <c r="J22" s="471"/>
      <c r="K22" s="17"/>
      <c r="L22" s="34" t="str">
        <f>IF(H22='1.ESF'!F18," ","Error")</f>
        <v xml:space="preserve"> </v>
      </c>
      <c r="M22" s="16" t="s">
        <v>134</v>
      </c>
    </row>
    <row r="23" spans="1:15" ht="19.5" customHeight="1">
      <c r="B23" s="491"/>
      <c r="C23" s="1066" t="s">
        <v>22</v>
      </c>
      <c r="D23" s="1066"/>
      <c r="E23" s="87"/>
      <c r="F23" s="87">
        <v>0</v>
      </c>
      <c r="G23" s="87">
        <v>0</v>
      </c>
      <c r="H23" s="129">
        <f t="shared" si="1"/>
        <v>0</v>
      </c>
      <c r="I23" s="129">
        <f t="shared" si="2"/>
        <v>0</v>
      </c>
      <c r="J23" s="471"/>
      <c r="L23" s="34" t="str">
        <f>IF(H23='1.ESF'!F19," ","Error")</f>
        <v xml:space="preserve"> </v>
      </c>
    </row>
    <row r="24" spans="1:15" ht="12.75">
      <c r="B24" s="491"/>
      <c r="C24" s="440"/>
      <c r="D24" s="440"/>
      <c r="E24" s="170"/>
      <c r="F24" s="170"/>
      <c r="G24" s="170"/>
      <c r="H24" s="170"/>
      <c r="I24" s="170"/>
      <c r="J24" s="471"/>
      <c r="L24" s="34"/>
    </row>
    <row r="25" spans="1:15" ht="12.75">
      <c r="B25" s="516"/>
      <c r="C25" s="1012" t="s">
        <v>27</v>
      </c>
      <c r="D25" s="1012"/>
      <c r="E25" s="168">
        <f>SUM(E27:E35)</f>
        <v>11204266.290000001</v>
      </c>
      <c r="F25" s="168">
        <f>SUM(F27:F35)</f>
        <v>0</v>
      </c>
      <c r="G25" s="168">
        <f>SUM(G27:G35)</f>
        <v>42494.48</v>
      </c>
      <c r="H25" s="168">
        <f>E25+F25-G25</f>
        <v>11161771.810000001</v>
      </c>
      <c r="I25" s="168">
        <f>H25-E25</f>
        <v>-42494.480000000447</v>
      </c>
      <c r="J25" s="517"/>
      <c r="L25" s="34"/>
    </row>
    <row r="26" spans="1:15" ht="5.0999999999999996" customHeight="1">
      <c r="B26" s="491"/>
      <c r="C26" s="85"/>
      <c r="D26" s="440"/>
      <c r="E26" s="169"/>
      <c r="F26" s="169"/>
      <c r="G26" s="169"/>
      <c r="H26" s="169"/>
      <c r="I26" s="169"/>
      <c r="J26" s="471"/>
      <c r="L26" s="34"/>
    </row>
    <row r="27" spans="1:15" ht="19.5" customHeight="1">
      <c r="B27" s="491"/>
      <c r="C27" s="1066" t="s">
        <v>29</v>
      </c>
      <c r="D27" s="1066"/>
      <c r="E27" s="87"/>
      <c r="F27" s="87">
        <v>0</v>
      </c>
      <c r="G27" s="87">
        <v>0</v>
      </c>
      <c r="H27" s="129">
        <f>E27+F27-G27</f>
        <v>0</v>
      </c>
      <c r="I27" s="129">
        <f>H27-E27</f>
        <v>0</v>
      </c>
      <c r="J27" s="471"/>
      <c r="L27" s="34"/>
    </row>
    <row r="28" spans="1:15" ht="19.5" customHeight="1">
      <c r="B28" s="491"/>
      <c r="C28" s="1066" t="s">
        <v>31</v>
      </c>
      <c r="D28" s="1066"/>
      <c r="E28" s="87"/>
      <c r="F28" s="87">
        <v>0</v>
      </c>
      <c r="G28" s="87">
        <v>0</v>
      </c>
      <c r="H28" s="129">
        <f t="shared" ref="H28:H35" si="3">E28+F28-G28</f>
        <v>0</v>
      </c>
      <c r="I28" s="129">
        <f t="shared" ref="I28:I35" si="4">H28-E28</f>
        <v>0</v>
      </c>
      <c r="J28" s="471"/>
      <c r="L28" s="34"/>
    </row>
    <row r="29" spans="1:15" ht="19.5" customHeight="1">
      <c r="B29" s="491"/>
      <c r="C29" s="1066" t="s">
        <v>33</v>
      </c>
      <c r="D29" s="1066"/>
      <c r="E29" s="87">
        <v>10915400</v>
      </c>
      <c r="F29" s="87">
        <v>0</v>
      </c>
      <c r="G29" s="87">
        <v>0</v>
      </c>
      <c r="H29" s="129">
        <f t="shared" si="3"/>
        <v>10915400</v>
      </c>
      <c r="I29" s="129">
        <f t="shared" si="4"/>
        <v>0</v>
      </c>
      <c r="J29" s="471"/>
      <c r="L29" s="34"/>
    </row>
    <row r="30" spans="1:15" ht="19.5" customHeight="1">
      <c r="B30" s="491"/>
      <c r="C30" s="1066" t="s">
        <v>154</v>
      </c>
      <c r="D30" s="1066"/>
      <c r="E30" s="87">
        <v>3240608.8</v>
      </c>
      <c r="F30" s="87"/>
      <c r="G30" s="87">
        <v>0</v>
      </c>
      <c r="H30" s="129">
        <f t="shared" si="3"/>
        <v>3240608.8</v>
      </c>
      <c r="I30" s="129">
        <f t="shared" si="4"/>
        <v>0</v>
      </c>
      <c r="J30" s="471"/>
      <c r="L30" s="34"/>
    </row>
    <row r="31" spans="1:15" ht="19.5" customHeight="1">
      <c r="B31" s="491"/>
      <c r="C31" s="1066" t="s">
        <v>37</v>
      </c>
      <c r="D31" s="1066"/>
      <c r="E31" s="87"/>
      <c r="F31" s="87">
        <v>0</v>
      </c>
      <c r="G31" s="87">
        <v>0</v>
      </c>
      <c r="H31" s="129">
        <f t="shared" si="3"/>
        <v>0</v>
      </c>
      <c r="I31" s="129">
        <f t="shared" si="4"/>
        <v>0</v>
      </c>
      <c r="J31" s="471"/>
      <c r="L31" s="34"/>
    </row>
    <row r="32" spans="1:15" ht="19.5" customHeight="1">
      <c r="B32" s="491"/>
      <c r="C32" s="1066" t="s">
        <v>39</v>
      </c>
      <c r="D32" s="1066"/>
      <c r="E32" s="87">
        <v>-2996718.36</v>
      </c>
      <c r="F32" s="87">
        <v>0</v>
      </c>
      <c r="G32" s="87"/>
      <c r="H32" s="129">
        <f t="shared" si="3"/>
        <v>-2996718.36</v>
      </c>
      <c r="I32" s="129">
        <f t="shared" si="4"/>
        <v>0</v>
      </c>
      <c r="J32" s="471"/>
      <c r="L32" s="34"/>
    </row>
    <row r="33" spans="2:18" ht="19.5" customHeight="1">
      <c r="B33" s="491"/>
      <c r="C33" s="1066" t="s">
        <v>41</v>
      </c>
      <c r="D33" s="1066"/>
      <c r="E33" s="87">
        <v>44975.85</v>
      </c>
      <c r="F33" s="87"/>
      <c r="G33" s="87">
        <v>42494.48</v>
      </c>
      <c r="H33" s="129">
        <f t="shared" si="3"/>
        <v>2481.3699999999953</v>
      </c>
      <c r="I33" s="129">
        <f t="shared" si="4"/>
        <v>-42494.48</v>
      </c>
      <c r="J33" s="471"/>
      <c r="L33" s="34"/>
    </row>
    <row r="34" spans="2:18" ht="19.5" customHeight="1">
      <c r="B34" s="491"/>
      <c r="C34" s="1066" t="s">
        <v>42</v>
      </c>
      <c r="D34" s="1066"/>
      <c r="E34" s="87"/>
      <c r="F34" s="87">
        <v>0</v>
      </c>
      <c r="G34" s="87">
        <v>0</v>
      </c>
      <c r="H34" s="129">
        <f t="shared" si="3"/>
        <v>0</v>
      </c>
      <c r="I34" s="129">
        <f t="shared" si="4"/>
        <v>0</v>
      </c>
      <c r="J34" s="471"/>
      <c r="L34" s="34"/>
    </row>
    <row r="35" spans="2:18" ht="19.5" customHeight="1">
      <c r="B35" s="491"/>
      <c r="C35" s="1066" t="s">
        <v>44</v>
      </c>
      <c r="D35" s="1066"/>
      <c r="E35" s="87"/>
      <c r="F35" s="87">
        <v>0</v>
      </c>
      <c r="G35" s="87">
        <v>0</v>
      </c>
      <c r="H35" s="129">
        <f t="shared" si="3"/>
        <v>0</v>
      </c>
      <c r="I35" s="129">
        <f t="shared" si="4"/>
        <v>0</v>
      </c>
      <c r="J35" s="471"/>
      <c r="L35" s="34" t="str">
        <f>IF(H35='1.ESF'!F34," ","error")</f>
        <v xml:space="preserve"> </v>
      </c>
    </row>
    <row r="36" spans="2:18" ht="12.75">
      <c r="B36" s="491"/>
      <c r="C36" s="440"/>
      <c r="D36" s="440"/>
      <c r="E36" s="170"/>
      <c r="F36" s="169"/>
      <c r="G36" s="169"/>
      <c r="H36" s="169"/>
      <c r="I36" s="169"/>
      <c r="J36" s="471"/>
      <c r="L36" s="34"/>
    </row>
    <row r="37" spans="2:18" ht="6" customHeight="1">
      <c r="B37" s="1076"/>
      <c r="C37" s="1077"/>
      <c r="D37" s="1077"/>
      <c r="E37" s="1077"/>
      <c r="F37" s="1077"/>
      <c r="G37" s="1077"/>
      <c r="H37" s="1077"/>
      <c r="I37" s="1077"/>
      <c r="J37" s="1078"/>
    </row>
    <row r="38" spans="2:18" ht="6" customHeight="1">
      <c r="B38" s="467"/>
      <c r="C38" s="518"/>
      <c r="D38" s="519"/>
      <c r="E38" s="80"/>
      <c r="F38" s="76"/>
      <c r="G38" s="76"/>
      <c r="H38" s="76"/>
      <c r="I38" s="76"/>
      <c r="J38" s="469"/>
    </row>
    <row r="39" spans="2:18" ht="15" customHeight="1">
      <c r="B39" s="474"/>
      <c r="C39" s="1007" t="s">
        <v>78</v>
      </c>
      <c r="D39" s="1007"/>
      <c r="E39" s="1007"/>
      <c r="F39" s="1007"/>
      <c r="G39" s="1007"/>
      <c r="H39" s="1007"/>
      <c r="I39" s="1007"/>
      <c r="J39" s="520"/>
      <c r="K39" s="22"/>
      <c r="L39" s="16"/>
      <c r="M39" s="16"/>
      <c r="N39" s="16"/>
      <c r="O39" s="16"/>
      <c r="P39" s="16"/>
      <c r="Q39" s="16"/>
      <c r="R39" s="16"/>
    </row>
    <row r="40" spans="2:18" ht="9.75" customHeight="1">
      <c r="B40" s="474"/>
      <c r="C40" s="88"/>
      <c r="D40" s="103"/>
      <c r="E40" s="104"/>
      <c r="F40" s="104"/>
      <c r="G40" s="448"/>
      <c r="H40" s="105"/>
      <c r="I40" s="103"/>
      <c r="J40" s="504"/>
      <c r="K40" s="23"/>
      <c r="L40" s="16"/>
      <c r="M40" s="16"/>
      <c r="N40" s="16"/>
      <c r="O40" s="16"/>
      <c r="P40" s="16"/>
      <c r="Q40" s="16"/>
      <c r="R40" s="16"/>
    </row>
    <row r="41" spans="2:18" ht="46.5" customHeight="1">
      <c r="B41" s="474"/>
      <c r="C41" s="1079"/>
      <c r="D41" s="1079"/>
      <c r="E41" s="104"/>
      <c r="F41" s="172"/>
      <c r="G41" s="172"/>
      <c r="H41" s="173"/>
      <c r="I41" s="173"/>
      <c r="J41" s="504"/>
      <c r="K41" s="23"/>
      <c r="L41" s="16"/>
      <c r="M41" s="16"/>
      <c r="N41" s="16"/>
      <c r="O41" s="16"/>
      <c r="P41" s="16"/>
      <c r="Q41" s="16"/>
      <c r="R41" s="16"/>
    </row>
    <row r="42" spans="2:18" ht="14.1" customHeight="1">
      <c r="B42" s="474"/>
      <c r="C42" s="1014" t="s">
        <v>448</v>
      </c>
      <c r="D42" s="1014"/>
      <c r="E42" s="76"/>
      <c r="F42" s="1014" t="s">
        <v>449</v>
      </c>
      <c r="G42" s="1014"/>
      <c r="H42" s="1080"/>
      <c r="I42" s="1080"/>
      <c r="J42" s="521"/>
      <c r="K42" s="16"/>
      <c r="Q42" s="16"/>
      <c r="R42" s="16"/>
    </row>
    <row r="43" spans="2:18" ht="14.1" customHeight="1" thickBot="1">
      <c r="B43" s="479"/>
      <c r="C43" s="1038" t="s">
        <v>578</v>
      </c>
      <c r="D43" s="1038"/>
      <c r="E43" s="522"/>
      <c r="F43" s="1038" t="s">
        <v>450</v>
      </c>
      <c r="G43" s="1038"/>
      <c r="H43" s="1061"/>
      <c r="I43" s="1061"/>
      <c r="J43" s="523"/>
      <c r="K43" s="16"/>
      <c r="Q43" s="16"/>
      <c r="R43" s="16"/>
    </row>
    <row r="44" spans="2:18" ht="12.75">
      <c r="B44" s="73"/>
      <c r="C44" s="77"/>
      <c r="D44" s="77"/>
      <c r="E44" s="80"/>
      <c r="F44" s="77"/>
      <c r="G44" s="77"/>
      <c r="H44" s="77"/>
      <c r="I44" s="73"/>
      <c r="J44" s="73"/>
    </row>
    <row r="45" spans="2:18" ht="12.75">
      <c r="B45" s="73"/>
      <c r="C45" s="77"/>
      <c r="D45" s="77"/>
      <c r="E45" s="80"/>
      <c r="F45" s="77"/>
      <c r="G45" s="77"/>
      <c r="H45" s="77"/>
      <c r="I45" s="73"/>
      <c r="J45" s="73"/>
    </row>
    <row r="46" spans="2:18" ht="12.75">
      <c r="B46" s="73"/>
      <c r="C46" s="73"/>
      <c r="D46" s="73"/>
      <c r="E46" s="171"/>
      <c r="F46" s="73"/>
      <c r="G46" s="73"/>
      <c r="H46" s="73"/>
      <c r="I46" s="73"/>
      <c r="J46" s="73"/>
    </row>
    <row r="47" spans="2:18" ht="12.75">
      <c r="B47" s="73"/>
      <c r="C47" s="73"/>
      <c r="D47" s="73"/>
      <c r="E47" s="171"/>
      <c r="F47" s="73"/>
      <c r="G47" s="73"/>
      <c r="H47" s="73"/>
      <c r="I47" s="73"/>
      <c r="J47" s="73"/>
    </row>
    <row r="48" spans="2:18" ht="12.75">
      <c r="B48" s="73"/>
      <c r="C48" s="73"/>
      <c r="D48" s="73"/>
      <c r="E48" s="171"/>
      <c r="F48" s="73"/>
      <c r="G48" s="73"/>
      <c r="H48" s="73"/>
      <c r="I48" s="73"/>
      <c r="J48" s="73"/>
    </row>
    <row r="49" spans="2:10" ht="12.75">
      <c r="B49" s="73"/>
      <c r="C49" s="73"/>
      <c r="D49" s="73"/>
      <c r="E49" s="171"/>
      <c r="F49" s="73"/>
      <c r="G49" s="73"/>
      <c r="H49" s="73"/>
      <c r="I49" s="73"/>
      <c r="J49" s="73"/>
    </row>
    <row r="50" spans="2:10" ht="12.75">
      <c r="B50" s="73"/>
      <c r="C50" s="73"/>
      <c r="D50" s="73"/>
      <c r="E50" s="171"/>
      <c r="F50" s="73"/>
      <c r="G50" s="73"/>
      <c r="H50" s="73"/>
      <c r="I50" s="73"/>
      <c r="J50" s="73"/>
    </row>
    <row r="51" spans="2:10" ht="12.75">
      <c r="B51" s="73"/>
      <c r="C51" s="73"/>
      <c r="D51" s="73"/>
      <c r="E51" s="171"/>
      <c r="F51" s="73"/>
      <c r="G51" s="73"/>
      <c r="H51" s="73"/>
      <c r="I51" s="73"/>
      <c r="J51" s="73"/>
    </row>
  </sheetData>
  <sheetProtection formatCells="0" selectLockedCells="1"/>
  <mergeCells count="38">
    <mergeCell ref="C42:D42"/>
    <mergeCell ref="C43:D43"/>
    <mergeCell ref="C34:D34"/>
    <mergeCell ref="C35:D35"/>
    <mergeCell ref="B37:J37"/>
    <mergeCell ref="C39:I39"/>
    <mergeCell ref="C41:D41"/>
    <mergeCell ref="F42:G42"/>
    <mergeCell ref="H42:I42"/>
    <mergeCell ref="F43:G43"/>
    <mergeCell ref="H43:I43"/>
    <mergeCell ref="C33:D33"/>
    <mergeCell ref="C20:D20"/>
    <mergeCell ref="C21:D21"/>
    <mergeCell ref="C22:D22"/>
    <mergeCell ref="C23:D23"/>
    <mergeCell ref="C25:D25"/>
    <mergeCell ref="C27:D27"/>
    <mergeCell ref="C28:D28"/>
    <mergeCell ref="C29:D29"/>
    <mergeCell ref="C30:D30"/>
    <mergeCell ref="C31:D31"/>
    <mergeCell ref="C32:D32"/>
    <mergeCell ref="B4:I4"/>
    <mergeCell ref="D2:H2"/>
    <mergeCell ref="D3:H3"/>
    <mergeCell ref="C19:D19"/>
    <mergeCell ref="D5:H5"/>
    <mergeCell ref="B7:J7"/>
    <mergeCell ref="B8:J8"/>
    <mergeCell ref="C9:D10"/>
    <mergeCell ref="B11:J11"/>
    <mergeCell ref="B12:J12"/>
    <mergeCell ref="C13:D13"/>
    <mergeCell ref="C15:D15"/>
    <mergeCell ref="C17:D17"/>
    <mergeCell ref="C18:D18"/>
    <mergeCell ref="E6:H6"/>
  </mergeCells>
  <printOptions horizontalCentered="1" verticalCentered="1"/>
  <pageMargins left="0.23622047244094491" right="0.23622047244094491" top="0.74803149606299213" bottom="0.56999999999999995" header="0.31496062992125984" footer="0.31496062992125984"/>
  <pageSetup scale="70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K52"/>
  <sheetViews>
    <sheetView showGridLines="0" workbookViewId="0">
      <selection activeCell="B5" sqref="B5"/>
    </sheetView>
  </sheetViews>
  <sheetFormatPr baseColWidth="10" defaultRowHeight="12"/>
  <cols>
    <col min="1" max="1" width="1.7109375" style="38" customWidth="1"/>
    <col min="2" max="2" width="4.85546875" style="36" customWidth="1"/>
    <col min="3" max="3" width="14.5703125" style="36" customWidth="1"/>
    <col min="4" max="4" width="18.85546875" style="36" customWidth="1"/>
    <col min="5" max="5" width="21.85546875" style="36" customWidth="1"/>
    <col min="6" max="6" width="3.42578125" style="36" customWidth="1"/>
    <col min="7" max="7" width="22.28515625" style="36" customWidth="1"/>
    <col min="8" max="8" width="29.7109375" style="36" customWidth="1"/>
    <col min="9" max="9" width="20.7109375" style="36" customWidth="1"/>
    <col min="10" max="10" width="20.85546875" style="36" customWidth="1"/>
    <col min="11" max="11" width="3.7109375" style="36" customWidth="1"/>
    <col min="12" max="16384" width="11.42578125" style="38"/>
  </cols>
  <sheetData>
    <row r="1" spans="2:11" ht="7.5" customHeight="1" thickBot="1"/>
    <row r="2" spans="2:11" ht="7.5" customHeight="1">
      <c r="B2" s="524"/>
      <c r="C2" s="525"/>
      <c r="D2" s="1083"/>
      <c r="E2" s="1083"/>
      <c r="F2" s="1083"/>
      <c r="G2" s="1083"/>
      <c r="H2" s="1083"/>
      <c r="I2" s="1083"/>
      <c r="J2" s="525"/>
      <c r="K2" s="526"/>
    </row>
    <row r="3" spans="2:11" ht="14.1" customHeight="1">
      <c r="B3" s="527"/>
      <c r="C3" s="174"/>
      <c r="D3" s="1084" t="s">
        <v>155</v>
      </c>
      <c r="E3" s="1084"/>
      <c r="F3" s="1084"/>
      <c r="G3" s="1084"/>
      <c r="H3" s="1084"/>
      <c r="I3" s="1084"/>
      <c r="J3" s="174"/>
      <c r="K3" s="528"/>
    </row>
    <row r="4" spans="2:11" ht="14.1" customHeight="1">
      <c r="B4" s="1035" t="s">
        <v>1282</v>
      </c>
      <c r="C4" s="1031"/>
      <c r="D4" s="1031"/>
      <c r="E4" s="1031"/>
      <c r="F4" s="1031"/>
      <c r="G4" s="1031"/>
      <c r="H4" s="1031"/>
      <c r="I4" s="1031"/>
      <c r="J4" s="1031"/>
      <c r="K4" s="1036"/>
    </row>
    <row r="5" spans="2:11" ht="14.1" customHeight="1">
      <c r="B5" s="527"/>
      <c r="C5" s="174"/>
      <c r="D5" s="1084" t="s">
        <v>1</v>
      </c>
      <c r="E5" s="1084"/>
      <c r="F5" s="1084"/>
      <c r="G5" s="1084"/>
      <c r="H5" s="1084"/>
      <c r="I5" s="1084"/>
      <c r="J5" s="174"/>
      <c r="K5" s="528"/>
    </row>
    <row r="6" spans="2:11" ht="10.5" customHeight="1">
      <c r="B6" s="732"/>
      <c r="C6" s="1085"/>
      <c r="D6" s="1085"/>
      <c r="E6" s="1086"/>
      <c r="F6" s="1086"/>
      <c r="G6" s="1086"/>
      <c r="H6" s="1086"/>
      <c r="I6" s="1086"/>
      <c r="J6" s="1086"/>
      <c r="K6" s="733"/>
    </row>
    <row r="7" spans="2:11" ht="25.5" customHeight="1">
      <c r="B7" s="734"/>
      <c r="C7" s="175"/>
      <c r="D7" s="116"/>
      <c r="E7" s="726" t="s">
        <v>4</v>
      </c>
      <c r="F7" s="1003" t="s">
        <v>508</v>
      </c>
      <c r="G7" s="1003"/>
      <c r="H7" s="1003"/>
      <c r="I7" s="1003"/>
      <c r="J7" s="116"/>
      <c r="K7" s="510"/>
    </row>
    <row r="8" spans="2:11" ht="5.0999999999999996" customHeight="1">
      <c r="B8" s="529"/>
      <c r="C8" s="1087"/>
      <c r="D8" s="1087"/>
      <c r="E8" s="1087"/>
      <c r="F8" s="1087"/>
      <c r="G8" s="1087"/>
      <c r="H8" s="1087"/>
      <c r="I8" s="1087"/>
      <c r="J8" s="1087"/>
      <c r="K8" s="1088"/>
    </row>
    <row r="9" spans="2:11" ht="3" customHeight="1">
      <c r="B9" s="529"/>
      <c r="C9" s="1089"/>
      <c r="D9" s="1089"/>
      <c r="E9" s="1089"/>
      <c r="F9" s="1089"/>
      <c r="G9" s="1089"/>
      <c r="H9" s="1089"/>
      <c r="I9" s="1089"/>
      <c r="J9" s="1089"/>
      <c r="K9" s="1090"/>
    </row>
    <row r="10" spans="2:11" ht="30" customHeight="1">
      <c r="B10" s="530"/>
      <c r="C10" s="1091" t="s">
        <v>156</v>
      </c>
      <c r="D10" s="1091"/>
      <c r="E10" s="1091"/>
      <c r="F10" s="176"/>
      <c r="G10" s="177" t="s">
        <v>157</v>
      </c>
      <c r="H10" s="177" t="s">
        <v>158</v>
      </c>
      <c r="I10" s="176" t="s">
        <v>159</v>
      </c>
      <c r="J10" s="176" t="s">
        <v>160</v>
      </c>
      <c r="K10" s="531"/>
    </row>
    <row r="11" spans="2:11" ht="3" customHeight="1">
      <c r="B11" s="734"/>
      <c r="C11" s="1092"/>
      <c r="D11" s="1092"/>
      <c r="E11" s="1092"/>
      <c r="F11" s="1092"/>
      <c r="G11" s="1092"/>
      <c r="H11" s="1092"/>
      <c r="I11" s="1092"/>
      <c r="J11" s="1092"/>
      <c r="K11" s="1093"/>
    </row>
    <row r="12" spans="2:11" ht="9.9499999999999993" customHeight="1">
      <c r="B12" s="532"/>
      <c r="C12" s="1081"/>
      <c r="D12" s="1081"/>
      <c r="E12" s="1081"/>
      <c r="F12" s="1081"/>
      <c r="G12" s="1081"/>
      <c r="H12" s="1081"/>
      <c r="I12" s="1081"/>
      <c r="J12" s="1081"/>
      <c r="K12" s="1082"/>
    </row>
    <row r="13" spans="2:11" ht="12.75" customHeight="1">
      <c r="B13" s="532"/>
      <c r="C13" s="1095" t="s">
        <v>161</v>
      </c>
      <c r="D13" s="1095"/>
      <c r="E13" s="1095"/>
      <c r="F13" s="178"/>
      <c r="G13" s="178"/>
      <c r="H13" s="178"/>
      <c r="I13" s="178"/>
      <c r="J13" s="178"/>
      <c r="K13" s="533"/>
    </row>
    <row r="14" spans="2:11" ht="12.75">
      <c r="B14" s="534"/>
      <c r="C14" s="1096" t="s">
        <v>162</v>
      </c>
      <c r="D14" s="1096"/>
      <c r="E14" s="1096"/>
      <c r="F14" s="179"/>
      <c r="G14" s="179"/>
      <c r="H14" s="179"/>
      <c r="I14" s="179"/>
      <c r="J14" s="179"/>
      <c r="K14" s="535"/>
    </row>
    <row r="15" spans="2:11" ht="12.75">
      <c r="B15" s="534"/>
      <c r="C15" s="1095" t="s">
        <v>163</v>
      </c>
      <c r="D15" s="1095"/>
      <c r="E15" s="1095"/>
      <c r="F15" s="179"/>
      <c r="G15" s="180"/>
      <c r="H15" s="180"/>
      <c r="I15" s="150">
        <f>SUM(I16:I18)</f>
        <v>0</v>
      </c>
      <c r="J15" s="150">
        <f>SUM(J16:J18)</f>
        <v>0</v>
      </c>
      <c r="K15" s="536"/>
    </row>
    <row r="16" spans="2:11" ht="12.75" customHeight="1">
      <c r="B16" s="537"/>
      <c r="C16" s="181"/>
      <c r="D16" s="1097" t="s">
        <v>164</v>
      </c>
      <c r="E16" s="1097"/>
      <c r="F16" s="179"/>
      <c r="G16" s="182"/>
      <c r="H16" s="182"/>
      <c r="I16" s="183">
        <v>0</v>
      </c>
      <c r="J16" s="183">
        <v>0</v>
      </c>
      <c r="K16" s="538"/>
    </row>
    <row r="17" spans="2:11" ht="12.75">
      <c r="B17" s="537"/>
      <c r="C17" s="181"/>
      <c r="D17" s="1097" t="s">
        <v>165</v>
      </c>
      <c r="E17" s="1097"/>
      <c r="F17" s="179"/>
      <c r="G17" s="182"/>
      <c r="H17" s="182"/>
      <c r="I17" s="183">
        <v>0</v>
      </c>
      <c r="J17" s="183">
        <v>0</v>
      </c>
      <c r="K17" s="538"/>
    </row>
    <row r="18" spans="2:11" ht="12.75" customHeight="1">
      <c r="B18" s="537"/>
      <c r="C18" s="181"/>
      <c r="D18" s="1097" t="s">
        <v>166</v>
      </c>
      <c r="E18" s="1097"/>
      <c r="F18" s="179"/>
      <c r="G18" s="182"/>
      <c r="H18" s="182"/>
      <c r="I18" s="183">
        <v>0</v>
      </c>
      <c r="J18" s="183">
        <v>0</v>
      </c>
      <c r="K18" s="538"/>
    </row>
    <row r="19" spans="2:11" ht="9.9499999999999993" customHeight="1">
      <c r="B19" s="537"/>
      <c r="C19" s="181"/>
      <c r="D19" s="181"/>
      <c r="E19" s="184"/>
      <c r="F19" s="179"/>
      <c r="G19" s="185"/>
      <c r="H19" s="185"/>
      <c r="I19" s="186"/>
      <c r="J19" s="186"/>
      <c r="K19" s="538"/>
    </row>
    <row r="20" spans="2:11" ht="12.75">
      <c r="B20" s="534"/>
      <c r="C20" s="1095" t="s">
        <v>167</v>
      </c>
      <c r="D20" s="1095"/>
      <c r="E20" s="1095"/>
      <c r="F20" s="179"/>
      <c r="G20" s="180"/>
      <c r="H20" s="180"/>
      <c r="I20" s="150">
        <f>SUM(I21:I24)</f>
        <v>0</v>
      </c>
      <c r="J20" s="150">
        <f>SUM(J21:J24)</f>
        <v>0</v>
      </c>
      <c r="K20" s="536"/>
    </row>
    <row r="21" spans="2:11" ht="12.75" customHeight="1">
      <c r="B21" s="537"/>
      <c r="C21" s="181"/>
      <c r="D21" s="1097" t="s">
        <v>168</v>
      </c>
      <c r="E21" s="1097"/>
      <c r="F21" s="179"/>
      <c r="G21" s="182"/>
      <c r="H21" s="182"/>
      <c r="I21" s="183">
        <v>0</v>
      </c>
      <c r="J21" s="183">
        <v>0</v>
      </c>
      <c r="K21" s="538"/>
    </row>
    <row r="22" spans="2:11" ht="12.75">
      <c r="B22" s="537"/>
      <c r="C22" s="181"/>
      <c r="D22" s="1097" t="s">
        <v>169</v>
      </c>
      <c r="E22" s="1097"/>
      <c r="F22" s="179"/>
      <c r="G22" s="182"/>
      <c r="H22" s="182"/>
      <c r="I22" s="183">
        <v>0</v>
      </c>
      <c r="J22" s="183">
        <v>0</v>
      </c>
      <c r="K22" s="538"/>
    </row>
    <row r="23" spans="2:11" ht="12.75">
      <c r="B23" s="537"/>
      <c r="C23" s="181"/>
      <c r="D23" s="1097" t="s">
        <v>165</v>
      </c>
      <c r="E23" s="1097"/>
      <c r="F23" s="179"/>
      <c r="G23" s="182"/>
      <c r="H23" s="182"/>
      <c r="I23" s="183">
        <v>0</v>
      </c>
      <c r="J23" s="183">
        <v>0</v>
      </c>
      <c r="K23" s="538"/>
    </row>
    <row r="24" spans="2:11" ht="12.75" customHeight="1">
      <c r="B24" s="537"/>
      <c r="C24" s="187"/>
      <c r="D24" s="1097" t="s">
        <v>166</v>
      </c>
      <c r="E24" s="1097"/>
      <c r="F24" s="179"/>
      <c r="G24" s="182"/>
      <c r="H24" s="182"/>
      <c r="I24" s="188">
        <v>0</v>
      </c>
      <c r="J24" s="188">
        <v>0</v>
      </c>
      <c r="K24" s="538"/>
    </row>
    <row r="25" spans="2:11" ht="9.9499999999999993" customHeight="1">
      <c r="B25" s="537"/>
      <c r="C25" s="181"/>
      <c r="D25" s="181"/>
      <c r="E25" s="184"/>
      <c r="F25" s="179"/>
      <c r="G25" s="723"/>
      <c r="H25" s="723"/>
      <c r="I25" s="189"/>
      <c r="J25" s="189"/>
      <c r="K25" s="538"/>
    </row>
    <row r="26" spans="2:11" ht="12.75">
      <c r="B26" s="539"/>
      <c r="C26" s="1094" t="s">
        <v>170</v>
      </c>
      <c r="D26" s="1094"/>
      <c r="E26" s="1094"/>
      <c r="F26" s="190"/>
      <c r="G26" s="191"/>
      <c r="H26" s="191"/>
      <c r="I26" s="192">
        <f>I15+I20</f>
        <v>0</v>
      </c>
      <c r="J26" s="192">
        <f>J15+J20</f>
        <v>0</v>
      </c>
      <c r="K26" s="540"/>
    </row>
    <row r="27" spans="2:11" ht="12.75">
      <c r="B27" s="534"/>
      <c r="C27" s="181"/>
      <c r="D27" s="181"/>
      <c r="E27" s="724"/>
      <c r="F27" s="179"/>
      <c r="G27" s="723"/>
      <c r="H27" s="723"/>
      <c r="I27" s="189"/>
      <c r="J27" s="189"/>
      <c r="K27" s="536"/>
    </row>
    <row r="28" spans="2:11" ht="12.75">
      <c r="B28" s="534"/>
      <c r="C28" s="1096" t="s">
        <v>171</v>
      </c>
      <c r="D28" s="1096"/>
      <c r="E28" s="1096"/>
      <c r="F28" s="179"/>
      <c r="G28" s="723"/>
      <c r="H28" s="723"/>
      <c r="I28" s="189"/>
      <c r="J28" s="189"/>
      <c r="K28" s="536"/>
    </row>
    <row r="29" spans="2:11" ht="12.75">
      <c r="B29" s="534"/>
      <c r="C29" s="1095" t="s">
        <v>163</v>
      </c>
      <c r="D29" s="1095"/>
      <c r="E29" s="1095"/>
      <c r="F29" s="179"/>
      <c r="G29" s="180"/>
      <c r="H29" s="180"/>
      <c r="I29" s="150">
        <f>SUM(I30:I32)</f>
        <v>0</v>
      </c>
      <c r="J29" s="150">
        <f>SUM(J30:J32)</f>
        <v>0</v>
      </c>
      <c r="K29" s="536"/>
    </row>
    <row r="30" spans="2:11" ht="12.75" customHeight="1">
      <c r="B30" s="537"/>
      <c r="C30" s="181"/>
      <c r="D30" s="1097" t="s">
        <v>164</v>
      </c>
      <c r="E30" s="1097"/>
      <c r="F30" s="179"/>
      <c r="G30" s="182"/>
      <c r="H30" s="182"/>
      <c r="I30" s="183">
        <v>0</v>
      </c>
      <c r="J30" s="183">
        <v>0</v>
      </c>
      <c r="K30" s="538"/>
    </row>
    <row r="31" spans="2:11" ht="12.75">
      <c r="B31" s="537"/>
      <c r="C31" s="187"/>
      <c r="D31" s="1097" t="s">
        <v>165</v>
      </c>
      <c r="E31" s="1097"/>
      <c r="F31" s="187"/>
      <c r="G31" s="193"/>
      <c r="H31" s="193"/>
      <c r="I31" s="183">
        <v>0</v>
      </c>
      <c r="J31" s="183">
        <v>0</v>
      </c>
      <c r="K31" s="538"/>
    </row>
    <row r="32" spans="2:11" ht="12.75">
      <c r="B32" s="537"/>
      <c r="C32" s="187"/>
      <c r="D32" s="1097" t="s">
        <v>166</v>
      </c>
      <c r="E32" s="1097"/>
      <c r="F32" s="187"/>
      <c r="G32" s="193"/>
      <c r="H32" s="193"/>
      <c r="I32" s="183">
        <v>0</v>
      </c>
      <c r="J32" s="183">
        <v>0</v>
      </c>
      <c r="K32" s="538"/>
    </row>
    <row r="33" spans="2:11" ht="9.9499999999999993" customHeight="1">
      <c r="B33" s="537"/>
      <c r="C33" s="181"/>
      <c r="D33" s="181"/>
      <c r="E33" s="184"/>
      <c r="F33" s="179"/>
      <c r="G33" s="723"/>
      <c r="H33" s="723"/>
      <c r="I33" s="189"/>
      <c r="J33" s="189"/>
      <c r="K33" s="538"/>
    </row>
    <row r="34" spans="2:11" ht="12.75">
      <c r="B34" s="534"/>
      <c r="C34" s="1095" t="s">
        <v>167</v>
      </c>
      <c r="D34" s="1095"/>
      <c r="E34" s="1095"/>
      <c r="F34" s="179"/>
      <c r="G34" s="180"/>
      <c r="H34" s="180"/>
      <c r="I34" s="150">
        <f>SUM(I35:I38)</f>
        <v>0</v>
      </c>
      <c r="J34" s="150">
        <f>SUM(J35:J38)</f>
        <v>0</v>
      </c>
      <c r="K34" s="536"/>
    </row>
    <row r="35" spans="2:11" ht="12.75" customHeight="1">
      <c r="B35" s="537"/>
      <c r="C35" s="181"/>
      <c r="D35" s="1097" t="s">
        <v>168</v>
      </c>
      <c r="E35" s="1097"/>
      <c r="F35" s="179"/>
      <c r="G35" s="182"/>
      <c r="H35" s="182"/>
      <c r="I35" s="183">
        <v>0</v>
      </c>
      <c r="J35" s="183">
        <v>0</v>
      </c>
      <c r="K35" s="538"/>
    </row>
    <row r="36" spans="2:11" ht="12.75">
      <c r="B36" s="537"/>
      <c r="C36" s="181"/>
      <c r="D36" s="1097" t="s">
        <v>169</v>
      </c>
      <c r="E36" s="1097"/>
      <c r="F36" s="179"/>
      <c r="G36" s="182"/>
      <c r="H36" s="182"/>
      <c r="I36" s="183">
        <v>0</v>
      </c>
      <c r="J36" s="183">
        <v>0</v>
      </c>
      <c r="K36" s="538"/>
    </row>
    <row r="37" spans="2:11" ht="12.75">
      <c r="B37" s="537"/>
      <c r="C37" s="181"/>
      <c r="D37" s="1097" t="s">
        <v>165</v>
      </c>
      <c r="E37" s="1097"/>
      <c r="F37" s="179"/>
      <c r="G37" s="182"/>
      <c r="H37" s="182"/>
      <c r="I37" s="183">
        <v>0</v>
      </c>
      <c r="J37" s="183">
        <v>0</v>
      </c>
      <c r="K37" s="538"/>
    </row>
    <row r="38" spans="2:11" ht="12.75">
      <c r="B38" s="537"/>
      <c r="C38" s="179"/>
      <c r="D38" s="1097" t="s">
        <v>166</v>
      </c>
      <c r="E38" s="1097"/>
      <c r="F38" s="179"/>
      <c r="G38" s="182"/>
      <c r="H38" s="182"/>
      <c r="I38" s="183">
        <v>0</v>
      </c>
      <c r="J38" s="183">
        <v>0</v>
      </c>
      <c r="K38" s="538"/>
    </row>
    <row r="39" spans="2:11" ht="9.9499999999999993" customHeight="1">
      <c r="B39" s="537"/>
      <c r="C39" s="179"/>
      <c r="D39" s="179"/>
      <c r="E39" s="184"/>
      <c r="F39" s="179"/>
      <c r="G39" s="723"/>
      <c r="H39" s="723"/>
      <c r="I39" s="189"/>
      <c r="J39" s="189"/>
      <c r="K39" s="538"/>
    </row>
    <row r="40" spans="2:11" ht="12.75">
      <c r="B40" s="539"/>
      <c r="C40" s="1094" t="s">
        <v>172</v>
      </c>
      <c r="D40" s="1094"/>
      <c r="E40" s="1094"/>
      <c r="F40" s="190"/>
      <c r="G40" s="194"/>
      <c r="H40" s="194"/>
      <c r="I40" s="192">
        <f>+I29+I34</f>
        <v>0</v>
      </c>
      <c r="J40" s="192">
        <f>+J29+J34</f>
        <v>0</v>
      </c>
      <c r="K40" s="540"/>
    </row>
    <row r="41" spans="2:11" ht="12.75">
      <c r="B41" s="537"/>
      <c r="C41" s="181"/>
      <c r="D41" s="181"/>
      <c r="E41" s="184"/>
      <c r="F41" s="179"/>
      <c r="G41" s="723"/>
      <c r="H41" s="723"/>
      <c r="I41" s="192"/>
      <c r="J41" s="192"/>
      <c r="K41" s="538"/>
    </row>
    <row r="42" spans="2:11" ht="12.75">
      <c r="B42" s="537"/>
      <c r="C42" s="1095" t="s">
        <v>173</v>
      </c>
      <c r="D42" s="1095"/>
      <c r="E42" s="1095"/>
      <c r="F42" s="179"/>
      <c r="G42" s="182"/>
      <c r="H42" s="182"/>
      <c r="I42" s="192">
        <v>13045153.460000001</v>
      </c>
      <c r="J42" s="192">
        <v>1791896.92</v>
      </c>
      <c r="K42" s="538"/>
    </row>
    <row r="43" spans="2:11" ht="12.75">
      <c r="B43" s="537"/>
      <c r="C43" s="181"/>
      <c r="D43" s="181"/>
      <c r="E43" s="184"/>
      <c r="F43" s="179"/>
      <c r="G43" s="723"/>
      <c r="H43" s="723"/>
      <c r="I43" s="189"/>
      <c r="J43" s="189"/>
      <c r="K43" s="538"/>
    </row>
    <row r="44" spans="2:11" ht="12.75">
      <c r="B44" s="541"/>
      <c r="C44" s="1098" t="s">
        <v>174</v>
      </c>
      <c r="D44" s="1098"/>
      <c r="E44" s="1098"/>
      <c r="F44" s="195"/>
      <c r="G44" s="196"/>
      <c r="H44" s="196"/>
      <c r="I44" s="197">
        <f>I26+I40+I42</f>
        <v>13045153.460000001</v>
      </c>
      <c r="J44" s="197">
        <f>J26+J40+J42</f>
        <v>1791896.92</v>
      </c>
      <c r="K44" s="542"/>
    </row>
    <row r="45" spans="2:11" ht="6" customHeight="1">
      <c r="B45" s="537"/>
      <c r="C45" s="1099"/>
      <c r="D45" s="1099"/>
      <c r="E45" s="1099"/>
      <c r="F45" s="1099"/>
      <c r="G45" s="1099"/>
      <c r="H45" s="1099"/>
      <c r="I45" s="1099"/>
      <c r="J45" s="1099"/>
      <c r="K45" s="1100"/>
    </row>
    <row r="46" spans="2:11" ht="6" customHeight="1">
      <c r="B46" s="537"/>
      <c r="C46" s="199"/>
      <c r="D46" s="199"/>
      <c r="E46" s="200"/>
      <c r="F46" s="201"/>
      <c r="G46" s="200"/>
      <c r="H46" s="201"/>
      <c r="I46" s="201"/>
      <c r="J46" s="201"/>
      <c r="K46" s="543"/>
    </row>
    <row r="47" spans="2:11" s="37" customFormat="1" ht="15" customHeight="1">
      <c r="B47" s="544"/>
      <c r="C47" s="1097" t="s">
        <v>78</v>
      </c>
      <c r="D47" s="1097"/>
      <c r="E47" s="1097"/>
      <c r="F47" s="1097"/>
      <c r="G47" s="1097"/>
      <c r="H47" s="1097"/>
      <c r="I47" s="1097"/>
      <c r="J47" s="1097"/>
      <c r="K47" s="1101"/>
    </row>
    <row r="48" spans="2:11" s="37" customFormat="1" ht="24" customHeight="1">
      <c r="B48" s="544"/>
      <c r="C48" s="184"/>
      <c r="D48" s="203"/>
      <c r="E48" s="204"/>
      <c r="F48" s="204"/>
      <c r="G48" s="202"/>
      <c r="H48" s="205"/>
      <c r="I48" s="206"/>
      <c r="J48" s="206"/>
      <c r="K48" s="545"/>
    </row>
    <row r="49" spans="2:11" s="37" customFormat="1" ht="25.5" customHeight="1">
      <c r="B49" s="544"/>
      <c r="C49" s="184"/>
      <c r="D49" s="1017"/>
      <c r="E49" s="1017"/>
      <c r="F49" s="204"/>
      <c r="G49" s="202"/>
      <c r="H49" s="1016"/>
      <c r="I49" s="1016"/>
      <c r="J49" s="204"/>
      <c r="K49" s="545"/>
    </row>
    <row r="50" spans="2:11" s="37" customFormat="1" ht="14.1" customHeight="1">
      <c r="B50" s="544"/>
      <c r="C50" s="189"/>
      <c r="D50" s="1014" t="s">
        <v>448</v>
      </c>
      <c r="E50" s="1014"/>
      <c r="F50" s="204"/>
      <c r="G50" s="204"/>
      <c r="H50" s="1014" t="s">
        <v>449</v>
      </c>
      <c r="I50" s="1014"/>
      <c r="J50" s="179"/>
      <c r="K50" s="545"/>
    </row>
    <row r="51" spans="2:11" s="37" customFormat="1" ht="14.1" customHeight="1" thickBot="1">
      <c r="B51" s="546"/>
      <c r="C51" s="547"/>
      <c r="D51" s="1038" t="s">
        <v>578</v>
      </c>
      <c r="E51" s="1038"/>
      <c r="F51" s="548"/>
      <c r="G51" s="548"/>
      <c r="H51" s="1038" t="s">
        <v>450</v>
      </c>
      <c r="I51" s="1038"/>
      <c r="J51" s="549"/>
      <c r="K51" s="550"/>
    </row>
    <row r="52" spans="2:11" ht="12.75">
      <c r="B52" s="198"/>
      <c r="C52" s="198"/>
      <c r="D52" s="198"/>
      <c r="E52" s="198"/>
      <c r="F52" s="198"/>
      <c r="G52" s="198"/>
      <c r="H52" s="198"/>
      <c r="I52" s="198"/>
      <c r="J52" s="198"/>
      <c r="K52" s="198"/>
    </row>
  </sheetData>
  <sheetProtection selectLockedCells="1"/>
  <mergeCells count="45">
    <mergeCell ref="D51:E51"/>
    <mergeCell ref="H51:I51"/>
    <mergeCell ref="C44:E44"/>
    <mergeCell ref="C45:K45"/>
    <mergeCell ref="C47:K47"/>
    <mergeCell ref="D49:E49"/>
    <mergeCell ref="H49:I49"/>
    <mergeCell ref="D50:E50"/>
    <mergeCell ref="H50:I50"/>
    <mergeCell ref="C42:E42"/>
    <mergeCell ref="C28:E28"/>
    <mergeCell ref="C29:E29"/>
    <mergeCell ref="D30:E30"/>
    <mergeCell ref="D31:E31"/>
    <mergeCell ref="D32:E32"/>
    <mergeCell ref="C34:E34"/>
    <mergeCell ref="D35:E35"/>
    <mergeCell ref="D36:E36"/>
    <mergeCell ref="D37:E37"/>
    <mergeCell ref="D38:E38"/>
    <mergeCell ref="C40:E40"/>
    <mergeCell ref="C26:E26"/>
    <mergeCell ref="C13:E13"/>
    <mergeCell ref="C14:E14"/>
    <mergeCell ref="C15:E15"/>
    <mergeCell ref="D16:E16"/>
    <mergeCell ref="D17:E17"/>
    <mergeCell ref="D18:E18"/>
    <mergeCell ref="C20:E20"/>
    <mergeCell ref="D21:E21"/>
    <mergeCell ref="D22:E22"/>
    <mergeCell ref="D23:E23"/>
    <mergeCell ref="D24:E24"/>
    <mergeCell ref="C12:K12"/>
    <mergeCell ref="D2:I2"/>
    <mergeCell ref="D3:I3"/>
    <mergeCell ref="D5:I5"/>
    <mergeCell ref="C6:D6"/>
    <mergeCell ref="E6:J6"/>
    <mergeCell ref="C8:K8"/>
    <mergeCell ref="C9:K9"/>
    <mergeCell ref="C10:E10"/>
    <mergeCell ref="C11:K11"/>
    <mergeCell ref="B4:K4"/>
    <mergeCell ref="F7:I7"/>
  </mergeCells>
  <printOptions horizontalCentered="1" verticalCentered="1"/>
  <pageMargins left="0.31496062992125984" right="0" top="0.47244094488188981" bottom="0.46" header="0" footer="0"/>
  <pageSetup scale="8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1111" t="s">
        <v>2</v>
      </c>
      <c r="B2" s="1111"/>
      <c r="C2" s="1111"/>
      <c r="D2" s="1111"/>
      <c r="E2" s="13" t="e">
        <f>'1.ESF'!#REF!</f>
        <v>#REF!</v>
      </c>
    </row>
    <row r="3" spans="1:5">
      <c r="A3" s="1111" t="s">
        <v>4</v>
      </c>
      <c r="B3" s="1111"/>
      <c r="C3" s="1111"/>
      <c r="D3" s="1111"/>
      <c r="E3" s="13">
        <f>'1.ESF'!D5</f>
        <v>0</v>
      </c>
    </row>
    <row r="4" spans="1:5">
      <c r="A4" s="1111" t="s">
        <v>3</v>
      </c>
      <c r="B4" s="1111"/>
      <c r="C4" s="1111"/>
      <c r="D4" s="1111"/>
      <c r="E4" s="14"/>
    </row>
    <row r="5" spans="1:5">
      <c r="A5" s="1111" t="s">
        <v>73</v>
      </c>
      <c r="B5" s="1111"/>
      <c r="C5" s="1111"/>
      <c r="D5" s="1111"/>
      <c r="E5" t="s">
        <v>71</v>
      </c>
    </row>
    <row r="6" spans="1:5">
      <c r="A6" s="6"/>
      <c r="B6" s="6"/>
      <c r="C6" s="1106" t="s">
        <v>5</v>
      </c>
      <c r="D6" s="1106"/>
      <c r="E6" s="1">
        <v>2013</v>
      </c>
    </row>
    <row r="7" spans="1:5">
      <c r="A7" s="1102" t="s">
        <v>69</v>
      </c>
      <c r="B7" s="1103" t="s">
        <v>8</v>
      </c>
      <c r="C7" s="1104" t="s">
        <v>10</v>
      </c>
      <c r="D7" s="1104"/>
      <c r="E7" s="8">
        <f>'1.ESF'!F13</f>
        <v>14344310.720000001</v>
      </c>
    </row>
    <row r="8" spans="1:5">
      <c r="A8" s="1102"/>
      <c r="B8" s="1103"/>
      <c r="C8" s="1104" t="s">
        <v>12</v>
      </c>
      <c r="D8" s="1104"/>
      <c r="E8" s="8">
        <f>'1.ESF'!F14</f>
        <v>-1281648.3</v>
      </c>
    </row>
    <row r="9" spans="1:5">
      <c r="A9" s="1102"/>
      <c r="B9" s="1103"/>
      <c r="C9" s="1104" t="s">
        <v>14</v>
      </c>
      <c r="D9" s="1104"/>
      <c r="E9" s="8">
        <f>'1.ESF'!F15</f>
        <v>0</v>
      </c>
    </row>
    <row r="10" spans="1:5">
      <c r="A10" s="1102"/>
      <c r="B10" s="1103"/>
      <c r="C10" s="1104" t="s">
        <v>16</v>
      </c>
      <c r="D10" s="1104"/>
      <c r="E10" s="8">
        <f>'1.ESF'!F16</f>
        <v>0</v>
      </c>
    </row>
    <row r="11" spans="1:5">
      <c r="A11" s="1102"/>
      <c r="B11" s="1103"/>
      <c r="C11" s="1104" t="s">
        <v>18</v>
      </c>
      <c r="D11" s="1104"/>
      <c r="E11" s="8">
        <f>'1.ESF'!F17</f>
        <v>0</v>
      </c>
    </row>
    <row r="12" spans="1:5">
      <c r="A12" s="1102"/>
      <c r="B12" s="1103"/>
      <c r="C12" s="1104" t="s">
        <v>20</v>
      </c>
      <c r="D12" s="1104"/>
      <c r="E12" s="8">
        <f>'1.ESF'!F18</f>
        <v>0</v>
      </c>
    </row>
    <row r="13" spans="1:5">
      <c r="A13" s="1102"/>
      <c r="B13" s="1103"/>
      <c r="C13" s="1104" t="s">
        <v>22</v>
      </c>
      <c r="D13" s="1104"/>
      <c r="E13" s="8">
        <f>'1.ESF'!F19</f>
        <v>0</v>
      </c>
    </row>
    <row r="14" spans="1:5" ht="15.75" thickBot="1">
      <c r="A14" s="1102"/>
      <c r="B14" s="4"/>
      <c r="C14" s="1105" t="s">
        <v>25</v>
      </c>
      <c r="D14" s="1105"/>
      <c r="E14" s="9">
        <f>'1.ESF'!F21</f>
        <v>13062662.42</v>
      </c>
    </row>
    <row r="15" spans="1:5">
      <c r="A15" s="1102"/>
      <c r="B15" s="1103" t="s">
        <v>27</v>
      </c>
      <c r="C15" s="1104" t="s">
        <v>29</v>
      </c>
      <c r="D15" s="1104"/>
      <c r="E15" s="8">
        <f>'1.ESF'!F26</f>
        <v>0</v>
      </c>
    </row>
    <row r="16" spans="1:5">
      <c r="A16" s="1102"/>
      <c r="B16" s="1103"/>
      <c r="C16" s="1104" t="s">
        <v>31</v>
      </c>
      <c r="D16" s="1104"/>
      <c r="E16" s="8">
        <f>'1.ESF'!F27</f>
        <v>0</v>
      </c>
    </row>
    <row r="17" spans="1:5">
      <c r="A17" s="1102"/>
      <c r="B17" s="1103"/>
      <c r="C17" s="1104" t="s">
        <v>33</v>
      </c>
      <c r="D17" s="1104"/>
      <c r="E17" s="8">
        <f>'1.ESF'!F28</f>
        <v>10915400</v>
      </c>
    </row>
    <row r="18" spans="1:5">
      <c r="A18" s="1102"/>
      <c r="B18" s="1103"/>
      <c r="C18" s="1104" t="s">
        <v>35</v>
      </c>
      <c r="D18" s="1104"/>
      <c r="E18" s="8">
        <f>'1.ESF'!F29</f>
        <v>3240608.8</v>
      </c>
    </row>
    <row r="19" spans="1:5">
      <c r="A19" s="1102"/>
      <c r="B19" s="1103"/>
      <c r="C19" s="1104" t="s">
        <v>37</v>
      </c>
      <c r="D19" s="1104"/>
      <c r="E19" s="8">
        <f>'1.ESF'!F30</f>
        <v>0</v>
      </c>
    </row>
    <row r="20" spans="1:5">
      <c r="A20" s="1102"/>
      <c r="B20" s="1103"/>
      <c r="C20" s="1104" t="s">
        <v>39</v>
      </c>
      <c r="D20" s="1104"/>
      <c r="E20" s="8">
        <f>'1.ESF'!F31</f>
        <v>-2996718.36</v>
      </c>
    </row>
    <row r="21" spans="1:5">
      <c r="A21" s="1102"/>
      <c r="B21" s="1103"/>
      <c r="C21" s="1104" t="s">
        <v>41</v>
      </c>
      <c r="D21" s="1104"/>
      <c r="E21" s="8">
        <f>'1.ESF'!F32</f>
        <v>44975.85</v>
      </c>
    </row>
    <row r="22" spans="1:5">
      <c r="A22" s="1102"/>
      <c r="B22" s="1103"/>
      <c r="C22" s="1104" t="s">
        <v>42</v>
      </c>
      <c r="D22" s="1104"/>
      <c r="E22" s="8">
        <f>'1.ESF'!F33</f>
        <v>0</v>
      </c>
    </row>
    <row r="23" spans="1:5">
      <c r="A23" s="1102"/>
      <c r="B23" s="1103"/>
      <c r="C23" s="1104" t="s">
        <v>44</v>
      </c>
      <c r="D23" s="1104"/>
      <c r="E23" s="8">
        <f>'1.ESF'!F34</f>
        <v>0</v>
      </c>
    </row>
    <row r="24" spans="1:5" ht="15.75" thickBot="1">
      <c r="A24" s="1102"/>
      <c r="B24" s="4"/>
      <c r="C24" s="1105" t="s">
        <v>46</v>
      </c>
      <c r="D24" s="1105"/>
      <c r="E24" s="9">
        <f>'1.ESF'!F36</f>
        <v>11204266.290000001</v>
      </c>
    </row>
    <row r="25" spans="1:5" ht="15.75" thickBot="1">
      <c r="A25" s="1102"/>
      <c r="B25" s="2"/>
      <c r="C25" s="1105" t="s">
        <v>48</v>
      </c>
      <c r="D25" s="1105"/>
      <c r="E25" s="9">
        <f>'1.ESF'!F38</f>
        <v>24266928.710000001</v>
      </c>
    </row>
    <row r="26" spans="1:5">
      <c r="A26" s="1102" t="s">
        <v>70</v>
      </c>
      <c r="B26" s="1103" t="s">
        <v>9</v>
      </c>
      <c r="C26" s="1104" t="s">
        <v>11</v>
      </c>
      <c r="D26" s="1104"/>
      <c r="E26" s="8">
        <f>'1.ESF'!K13</f>
        <v>13045153.460000001</v>
      </c>
    </row>
    <row r="27" spans="1:5">
      <c r="A27" s="1102"/>
      <c r="B27" s="1103"/>
      <c r="C27" s="1104" t="s">
        <v>13</v>
      </c>
      <c r="D27" s="1104"/>
      <c r="E27" s="8">
        <f>'1.ESF'!K14</f>
        <v>0</v>
      </c>
    </row>
    <row r="28" spans="1:5">
      <c r="A28" s="1102"/>
      <c r="B28" s="1103"/>
      <c r="C28" s="1104" t="s">
        <v>15</v>
      </c>
      <c r="D28" s="1104"/>
      <c r="E28" s="8">
        <f>'1.ESF'!K15</f>
        <v>0</v>
      </c>
    </row>
    <row r="29" spans="1:5">
      <c r="A29" s="1102"/>
      <c r="B29" s="1103"/>
      <c r="C29" s="1104" t="s">
        <v>17</v>
      </c>
      <c r="D29" s="1104"/>
      <c r="E29" s="8">
        <f>'1.ESF'!K16</f>
        <v>0</v>
      </c>
    </row>
    <row r="30" spans="1:5">
      <c r="A30" s="1102"/>
      <c r="B30" s="1103"/>
      <c r="C30" s="1104" t="s">
        <v>19</v>
      </c>
      <c r="D30" s="1104"/>
      <c r="E30" s="8">
        <f>'1.ESF'!K17</f>
        <v>0</v>
      </c>
    </row>
    <row r="31" spans="1:5">
      <c r="A31" s="1102"/>
      <c r="B31" s="1103"/>
      <c r="C31" s="1104" t="s">
        <v>21</v>
      </c>
      <c r="D31" s="1104"/>
      <c r="E31" s="8">
        <f>'1.ESF'!K18</f>
        <v>0</v>
      </c>
    </row>
    <row r="32" spans="1:5">
      <c r="A32" s="1102"/>
      <c r="B32" s="1103"/>
      <c r="C32" s="1104" t="s">
        <v>23</v>
      </c>
      <c r="D32" s="1104"/>
      <c r="E32" s="8">
        <f>'1.ESF'!K19</f>
        <v>0</v>
      </c>
    </row>
    <row r="33" spans="1:5">
      <c r="A33" s="1102"/>
      <c r="B33" s="1103"/>
      <c r="C33" s="1104" t="s">
        <v>24</v>
      </c>
      <c r="D33" s="1104"/>
      <c r="E33" s="8">
        <f>'1.ESF'!K20</f>
        <v>0</v>
      </c>
    </row>
    <row r="34" spans="1:5" ht="15.75" thickBot="1">
      <c r="A34" s="1102"/>
      <c r="B34" s="4"/>
      <c r="C34" s="1105" t="s">
        <v>26</v>
      </c>
      <c r="D34" s="1105"/>
      <c r="E34" s="9">
        <f>'1.ESF'!K22</f>
        <v>13045153.460000001</v>
      </c>
    </row>
    <row r="35" spans="1:5">
      <c r="A35" s="1102"/>
      <c r="B35" s="1103" t="s">
        <v>28</v>
      </c>
      <c r="C35" s="1104" t="s">
        <v>30</v>
      </c>
      <c r="D35" s="1104"/>
      <c r="E35" s="8">
        <f>'1.ESF'!K26</f>
        <v>0</v>
      </c>
    </row>
    <row r="36" spans="1:5">
      <c r="A36" s="1102"/>
      <c r="B36" s="1103"/>
      <c r="C36" s="1104" t="s">
        <v>32</v>
      </c>
      <c r="D36" s="1104"/>
      <c r="E36" s="8">
        <f>'1.ESF'!K27</f>
        <v>0</v>
      </c>
    </row>
    <row r="37" spans="1:5">
      <c r="A37" s="1102"/>
      <c r="B37" s="1103"/>
      <c r="C37" s="1104" t="s">
        <v>34</v>
      </c>
      <c r="D37" s="1104"/>
      <c r="E37" s="8">
        <f>'1.ESF'!K28</f>
        <v>0</v>
      </c>
    </row>
    <row r="38" spans="1:5">
      <c r="A38" s="1102"/>
      <c r="B38" s="1103"/>
      <c r="C38" s="1104" t="s">
        <v>36</v>
      </c>
      <c r="D38" s="1104"/>
      <c r="E38" s="8">
        <f>'1.ESF'!K29</f>
        <v>0</v>
      </c>
    </row>
    <row r="39" spans="1:5">
      <c r="A39" s="1102"/>
      <c r="B39" s="1103"/>
      <c r="C39" s="1104" t="s">
        <v>38</v>
      </c>
      <c r="D39" s="1104"/>
      <c r="E39" s="8">
        <f>'1.ESF'!K30</f>
        <v>0</v>
      </c>
    </row>
    <row r="40" spans="1:5">
      <c r="A40" s="1102"/>
      <c r="B40" s="1103"/>
      <c r="C40" s="1104" t="s">
        <v>40</v>
      </c>
      <c r="D40" s="1104"/>
      <c r="E40" s="8">
        <f>'1.ESF'!K31</f>
        <v>0</v>
      </c>
    </row>
    <row r="41" spans="1:5" ht="15.75" thickBot="1">
      <c r="A41" s="1102"/>
      <c r="B41" s="2"/>
      <c r="C41" s="1105" t="s">
        <v>43</v>
      </c>
      <c r="D41" s="1105"/>
      <c r="E41" s="9">
        <f>'1.ESF'!K33</f>
        <v>0</v>
      </c>
    </row>
    <row r="42" spans="1:5" ht="15.75" thickBot="1">
      <c r="A42" s="1102"/>
      <c r="B42" s="2"/>
      <c r="C42" s="1105" t="s">
        <v>45</v>
      </c>
      <c r="D42" s="1105"/>
      <c r="E42" s="9">
        <f>'1.ESF'!K35</f>
        <v>13045153.460000001</v>
      </c>
    </row>
    <row r="43" spans="1:5">
      <c r="A43" s="3"/>
      <c r="B43" s="1103" t="s">
        <v>47</v>
      </c>
      <c r="C43" s="1107" t="s">
        <v>49</v>
      </c>
      <c r="D43" s="1107"/>
      <c r="E43" s="10">
        <f>'1.ESF'!K39</f>
        <v>14161414.189999999</v>
      </c>
    </row>
    <row r="44" spans="1:5">
      <c r="A44" s="3"/>
      <c r="B44" s="1103"/>
      <c r="C44" s="1104" t="s">
        <v>50</v>
      </c>
      <c r="D44" s="1104"/>
      <c r="E44" s="8">
        <f>'1.ESF'!K41</f>
        <v>14161414.189999999</v>
      </c>
    </row>
    <row r="45" spans="1:5">
      <c r="A45" s="3"/>
      <c r="B45" s="1103"/>
      <c r="C45" s="1104" t="s">
        <v>51</v>
      </c>
      <c r="D45" s="1104"/>
      <c r="E45" s="8">
        <f>'1.ESF'!K42</f>
        <v>0</v>
      </c>
    </row>
    <row r="46" spans="1:5">
      <c r="A46" s="3"/>
      <c r="B46" s="1103"/>
      <c r="C46" s="1104" t="s">
        <v>52</v>
      </c>
      <c r="D46" s="1104"/>
      <c r="E46" s="8">
        <f>'1.ESF'!K43</f>
        <v>0</v>
      </c>
    </row>
    <row r="47" spans="1:5">
      <c r="A47" s="3"/>
      <c r="B47" s="1103"/>
      <c r="C47" s="1107" t="s">
        <v>53</v>
      </c>
      <c r="D47" s="1107"/>
      <c r="E47" s="10">
        <f>'1.ESF'!K45</f>
        <v>-2939638.94</v>
      </c>
    </row>
    <row r="48" spans="1:5">
      <c r="A48" s="3"/>
      <c r="B48" s="1103"/>
      <c r="C48" s="1104" t="s">
        <v>54</v>
      </c>
      <c r="D48" s="1104"/>
      <c r="E48" s="8">
        <f>'1.ESF'!K47</f>
        <v>-1193037.8999999999</v>
      </c>
    </row>
    <row r="49" spans="1:5">
      <c r="A49" s="3"/>
      <c r="B49" s="1103"/>
      <c r="C49" s="1104" t="s">
        <v>55</v>
      </c>
      <c r="D49" s="1104"/>
      <c r="E49" s="8">
        <f>'1.ESF'!K48</f>
        <v>-1748505.26</v>
      </c>
    </row>
    <row r="50" spans="1:5">
      <c r="A50" s="3"/>
      <c r="B50" s="1103"/>
      <c r="C50" s="1104" t="s">
        <v>56</v>
      </c>
      <c r="D50" s="1104"/>
      <c r="E50" s="8">
        <f>'1.ESF'!K49</f>
        <v>0</v>
      </c>
    </row>
    <row r="51" spans="1:5">
      <c r="A51" s="3"/>
      <c r="B51" s="1103"/>
      <c r="C51" s="1104" t="s">
        <v>57</v>
      </c>
      <c r="D51" s="1104"/>
      <c r="E51" s="8">
        <f>'1.ESF'!K50</f>
        <v>0</v>
      </c>
    </row>
    <row r="52" spans="1:5">
      <c r="A52" s="3"/>
      <c r="B52" s="1103"/>
      <c r="C52" s="1104" t="s">
        <v>58</v>
      </c>
      <c r="D52" s="1104"/>
      <c r="E52" s="8">
        <f>'1.ESF'!K51</f>
        <v>1904.22</v>
      </c>
    </row>
    <row r="53" spans="1:5">
      <c r="A53" s="3"/>
      <c r="B53" s="1103"/>
      <c r="C53" s="1107" t="s">
        <v>59</v>
      </c>
      <c r="D53" s="1107"/>
      <c r="E53" s="10">
        <f>'1.ESF'!K53</f>
        <v>0</v>
      </c>
    </row>
    <row r="54" spans="1:5">
      <c r="A54" s="3"/>
      <c r="B54" s="1103"/>
      <c r="C54" s="1104" t="s">
        <v>60</v>
      </c>
      <c r="D54" s="1104"/>
      <c r="E54" s="8">
        <f>'1.ESF'!K55</f>
        <v>0</v>
      </c>
    </row>
    <row r="55" spans="1:5">
      <c r="A55" s="3"/>
      <c r="B55" s="1103"/>
      <c r="C55" s="1104" t="s">
        <v>61</v>
      </c>
      <c r="D55" s="1104"/>
      <c r="E55" s="8">
        <f>'1.ESF'!K56</f>
        <v>0</v>
      </c>
    </row>
    <row r="56" spans="1:5" ht="15.75" thickBot="1">
      <c r="A56" s="3"/>
      <c r="B56" s="1103"/>
      <c r="C56" s="1105" t="s">
        <v>62</v>
      </c>
      <c r="D56" s="1105"/>
      <c r="E56" s="9">
        <f>'1.ESF'!K58</f>
        <v>11221775.25</v>
      </c>
    </row>
    <row r="57" spans="1:5" ht="15.75" thickBot="1">
      <c r="A57" s="3"/>
      <c r="B57" s="2"/>
      <c r="C57" s="1105" t="s">
        <v>63</v>
      </c>
      <c r="D57" s="1105"/>
      <c r="E57" s="9">
        <f>'1.ESF'!K60</f>
        <v>24266928.710000001</v>
      </c>
    </row>
    <row r="58" spans="1:5">
      <c r="A58" s="3"/>
      <c r="B58" s="2"/>
      <c r="C58" s="1106" t="s">
        <v>5</v>
      </c>
      <c r="D58" s="1106"/>
      <c r="E58" s="1">
        <v>2012</v>
      </c>
    </row>
    <row r="59" spans="1:5">
      <c r="A59" s="1102" t="s">
        <v>69</v>
      </c>
      <c r="B59" s="1103" t="s">
        <v>8</v>
      </c>
      <c r="C59" s="1104" t="s">
        <v>10</v>
      </c>
      <c r="D59" s="1104"/>
      <c r="E59" s="8" t="e">
        <f>'1.ESF'!#REF!</f>
        <v>#REF!</v>
      </c>
    </row>
    <row r="60" spans="1:5">
      <c r="A60" s="1102"/>
      <c r="B60" s="1103"/>
      <c r="C60" s="1104" t="s">
        <v>12</v>
      </c>
      <c r="D60" s="1104"/>
      <c r="E60" s="8" t="e">
        <f>'1.ESF'!#REF!</f>
        <v>#REF!</v>
      </c>
    </row>
    <row r="61" spans="1:5">
      <c r="A61" s="1102"/>
      <c r="B61" s="1103"/>
      <c r="C61" s="1104" t="s">
        <v>14</v>
      </c>
      <c r="D61" s="1104"/>
      <c r="E61" s="8" t="e">
        <f>'1.ESF'!#REF!</f>
        <v>#REF!</v>
      </c>
    </row>
    <row r="62" spans="1:5">
      <c r="A62" s="1102"/>
      <c r="B62" s="1103"/>
      <c r="C62" s="1104" t="s">
        <v>16</v>
      </c>
      <c r="D62" s="1104"/>
      <c r="E62" s="8" t="e">
        <f>'1.ESF'!#REF!</f>
        <v>#REF!</v>
      </c>
    </row>
    <row r="63" spans="1:5">
      <c r="A63" s="1102"/>
      <c r="B63" s="1103"/>
      <c r="C63" s="1104" t="s">
        <v>18</v>
      </c>
      <c r="D63" s="1104"/>
      <c r="E63" s="8" t="e">
        <f>'1.ESF'!#REF!</f>
        <v>#REF!</v>
      </c>
    </row>
    <row r="64" spans="1:5">
      <c r="A64" s="1102"/>
      <c r="B64" s="1103"/>
      <c r="C64" s="1104" t="s">
        <v>20</v>
      </c>
      <c r="D64" s="1104"/>
      <c r="E64" s="8" t="e">
        <f>'1.ESF'!#REF!</f>
        <v>#REF!</v>
      </c>
    </row>
    <row r="65" spans="1:5">
      <c r="A65" s="1102"/>
      <c r="B65" s="1103"/>
      <c r="C65" s="1104" t="s">
        <v>22</v>
      </c>
      <c r="D65" s="1104"/>
      <c r="E65" s="8" t="e">
        <f>'1.ESF'!#REF!</f>
        <v>#REF!</v>
      </c>
    </row>
    <row r="66" spans="1:5" ht="15.75" thickBot="1">
      <c r="A66" s="1102"/>
      <c r="B66" s="4"/>
      <c r="C66" s="1105" t="s">
        <v>25</v>
      </c>
      <c r="D66" s="1105"/>
      <c r="E66" s="9" t="e">
        <f>'1.ESF'!#REF!</f>
        <v>#REF!</v>
      </c>
    </row>
    <row r="67" spans="1:5">
      <c r="A67" s="1102"/>
      <c r="B67" s="1103" t="s">
        <v>27</v>
      </c>
      <c r="C67" s="1104" t="s">
        <v>29</v>
      </c>
      <c r="D67" s="1104"/>
      <c r="E67" s="8" t="e">
        <f>'1.ESF'!#REF!</f>
        <v>#REF!</v>
      </c>
    </row>
    <row r="68" spans="1:5">
      <c r="A68" s="1102"/>
      <c r="B68" s="1103"/>
      <c r="C68" s="1104" t="s">
        <v>31</v>
      </c>
      <c r="D68" s="1104"/>
      <c r="E68" s="8" t="e">
        <f>'1.ESF'!#REF!</f>
        <v>#REF!</v>
      </c>
    </row>
    <row r="69" spans="1:5">
      <c r="A69" s="1102"/>
      <c r="B69" s="1103"/>
      <c r="C69" s="1104" t="s">
        <v>33</v>
      </c>
      <c r="D69" s="1104"/>
      <c r="E69" s="8" t="e">
        <f>'1.ESF'!#REF!</f>
        <v>#REF!</v>
      </c>
    </row>
    <row r="70" spans="1:5">
      <c r="A70" s="1102"/>
      <c r="B70" s="1103"/>
      <c r="C70" s="1104" t="s">
        <v>35</v>
      </c>
      <c r="D70" s="1104"/>
      <c r="E70" s="8" t="e">
        <f>'1.ESF'!#REF!</f>
        <v>#REF!</v>
      </c>
    </row>
    <row r="71" spans="1:5">
      <c r="A71" s="1102"/>
      <c r="B71" s="1103"/>
      <c r="C71" s="1104" t="s">
        <v>37</v>
      </c>
      <c r="D71" s="1104"/>
      <c r="E71" s="8" t="e">
        <f>'1.ESF'!#REF!</f>
        <v>#REF!</v>
      </c>
    </row>
    <row r="72" spans="1:5">
      <c r="A72" s="1102"/>
      <c r="B72" s="1103"/>
      <c r="C72" s="1104" t="s">
        <v>39</v>
      </c>
      <c r="D72" s="1104"/>
      <c r="E72" s="8" t="e">
        <f>'1.ESF'!#REF!</f>
        <v>#REF!</v>
      </c>
    </row>
    <row r="73" spans="1:5">
      <c r="A73" s="1102"/>
      <c r="B73" s="1103"/>
      <c r="C73" s="1104" t="s">
        <v>41</v>
      </c>
      <c r="D73" s="1104"/>
      <c r="E73" s="8" t="e">
        <f>'1.ESF'!#REF!</f>
        <v>#REF!</v>
      </c>
    </row>
    <row r="74" spans="1:5">
      <c r="A74" s="1102"/>
      <c r="B74" s="1103"/>
      <c r="C74" s="1104" t="s">
        <v>42</v>
      </c>
      <c r="D74" s="1104"/>
      <c r="E74" s="8" t="e">
        <f>'1.ESF'!#REF!</f>
        <v>#REF!</v>
      </c>
    </row>
    <row r="75" spans="1:5">
      <c r="A75" s="1102"/>
      <c r="B75" s="1103"/>
      <c r="C75" s="1104" t="s">
        <v>44</v>
      </c>
      <c r="D75" s="1104"/>
      <c r="E75" s="8" t="e">
        <f>'1.ESF'!#REF!</f>
        <v>#REF!</v>
      </c>
    </row>
    <row r="76" spans="1:5" ht="15.75" thickBot="1">
      <c r="A76" s="1102"/>
      <c r="B76" s="4"/>
      <c r="C76" s="1105" t="s">
        <v>46</v>
      </c>
      <c r="D76" s="1105"/>
      <c r="E76" s="9" t="e">
        <f>'1.ESF'!#REF!</f>
        <v>#REF!</v>
      </c>
    </row>
    <row r="77" spans="1:5" ht="15.75" thickBot="1">
      <c r="A77" s="1102"/>
      <c r="B77" s="2"/>
      <c r="C77" s="1105" t="s">
        <v>48</v>
      </c>
      <c r="D77" s="1105"/>
      <c r="E77" s="9" t="e">
        <f>'1.ESF'!#REF!</f>
        <v>#REF!</v>
      </c>
    </row>
    <row r="78" spans="1:5">
      <c r="A78" s="1102" t="s">
        <v>70</v>
      </c>
      <c r="B78" s="1103" t="s">
        <v>9</v>
      </c>
      <c r="C78" s="1104" t="s">
        <v>11</v>
      </c>
      <c r="D78" s="1104"/>
      <c r="E78" s="8" t="e">
        <f>'1.ESF'!#REF!</f>
        <v>#REF!</v>
      </c>
    </row>
    <row r="79" spans="1:5">
      <c r="A79" s="1102"/>
      <c r="B79" s="1103"/>
      <c r="C79" s="1104" t="s">
        <v>13</v>
      </c>
      <c r="D79" s="1104"/>
      <c r="E79" s="8" t="e">
        <f>'1.ESF'!#REF!</f>
        <v>#REF!</v>
      </c>
    </row>
    <row r="80" spans="1:5">
      <c r="A80" s="1102"/>
      <c r="B80" s="1103"/>
      <c r="C80" s="1104" t="s">
        <v>15</v>
      </c>
      <c r="D80" s="1104"/>
      <c r="E80" s="8" t="e">
        <f>'1.ESF'!#REF!</f>
        <v>#REF!</v>
      </c>
    </row>
    <row r="81" spans="1:5">
      <c r="A81" s="1102"/>
      <c r="B81" s="1103"/>
      <c r="C81" s="1104" t="s">
        <v>17</v>
      </c>
      <c r="D81" s="1104"/>
      <c r="E81" s="8" t="e">
        <f>'1.ESF'!#REF!</f>
        <v>#REF!</v>
      </c>
    </row>
    <row r="82" spans="1:5">
      <c r="A82" s="1102"/>
      <c r="B82" s="1103"/>
      <c r="C82" s="1104" t="s">
        <v>19</v>
      </c>
      <c r="D82" s="1104"/>
      <c r="E82" s="8" t="e">
        <f>'1.ESF'!#REF!</f>
        <v>#REF!</v>
      </c>
    </row>
    <row r="83" spans="1:5">
      <c r="A83" s="1102"/>
      <c r="B83" s="1103"/>
      <c r="C83" s="1104" t="s">
        <v>21</v>
      </c>
      <c r="D83" s="1104"/>
      <c r="E83" s="8" t="e">
        <f>'1.ESF'!#REF!</f>
        <v>#REF!</v>
      </c>
    </row>
    <row r="84" spans="1:5">
      <c r="A84" s="1102"/>
      <c r="B84" s="1103"/>
      <c r="C84" s="1104" t="s">
        <v>23</v>
      </c>
      <c r="D84" s="1104"/>
      <c r="E84" s="8" t="e">
        <f>'1.ESF'!#REF!</f>
        <v>#REF!</v>
      </c>
    </row>
    <row r="85" spans="1:5">
      <c r="A85" s="1102"/>
      <c r="B85" s="1103"/>
      <c r="C85" s="1104" t="s">
        <v>24</v>
      </c>
      <c r="D85" s="1104"/>
      <c r="E85" s="8" t="e">
        <f>'1.ESF'!#REF!</f>
        <v>#REF!</v>
      </c>
    </row>
    <row r="86" spans="1:5" ht="15.75" thickBot="1">
      <c r="A86" s="1102"/>
      <c r="B86" s="4"/>
      <c r="C86" s="1105" t="s">
        <v>26</v>
      </c>
      <c r="D86" s="1105"/>
      <c r="E86" s="9" t="e">
        <f>'1.ESF'!#REF!</f>
        <v>#REF!</v>
      </c>
    </row>
    <row r="87" spans="1:5">
      <c r="A87" s="1102"/>
      <c r="B87" s="1103" t="s">
        <v>28</v>
      </c>
      <c r="C87" s="1104" t="s">
        <v>30</v>
      </c>
      <c r="D87" s="1104"/>
      <c r="E87" s="8" t="e">
        <f>'1.ESF'!#REF!</f>
        <v>#REF!</v>
      </c>
    </row>
    <row r="88" spans="1:5">
      <c r="A88" s="1102"/>
      <c r="B88" s="1103"/>
      <c r="C88" s="1104" t="s">
        <v>32</v>
      </c>
      <c r="D88" s="1104"/>
      <c r="E88" s="8" t="e">
        <f>'1.ESF'!#REF!</f>
        <v>#REF!</v>
      </c>
    </row>
    <row r="89" spans="1:5">
      <c r="A89" s="1102"/>
      <c r="B89" s="1103"/>
      <c r="C89" s="1104" t="s">
        <v>34</v>
      </c>
      <c r="D89" s="1104"/>
      <c r="E89" s="8" t="e">
        <f>'1.ESF'!#REF!</f>
        <v>#REF!</v>
      </c>
    </row>
    <row r="90" spans="1:5">
      <c r="A90" s="1102"/>
      <c r="B90" s="1103"/>
      <c r="C90" s="1104" t="s">
        <v>36</v>
      </c>
      <c r="D90" s="1104"/>
      <c r="E90" s="8" t="e">
        <f>'1.ESF'!#REF!</f>
        <v>#REF!</v>
      </c>
    </row>
    <row r="91" spans="1:5">
      <c r="A91" s="1102"/>
      <c r="B91" s="1103"/>
      <c r="C91" s="1104" t="s">
        <v>38</v>
      </c>
      <c r="D91" s="1104"/>
      <c r="E91" s="8" t="e">
        <f>'1.ESF'!#REF!</f>
        <v>#REF!</v>
      </c>
    </row>
    <row r="92" spans="1:5">
      <c r="A92" s="1102"/>
      <c r="B92" s="1103"/>
      <c r="C92" s="1104" t="s">
        <v>40</v>
      </c>
      <c r="D92" s="1104"/>
      <c r="E92" s="8" t="e">
        <f>'1.ESF'!#REF!</f>
        <v>#REF!</v>
      </c>
    </row>
    <row r="93" spans="1:5" ht="15.75" thickBot="1">
      <c r="A93" s="1102"/>
      <c r="B93" s="2"/>
      <c r="C93" s="1105" t="s">
        <v>43</v>
      </c>
      <c r="D93" s="1105"/>
      <c r="E93" s="9" t="e">
        <f>'1.ESF'!#REF!</f>
        <v>#REF!</v>
      </c>
    </row>
    <row r="94" spans="1:5" ht="15.75" thickBot="1">
      <c r="A94" s="1102"/>
      <c r="B94" s="2"/>
      <c r="C94" s="1105" t="s">
        <v>45</v>
      </c>
      <c r="D94" s="1105"/>
      <c r="E94" s="9" t="e">
        <f>'1.ESF'!#REF!</f>
        <v>#REF!</v>
      </c>
    </row>
    <row r="95" spans="1:5">
      <c r="A95" s="3"/>
      <c r="B95" s="1103" t="s">
        <v>47</v>
      </c>
      <c r="C95" s="1107" t="s">
        <v>49</v>
      </c>
      <c r="D95" s="1107"/>
      <c r="E95" s="10" t="e">
        <f>'1.ESF'!#REF!</f>
        <v>#REF!</v>
      </c>
    </row>
    <row r="96" spans="1:5">
      <c r="A96" s="3"/>
      <c r="B96" s="1103"/>
      <c r="C96" s="1104" t="s">
        <v>50</v>
      </c>
      <c r="D96" s="1104"/>
      <c r="E96" s="8" t="e">
        <f>'1.ESF'!#REF!</f>
        <v>#REF!</v>
      </c>
    </row>
    <row r="97" spans="1:5">
      <c r="A97" s="3"/>
      <c r="B97" s="1103"/>
      <c r="C97" s="1104" t="s">
        <v>51</v>
      </c>
      <c r="D97" s="1104"/>
      <c r="E97" s="8" t="e">
        <f>'1.ESF'!#REF!</f>
        <v>#REF!</v>
      </c>
    </row>
    <row r="98" spans="1:5">
      <c r="A98" s="3"/>
      <c r="B98" s="1103"/>
      <c r="C98" s="1104" t="s">
        <v>52</v>
      </c>
      <c r="D98" s="1104"/>
      <c r="E98" s="8" t="e">
        <f>'1.ESF'!#REF!</f>
        <v>#REF!</v>
      </c>
    </row>
    <row r="99" spans="1:5">
      <c r="A99" s="3"/>
      <c r="B99" s="1103"/>
      <c r="C99" s="1107" t="s">
        <v>53</v>
      </c>
      <c r="D99" s="1107"/>
      <c r="E99" s="10" t="e">
        <f>'1.ESF'!#REF!</f>
        <v>#REF!</v>
      </c>
    </row>
    <row r="100" spans="1:5">
      <c r="A100" s="3"/>
      <c r="B100" s="1103"/>
      <c r="C100" s="1104" t="s">
        <v>54</v>
      </c>
      <c r="D100" s="1104"/>
      <c r="E100" s="8" t="e">
        <f>'1.ESF'!#REF!</f>
        <v>#REF!</v>
      </c>
    </row>
    <row r="101" spans="1:5">
      <c r="A101" s="3"/>
      <c r="B101" s="1103"/>
      <c r="C101" s="1104" t="s">
        <v>55</v>
      </c>
      <c r="D101" s="1104"/>
      <c r="E101" s="8" t="e">
        <f>'1.ESF'!#REF!</f>
        <v>#REF!</v>
      </c>
    </row>
    <row r="102" spans="1:5">
      <c r="A102" s="3"/>
      <c r="B102" s="1103"/>
      <c r="C102" s="1104" t="s">
        <v>56</v>
      </c>
      <c r="D102" s="1104"/>
      <c r="E102" s="8" t="e">
        <f>'1.ESF'!#REF!</f>
        <v>#REF!</v>
      </c>
    </row>
    <row r="103" spans="1:5">
      <c r="A103" s="3"/>
      <c r="B103" s="1103"/>
      <c r="C103" s="1104" t="s">
        <v>57</v>
      </c>
      <c r="D103" s="1104"/>
      <c r="E103" s="8" t="e">
        <f>'1.ESF'!#REF!</f>
        <v>#REF!</v>
      </c>
    </row>
    <row r="104" spans="1:5">
      <c r="A104" s="3"/>
      <c r="B104" s="1103"/>
      <c r="C104" s="1104" t="s">
        <v>58</v>
      </c>
      <c r="D104" s="1104"/>
      <c r="E104" s="8" t="e">
        <f>'1.ESF'!#REF!</f>
        <v>#REF!</v>
      </c>
    </row>
    <row r="105" spans="1:5">
      <c r="A105" s="3"/>
      <c r="B105" s="1103"/>
      <c r="C105" s="1107" t="s">
        <v>59</v>
      </c>
      <c r="D105" s="1107"/>
      <c r="E105" s="10" t="e">
        <f>'1.ESF'!#REF!</f>
        <v>#REF!</v>
      </c>
    </row>
    <row r="106" spans="1:5">
      <c r="A106" s="3"/>
      <c r="B106" s="1103"/>
      <c r="C106" s="1104" t="s">
        <v>60</v>
      </c>
      <c r="D106" s="1104"/>
      <c r="E106" s="8" t="e">
        <f>'1.ESF'!#REF!</f>
        <v>#REF!</v>
      </c>
    </row>
    <row r="107" spans="1:5">
      <c r="A107" s="3"/>
      <c r="B107" s="1103"/>
      <c r="C107" s="1104" t="s">
        <v>61</v>
      </c>
      <c r="D107" s="1104"/>
      <c r="E107" s="8" t="e">
        <f>'1.ESF'!#REF!</f>
        <v>#REF!</v>
      </c>
    </row>
    <row r="108" spans="1:5" ht="15.75" thickBot="1">
      <c r="A108" s="3"/>
      <c r="B108" s="1103"/>
      <c r="C108" s="1105" t="s">
        <v>62</v>
      </c>
      <c r="D108" s="1105"/>
      <c r="E108" s="9" t="e">
        <f>'1.ESF'!#REF!</f>
        <v>#REF!</v>
      </c>
    </row>
    <row r="109" spans="1:5" ht="15.75" thickBot="1">
      <c r="A109" s="3"/>
      <c r="B109" s="2"/>
      <c r="C109" s="1105" t="s">
        <v>63</v>
      </c>
      <c r="D109" s="1105"/>
      <c r="E109" s="9" t="e">
        <f>'1.ESF'!#REF!</f>
        <v>#REF!</v>
      </c>
    </row>
    <row r="110" spans="1:5">
      <c r="A110" s="3"/>
      <c r="B110" s="2"/>
      <c r="C110" s="1112" t="s">
        <v>75</v>
      </c>
      <c r="D110" s="5" t="s">
        <v>64</v>
      </c>
      <c r="E110" s="10" t="str">
        <f>'1.ESF'!D66</f>
        <v>Susana Guerra Vallejo</v>
      </c>
    </row>
    <row r="111" spans="1:5">
      <c r="A111" s="3"/>
      <c r="B111" s="2"/>
      <c r="C111" s="1113"/>
      <c r="D111" s="5" t="s">
        <v>65</v>
      </c>
      <c r="E111" s="10" t="str">
        <f>'1.ESF'!D67</f>
        <v>Directora General del IEAM</v>
      </c>
    </row>
    <row r="112" spans="1:5">
      <c r="A112" s="3"/>
      <c r="B112" s="2"/>
      <c r="C112" s="1113" t="s">
        <v>74</v>
      </c>
      <c r="D112" s="5" t="s">
        <v>64</v>
      </c>
      <c r="E112" s="10" t="str">
        <f>'1.ESF'!H66</f>
        <v>Martha Leticia García Hernández</v>
      </c>
    </row>
    <row r="113" spans="1:5">
      <c r="A113" s="3"/>
      <c r="B113" s="2"/>
      <c r="C113" s="1113"/>
      <c r="D113" s="5" t="s">
        <v>65</v>
      </c>
      <c r="E113" s="10" t="str">
        <f>'1.ESF'!H67</f>
        <v>Coordinadora Administrativa</v>
      </c>
    </row>
    <row r="114" spans="1:5">
      <c r="A114" s="1111" t="s">
        <v>2</v>
      </c>
      <c r="B114" s="1111"/>
      <c r="C114" s="1111"/>
      <c r="D114" s="1111"/>
      <c r="E114" s="13" t="e">
        <f>'5.ECSF'!#REF!</f>
        <v>#REF!</v>
      </c>
    </row>
    <row r="115" spans="1:5">
      <c r="A115" s="1111" t="s">
        <v>4</v>
      </c>
      <c r="B115" s="1111"/>
      <c r="C115" s="1111"/>
      <c r="D115" s="1111"/>
      <c r="E115" s="13">
        <f>'5.ECSF'!D6</f>
        <v>0</v>
      </c>
    </row>
    <row r="116" spans="1:5">
      <c r="A116" s="1111" t="s">
        <v>3</v>
      </c>
      <c r="B116" s="1111"/>
      <c r="C116" s="1111"/>
      <c r="D116" s="1111"/>
      <c r="E116" s="14"/>
    </row>
    <row r="117" spans="1:5">
      <c r="A117" s="1111" t="s">
        <v>73</v>
      </c>
      <c r="B117" s="1111"/>
      <c r="C117" s="1111"/>
      <c r="D117" s="1111"/>
      <c r="E117" t="s">
        <v>72</v>
      </c>
    </row>
    <row r="118" spans="1:5">
      <c r="B118" s="1108" t="s">
        <v>67</v>
      </c>
      <c r="C118" s="1107" t="s">
        <v>6</v>
      </c>
      <c r="D118" s="1107"/>
      <c r="E118" s="11">
        <f>'5.ECSF'!E13</f>
        <v>0</v>
      </c>
    </row>
    <row r="119" spans="1:5">
      <c r="B119" s="1108"/>
      <c r="C119" s="1107" t="s">
        <v>8</v>
      </c>
      <c r="D119" s="1107"/>
      <c r="E119" s="11">
        <f>'5.ECSF'!E15</f>
        <v>0</v>
      </c>
    </row>
    <row r="120" spans="1:5">
      <c r="B120" s="1108"/>
      <c r="C120" s="1104" t="s">
        <v>10</v>
      </c>
      <c r="D120" s="1104"/>
      <c r="E120" s="12">
        <f>'5.ECSF'!E17</f>
        <v>0</v>
      </c>
    </row>
    <row r="121" spans="1:5">
      <c r="B121" s="1108"/>
      <c r="C121" s="1104" t="s">
        <v>12</v>
      </c>
      <c r="D121" s="1104"/>
      <c r="E121" s="12">
        <f>'5.ECSF'!E18</f>
        <v>0</v>
      </c>
    </row>
    <row r="122" spans="1:5">
      <c r="B122" s="1108"/>
      <c r="C122" s="1104" t="s">
        <v>14</v>
      </c>
      <c r="D122" s="1104"/>
      <c r="E122" s="12">
        <f>'5.ECSF'!E19</f>
        <v>0</v>
      </c>
    </row>
    <row r="123" spans="1:5">
      <c r="B123" s="1108"/>
      <c r="C123" s="1104" t="s">
        <v>16</v>
      </c>
      <c r="D123" s="1104"/>
      <c r="E123" s="12">
        <f>'5.ECSF'!E20</f>
        <v>0</v>
      </c>
    </row>
    <row r="124" spans="1:5">
      <c r="B124" s="1108"/>
      <c r="C124" s="1104" t="s">
        <v>18</v>
      </c>
      <c r="D124" s="1104"/>
      <c r="E124" s="12">
        <f>'5.ECSF'!E21</f>
        <v>0</v>
      </c>
    </row>
    <row r="125" spans="1:5">
      <c r="B125" s="1108"/>
      <c r="C125" s="1104" t="s">
        <v>20</v>
      </c>
      <c r="D125" s="1104"/>
      <c r="E125" s="12">
        <f>'5.ECSF'!E22</f>
        <v>0</v>
      </c>
    </row>
    <row r="126" spans="1:5">
      <c r="B126" s="1108"/>
      <c r="C126" s="1104" t="s">
        <v>22</v>
      </c>
      <c r="D126" s="1104"/>
      <c r="E126" s="12">
        <f>'5.ECSF'!E23</f>
        <v>0</v>
      </c>
    </row>
    <row r="127" spans="1:5">
      <c r="B127" s="1108"/>
      <c r="C127" s="1107" t="s">
        <v>27</v>
      </c>
      <c r="D127" s="1107"/>
      <c r="E127" s="11">
        <f>'5.ECSF'!E25</f>
        <v>0</v>
      </c>
    </row>
    <row r="128" spans="1:5">
      <c r="B128" s="1108"/>
      <c r="C128" s="1104" t="s">
        <v>29</v>
      </c>
      <c r="D128" s="1104"/>
      <c r="E128" s="12">
        <f>'5.ECSF'!E27</f>
        <v>0</v>
      </c>
    </row>
    <row r="129" spans="2:5">
      <c r="B129" s="1108"/>
      <c r="C129" s="1104" t="s">
        <v>31</v>
      </c>
      <c r="D129" s="1104"/>
      <c r="E129" s="12">
        <f>'5.ECSF'!E28</f>
        <v>0</v>
      </c>
    </row>
    <row r="130" spans="2:5">
      <c r="B130" s="1108"/>
      <c r="C130" s="1104" t="s">
        <v>33</v>
      </c>
      <c r="D130" s="1104"/>
      <c r="E130" s="12">
        <f>'5.ECSF'!E29</f>
        <v>0</v>
      </c>
    </row>
    <row r="131" spans="2:5">
      <c r="B131" s="1108"/>
      <c r="C131" s="1104" t="s">
        <v>35</v>
      </c>
      <c r="D131" s="1104"/>
      <c r="E131" s="12">
        <f>'5.ECSF'!E30</f>
        <v>0</v>
      </c>
    </row>
    <row r="132" spans="2:5">
      <c r="B132" s="1108"/>
      <c r="C132" s="1104" t="s">
        <v>37</v>
      </c>
      <c r="D132" s="1104"/>
      <c r="E132" s="12">
        <f>'5.ECSF'!E31</f>
        <v>0</v>
      </c>
    </row>
    <row r="133" spans="2:5">
      <c r="B133" s="1108"/>
      <c r="C133" s="1104" t="s">
        <v>39</v>
      </c>
      <c r="D133" s="1104"/>
      <c r="E133" s="12">
        <f>'5.ECSF'!E32</f>
        <v>0</v>
      </c>
    </row>
    <row r="134" spans="2:5">
      <c r="B134" s="1108"/>
      <c r="C134" s="1104" t="s">
        <v>41</v>
      </c>
      <c r="D134" s="1104"/>
      <c r="E134" s="12">
        <f>'5.ECSF'!E33</f>
        <v>42494.48</v>
      </c>
    </row>
    <row r="135" spans="2:5">
      <c r="B135" s="1108"/>
      <c r="C135" s="1104" t="s">
        <v>42</v>
      </c>
      <c r="D135" s="1104"/>
      <c r="E135" s="12">
        <f>'5.ECSF'!E34</f>
        <v>0</v>
      </c>
    </row>
    <row r="136" spans="2:5">
      <c r="B136" s="1108"/>
      <c r="C136" s="1104" t="s">
        <v>44</v>
      </c>
      <c r="D136" s="1104"/>
      <c r="E136" s="12">
        <f>'5.ECSF'!E35</f>
        <v>0</v>
      </c>
    </row>
    <row r="137" spans="2:5">
      <c r="B137" s="1108"/>
      <c r="C137" s="1107" t="s">
        <v>7</v>
      </c>
      <c r="D137" s="1107"/>
      <c r="E137" s="11">
        <f>'5.ECSF'!J13</f>
        <v>0</v>
      </c>
    </row>
    <row r="138" spans="2:5">
      <c r="B138" s="1108"/>
      <c r="C138" s="1107" t="s">
        <v>9</v>
      </c>
      <c r="D138" s="1107"/>
      <c r="E138" s="11">
        <f>'5.ECSF'!J15</f>
        <v>0</v>
      </c>
    </row>
    <row r="139" spans="2:5">
      <c r="B139" s="1108"/>
      <c r="C139" s="1104" t="s">
        <v>11</v>
      </c>
      <c r="D139" s="1104"/>
      <c r="E139" s="12">
        <f>'5.ECSF'!J17</f>
        <v>0</v>
      </c>
    </row>
    <row r="140" spans="2:5">
      <c r="B140" s="1108"/>
      <c r="C140" s="1104" t="s">
        <v>13</v>
      </c>
      <c r="D140" s="1104"/>
      <c r="E140" s="12">
        <f>'5.ECSF'!J18</f>
        <v>0</v>
      </c>
    </row>
    <row r="141" spans="2:5">
      <c r="B141" s="1108"/>
      <c r="C141" s="1104" t="s">
        <v>15</v>
      </c>
      <c r="D141" s="1104"/>
      <c r="E141" s="12">
        <f>'5.ECSF'!J19</f>
        <v>0</v>
      </c>
    </row>
    <row r="142" spans="2:5">
      <c r="B142" s="1108"/>
      <c r="C142" s="1104" t="s">
        <v>17</v>
      </c>
      <c r="D142" s="1104"/>
      <c r="E142" s="12">
        <f>'5.ECSF'!J20</f>
        <v>0</v>
      </c>
    </row>
    <row r="143" spans="2:5">
      <c r="B143" s="1108"/>
      <c r="C143" s="1104" t="s">
        <v>19</v>
      </c>
      <c r="D143" s="1104"/>
      <c r="E143" s="12">
        <f>'5.ECSF'!J21</f>
        <v>0</v>
      </c>
    </row>
    <row r="144" spans="2:5">
      <c r="B144" s="1108"/>
      <c r="C144" s="1104" t="s">
        <v>21</v>
      </c>
      <c r="D144" s="1104"/>
      <c r="E144" s="12">
        <f>'5.ECSF'!J22</f>
        <v>0</v>
      </c>
    </row>
    <row r="145" spans="2:5">
      <c r="B145" s="1108"/>
      <c r="C145" s="1104" t="s">
        <v>23</v>
      </c>
      <c r="D145" s="1104"/>
      <c r="E145" s="12">
        <f>'5.ECSF'!J23</f>
        <v>0</v>
      </c>
    </row>
    <row r="146" spans="2:5">
      <c r="B146" s="1108"/>
      <c r="C146" s="1104" t="s">
        <v>24</v>
      </c>
      <c r="D146" s="1104"/>
      <c r="E146" s="12">
        <f>'5.ECSF'!J24</f>
        <v>0</v>
      </c>
    </row>
    <row r="147" spans="2:5">
      <c r="B147" s="1108"/>
      <c r="C147" s="1110" t="s">
        <v>28</v>
      </c>
      <c r="D147" s="1110"/>
      <c r="E147" s="11">
        <f>'5.ECSF'!J26</f>
        <v>0</v>
      </c>
    </row>
    <row r="148" spans="2:5">
      <c r="B148" s="1108"/>
      <c r="C148" s="1104" t="s">
        <v>30</v>
      </c>
      <c r="D148" s="1104"/>
      <c r="E148" s="12">
        <f>'5.ECSF'!J28</f>
        <v>0</v>
      </c>
    </row>
    <row r="149" spans="2:5">
      <c r="B149" s="1108"/>
      <c r="C149" s="1104" t="s">
        <v>32</v>
      </c>
      <c r="D149" s="1104"/>
      <c r="E149" s="12">
        <f>'5.ECSF'!J29</f>
        <v>0</v>
      </c>
    </row>
    <row r="150" spans="2:5">
      <c r="B150" s="1108"/>
      <c r="C150" s="1104" t="s">
        <v>34</v>
      </c>
      <c r="D150" s="1104"/>
      <c r="E150" s="12">
        <f>'5.ECSF'!J30</f>
        <v>0</v>
      </c>
    </row>
    <row r="151" spans="2:5">
      <c r="B151" s="1108"/>
      <c r="C151" s="1104" t="s">
        <v>36</v>
      </c>
      <c r="D151" s="1104"/>
      <c r="E151" s="12">
        <f>'5.ECSF'!J31</f>
        <v>0</v>
      </c>
    </row>
    <row r="152" spans="2:5">
      <c r="B152" s="1108"/>
      <c r="C152" s="1104" t="s">
        <v>38</v>
      </c>
      <c r="D152" s="1104"/>
      <c r="E152" s="12">
        <f>'5.ECSF'!J32</f>
        <v>0</v>
      </c>
    </row>
    <row r="153" spans="2:5">
      <c r="B153" s="1108"/>
      <c r="C153" s="1104" t="s">
        <v>40</v>
      </c>
      <c r="D153" s="1104"/>
      <c r="E153" s="12">
        <f>'5.ECSF'!J33</f>
        <v>0</v>
      </c>
    </row>
    <row r="154" spans="2:5">
      <c r="B154" s="1108"/>
      <c r="C154" s="1107" t="s">
        <v>47</v>
      </c>
      <c r="D154" s="1107"/>
      <c r="E154" s="11">
        <f>'5.ECSF'!J35</f>
        <v>18579091.350000001</v>
      </c>
    </row>
    <row r="155" spans="2:5">
      <c r="B155" s="1108"/>
      <c r="C155" s="1107" t="s">
        <v>49</v>
      </c>
      <c r="D155" s="1107"/>
      <c r="E155" s="11">
        <f>'5.ECSF'!J37</f>
        <v>1099695</v>
      </c>
    </row>
    <row r="156" spans="2:5">
      <c r="B156" s="1108"/>
      <c r="C156" s="1104" t="s">
        <v>50</v>
      </c>
      <c r="D156" s="1104"/>
      <c r="E156" s="12">
        <f>'5.ECSF'!J39</f>
        <v>1099695</v>
      </c>
    </row>
    <row r="157" spans="2:5">
      <c r="B157" s="1108"/>
      <c r="C157" s="1104" t="s">
        <v>51</v>
      </c>
      <c r="D157" s="1104"/>
      <c r="E157" s="12">
        <f>'5.ECSF'!J40</f>
        <v>0</v>
      </c>
    </row>
    <row r="158" spans="2:5">
      <c r="B158" s="1108"/>
      <c r="C158" s="1104" t="s">
        <v>52</v>
      </c>
      <c r="D158" s="1104"/>
      <c r="E158" s="12">
        <f>'5.ECSF'!J41</f>
        <v>0</v>
      </c>
    </row>
    <row r="159" spans="2:5">
      <c r="B159" s="1108"/>
      <c r="C159" s="1107" t="s">
        <v>53</v>
      </c>
      <c r="D159" s="1107"/>
      <c r="E159" s="11">
        <f>'5.ECSF'!J43</f>
        <v>17479396.350000001</v>
      </c>
    </row>
    <row r="160" spans="2:5">
      <c r="B160" s="1108"/>
      <c r="C160" s="1104" t="s">
        <v>54</v>
      </c>
      <c r="D160" s="1104"/>
      <c r="E160" s="12">
        <f>'5.ECSF'!J45</f>
        <v>18672434.25</v>
      </c>
    </row>
    <row r="161" spans="2:5">
      <c r="B161" s="1108"/>
      <c r="C161" s="1104" t="s">
        <v>55</v>
      </c>
      <c r="D161" s="1104"/>
      <c r="E161" s="12">
        <f>'5.ECSF'!J46</f>
        <v>0</v>
      </c>
    </row>
    <row r="162" spans="2:5">
      <c r="B162" s="1108"/>
      <c r="C162" s="1104" t="s">
        <v>56</v>
      </c>
      <c r="D162" s="1104"/>
      <c r="E162" s="12">
        <f>'5.ECSF'!J47</f>
        <v>0</v>
      </c>
    </row>
    <row r="163" spans="2:5">
      <c r="B163" s="1108"/>
      <c r="C163" s="1104" t="s">
        <v>57</v>
      </c>
      <c r="D163" s="1104"/>
      <c r="E163" s="12">
        <f>'5.ECSF'!J48</f>
        <v>0</v>
      </c>
    </row>
    <row r="164" spans="2:5">
      <c r="B164" s="1108"/>
      <c r="C164" s="1104" t="s">
        <v>58</v>
      </c>
      <c r="D164" s="1104"/>
      <c r="E164" s="12">
        <f>'5.ECSF'!J49</f>
        <v>0</v>
      </c>
    </row>
    <row r="165" spans="2:5">
      <c r="B165" s="1108"/>
      <c r="C165" s="1107" t="s">
        <v>59</v>
      </c>
      <c r="D165" s="1107"/>
      <c r="E165" s="11">
        <f>'5.ECSF'!J51</f>
        <v>0</v>
      </c>
    </row>
    <row r="166" spans="2:5">
      <c r="B166" s="1108"/>
      <c r="C166" s="1104" t="s">
        <v>60</v>
      </c>
      <c r="D166" s="1104"/>
      <c r="E166" s="12">
        <f>'5.ECSF'!J53</f>
        <v>0</v>
      </c>
    </row>
    <row r="167" spans="2:5" ht="15" customHeight="1" thickBot="1">
      <c r="B167" s="1109"/>
      <c r="C167" s="1104" t="s">
        <v>61</v>
      </c>
      <c r="D167" s="1104"/>
      <c r="E167" s="12">
        <f>'5.ECSF'!J54</f>
        <v>0</v>
      </c>
    </row>
    <row r="168" spans="2:5">
      <c r="B168" s="1108" t="s">
        <v>68</v>
      </c>
      <c r="C168" s="1107" t="s">
        <v>6</v>
      </c>
      <c r="D168" s="1107"/>
      <c r="E168" s="11">
        <f>'5.ECSF'!F13</f>
        <v>7375835.2599999998</v>
      </c>
    </row>
    <row r="169" spans="2:5" ht="15" customHeight="1">
      <c r="B169" s="1108"/>
      <c r="C169" s="1107" t="s">
        <v>8</v>
      </c>
      <c r="D169" s="1107"/>
      <c r="E169" s="11">
        <f>'5.ECSF'!F15</f>
        <v>7418329.7400000002</v>
      </c>
    </row>
    <row r="170" spans="2:5" ht="15" customHeight="1">
      <c r="B170" s="1108"/>
      <c r="C170" s="1104" t="s">
        <v>10</v>
      </c>
      <c r="D170" s="1104"/>
      <c r="E170" s="12">
        <f>'5.ECSF'!F17</f>
        <v>4959677.4400000004</v>
      </c>
    </row>
    <row r="171" spans="2:5" ht="15" customHeight="1">
      <c r="B171" s="1108"/>
      <c r="C171" s="1104" t="s">
        <v>12</v>
      </c>
      <c r="D171" s="1104"/>
      <c r="E171" s="12">
        <f>'5.ECSF'!F18</f>
        <v>2458652.2999999998</v>
      </c>
    </row>
    <row r="172" spans="2:5">
      <c r="B172" s="1108"/>
      <c r="C172" s="1104" t="s">
        <v>14</v>
      </c>
      <c r="D172" s="1104"/>
      <c r="E172" s="12">
        <f>'5.ECSF'!F19</f>
        <v>0</v>
      </c>
    </row>
    <row r="173" spans="2:5">
      <c r="B173" s="1108"/>
      <c r="C173" s="1104" t="s">
        <v>16</v>
      </c>
      <c r="D173" s="1104"/>
      <c r="E173" s="12">
        <f>'5.ECSF'!F20</f>
        <v>0</v>
      </c>
    </row>
    <row r="174" spans="2:5" ht="15" customHeight="1">
      <c r="B174" s="1108"/>
      <c r="C174" s="1104" t="s">
        <v>18</v>
      </c>
      <c r="D174" s="1104"/>
      <c r="E174" s="12">
        <f>'5.ECSF'!F21</f>
        <v>0</v>
      </c>
    </row>
    <row r="175" spans="2:5" ht="15" customHeight="1">
      <c r="B175" s="1108"/>
      <c r="C175" s="1104" t="s">
        <v>20</v>
      </c>
      <c r="D175" s="1104"/>
      <c r="E175" s="12">
        <f>'5.ECSF'!F22</f>
        <v>0</v>
      </c>
    </row>
    <row r="176" spans="2:5">
      <c r="B176" s="1108"/>
      <c r="C176" s="1104" t="s">
        <v>22</v>
      </c>
      <c r="D176" s="1104"/>
      <c r="E176" s="12">
        <f>'5.ECSF'!F23</f>
        <v>0</v>
      </c>
    </row>
    <row r="177" spans="2:5" ht="15" customHeight="1">
      <c r="B177" s="1108"/>
      <c r="C177" s="1107" t="s">
        <v>27</v>
      </c>
      <c r="D177" s="1107"/>
      <c r="E177" s="11">
        <f>'5.ECSF'!F25</f>
        <v>0</v>
      </c>
    </row>
    <row r="178" spans="2:5">
      <c r="B178" s="1108"/>
      <c r="C178" s="1104" t="s">
        <v>29</v>
      </c>
      <c r="D178" s="1104"/>
      <c r="E178" s="12">
        <f>'5.ECSF'!F27</f>
        <v>0</v>
      </c>
    </row>
    <row r="179" spans="2:5" ht="15" customHeight="1">
      <c r="B179" s="1108"/>
      <c r="C179" s="1104" t="s">
        <v>31</v>
      </c>
      <c r="D179" s="1104"/>
      <c r="E179" s="12">
        <f>'5.ECSF'!F28</f>
        <v>0</v>
      </c>
    </row>
    <row r="180" spans="2:5" ht="15" customHeight="1">
      <c r="B180" s="1108"/>
      <c r="C180" s="1104" t="s">
        <v>33</v>
      </c>
      <c r="D180" s="1104"/>
      <c r="E180" s="12">
        <f>'5.ECSF'!F29</f>
        <v>0</v>
      </c>
    </row>
    <row r="181" spans="2:5" ht="15" customHeight="1">
      <c r="B181" s="1108"/>
      <c r="C181" s="1104" t="s">
        <v>35</v>
      </c>
      <c r="D181" s="1104"/>
      <c r="E181" s="12">
        <f>'5.ECSF'!F30</f>
        <v>0</v>
      </c>
    </row>
    <row r="182" spans="2:5" ht="15" customHeight="1">
      <c r="B182" s="1108"/>
      <c r="C182" s="1104" t="s">
        <v>37</v>
      </c>
      <c r="D182" s="1104"/>
      <c r="E182" s="12">
        <f>'5.ECSF'!F31</f>
        <v>0</v>
      </c>
    </row>
    <row r="183" spans="2:5" ht="15" customHeight="1">
      <c r="B183" s="1108"/>
      <c r="C183" s="1104" t="s">
        <v>39</v>
      </c>
      <c r="D183" s="1104"/>
      <c r="E183" s="12">
        <f>'5.ECSF'!F32</f>
        <v>0</v>
      </c>
    </row>
    <row r="184" spans="2:5" ht="15" customHeight="1">
      <c r="B184" s="1108"/>
      <c r="C184" s="1104" t="s">
        <v>41</v>
      </c>
      <c r="D184" s="1104"/>
      <c r="E184" s="12">
        <f>'5.ECSF'!F33</f>
        <v>0</v>
      </c>
    </row>
    <row r="185" spans="2:5" ht="15" customHeight="1">
      <c r="B185" s="1108"/>
      <c r="C185" s="1104" t="s">
        <v>42</v>
      </c>
      <c r="D185" s="1104"/>
      <c r="E185" s="12">
        <f>'5.ECSF'!F34</f>
        <v>0</v>
      </c>
    </row>
    <row r="186" spans="2:5" ht="15" customHeight="1">
      <c r="B186" s="1108"/>
      <c r="C186" s="1104" t="s">
        <v>44</v>
      </c>
      <c r="D186" s="1104"/>
      <c r="E186" s="12">
        <f>'5.ECSF'!F35</f>
        <v>0</v>
      </c>
    </row>
    <row r="187" spans="2:5" ht="15" customHeight="1">
      <c r="B187" s="1108"/>
      <c r="C187" s="1107" t="s">
        <v>7</v>
      </c>
      <c r="D187" s="1107"/>
      <c r="E187" s="11">
        <f>'5.ECSF'!K13</f>
        <v>11253256.539999999</v>
      </c>
    </row>
    <row r="188" spans="2:5">
      <c r="B188" s="1108"/>
      <c r="C188" s="1107" t="s">
        <v>9</v>
      </c>
      <c r="D188" s="1107"/>
      <c r="E188" s="11">
        <f>'5.ECSF'!K15</f>
        <v>11253256.539999999</v>
      </c>
    </row>
    <row r="189" spans="2:5">
      <c r="B189" s="1108"/>
      <c r="C189" s="1104" t="s">
        <v>11</v>
      </c>
      <c r="D189" s="1104"/>
      <c r="E189" s="12">
        <f>'5.ECSF'!K17</f>
        <v>11253256.539999999</v>
      </c>
    </row>
    <row r="190" spans="2:5">
      <c r="B190" s="1108"/>
      <c r="C190" s="1104" t="s">
        <v>13</v>
      </c>
      <c r="D190" s="1104"/>
      <c r="E190" s="12">
        <f>'5.ECSF'!K18</f>
        <v>0</v>
      </c>
    </row>
    <row r="191" spans="2:5" ht="15" customHeight="1">
      <c r="B191" s="1108"/>
      <c r="C191" s="1104" t="s">
        <v>15</v>
      </c>
      <c r="D191" s="1104"/>
      <c r="E191" s="12">
        <f>'5.ECSF'!K19</f>
        <v>0</v>
      </c>
    </row>
    <row r="192" spans="2:5">
      <c r="B192" s="1108"/>
      <c r="C192" s="1104" t="s">
        <v>17</v>
      </c>
      <c r="D192" s="1104"/>
      <c r="E192" s="12">
        <f>'5.ECSF'!K20</f>
        <v>0</v>
      </c>
    </row>
    <row r="193" spans="2:5" ht="15" customHeight="1">
      <c r="B193" s="1108"/>
      <c r="C193" s="1104" t="s">
        <v>19</v>
      </c>
      <c r="D193" s="1104"/>
      <c r="E193" s="12">
        <f>'5.ECSF'!K21</f>
        <v>0</v>
      </c>
    </row>
    <row r="194" spans="2:5" ht="15" customHeight="1">
      <c r="B194" s="1108"/>
      <c r="C194" s="1104" t="s">
        <v>21</v>
      </c>
      <c r="D194" s="1104"/>
      <c r="E194" s="12">
        <f>'5.ECSF'!K22</f>
        <v>0</v>
      </c>
    </row>
    <row r="195" spans="2:5" ht="15" customHeight="1">
      <c r="B195" s="1108"/>
      <c r="C195" s="1104" t="s">
        <v>23</v>
      </c>
      <c r="D195" s="1104"/>
      <c r="E195" s="12">
        <f>'5.ECSF'!K23</f>
        <v>0</v>
      </c>
    </row>
    <row r="196" spans="2:5" ht="15" customHeight="1">
      <c r="B196" s="1108"/>
      <c r="C196" s="1104" t="s">
        <v>24</v>
      </c>
      <c r="D196" s="1104"/>
      <c r="E196" s="12">
        <f>'5.ECSF'!K24</f>
        <v>0</v>
      </c>
    </row>
    <row r="197" spans="2:5" ht="15" customHeight="1">
      <c r="B197" s="1108"/>
      <c r="C197" s="1110" t="s">
        <v>28</v>
      </c>
      <c r="D197" s="1110"/>
      <c r="E197" s="11">
        <f>'5.ECSF'!K26</f>
        <v>0</v>
      </c>
    </row>
    <row r="198" spans="2:5" ht="15" customHeight="1">
      <c r="B198" s="1108"/>
      <c r="C198" s="1104" t="s">
        <v>30</v>
      </c>
      <c r="D198" s="1104"/>
      <c r="E198" s="12">
        <f>'5.ECSF'!K28</f>
        <v>0</v>
      </c>
    </row>
    <row r="199" spans="2:5" ht="15" customHeight="1">
      <c r="B199" s="1108"/>
      <c r="C199" s="1104" t="s">
        <v>32</v>
      </c>
      <c r="D199" s="1104"/>
      <c r="E199" s="12">
        <f>'5.ECSF'!K29</f>
        <v>0</v>
      </c>
    </row>
    <row r="200" spans="2:5" ht="15" customHeight="1">
      <c r="B200" s="1108"/>
      <c r="C200" s="1104" t="s">
        <v>34</v>
      </c>
      <c r="D200" s="1104"/>
      <c r="E200" s="12">
        <f>'5.ECSF'!K30</f>
        <v>0</v>
      </c>
    </row>
    <row r="201" spans="2:5">
      <c r="B201" s="1108"/>
      <c r="C201" s="1104" t="s">
        <v>36</v>
      </c>
      <c r="D201" s="1104"/>
      <c r="E201" s="12">
        <f>'5.ECSF'!K31</f>
        <v>0</v>
      </c>
    </row>
    <row r="202" spans="2:5" ht="15" customHeight="1">
      <c r="B202" s="1108"/>
      <c r="C202" s="1104" t="s">
        <v>38</v>
      </c>
      <c r="D202" s="1104"/>
      <c r="E202" s="12">
        <f>'5.ECSF'!K32</f>
        <v>0</v>
      </c>
    </row>
    <row r="203" spans="2:5">
      <c r="B203" s="1108"/>
      <c r="C203" s="1104" t="s">
        <v>40</v>
      </c>
      <c r="D203" s="1104"/>
      <c r="E203" s="12">
        <f>'5.ECSF'!K33</f>
        <v>0</v>
      </c>
    </row>
    <row r="204" spans="2:5" ht="15" customHeight="1">
      <c r="B204" s="1108"/>
      <c r="C204" s="1107" t="s">
        <v>47</v>
      </c>
      <c r="D204" s="1107"/>
      <c r="E204" s="11">
        <f>'5.ECSF'!K35</f>
        <v>0</v>
      </c>
    </row>
    <row r="205" spans="2:5" ht="15" customHeight="1">
      <c r="B205" s="1108"/>
      <c r="C205" s="1107" t="s">
        <v>49</v>
      </c>
      <c r="D205" s="1107"/>
      <c r="E205" s="11">
        <f>'5.ECSF'!K37</f>
        <v>0</v>
      </c>
    </row>
    <row r="206" spans="2:5" ht="15" customHeight="1">
      <c r="B206" s="1108"/>
      <c r="C206" s="1104" t="s">
        <v>50</v>
      </c>
      <c r="D206" s="1104"/>
      <c r="E206" s="12">
        <f>'5.ECSF'!K39</f>
        <v>0</v>
      </c>
    </row>
    <row r="207" spans="2:5" ht="15" customHeight="1">
      <c r="B207" s="1108"/>
      <c r="C207" s="1104" t="s">
        <v>51</v>
      </c>
      <c r="D207" s="1104"/>
      <c r="E207" s="12">
        <f>'5.ECSF'!K40</f>
        <v>0</v>
      </c>
    </row>
    <row r="208" spans="2:5" ht="15" customHeight="1">
      <c r="B208" s="1108"/>
      <c r="C208" s="1104" t="s">
        <v>52</v>
      </c>
      <c r="D208" s="1104"/>
      <c r="E208" s="12">
        <f>'5.ECSF'!K41</f>
        <v>0</v>
      </c>
    </row>
    <row r="209" spans="2:5" ht="15" customHeight="1">
      <c r="B209" s="1108"/>
      <c r="C209" s="1107" t="s">
        <v>53</v>
      </c>
      <c r="D209" s="1107"/>
      <c r="E209" s="11">
        <f>'5.ECSF'!K43</f>
        <v>0</v>
      </c>
    </row>
    <row r="210" spans="2:5">
      <c r="B210" s="1108"/>
      <c r="C210" s="1104" t="s">
        <v>54</v>
      </c>
      <c r="D210" s="1104"/>
      <c r="E210" s="12">
        <f>'5.ECSF'!K45</f>
        <v>0</v>
      </c>
    </row>
    <row r="211" spans="2:5" ht="15" customHeight="1">
      <c r="B211" s="1108"/>
      <c r="C211" s="1104" t="s">
        <v>55</v>
      </c>
      <c r="D211" s="1104"/>
      <c r="E211" s="12">
        <f>'5.ECSF'!K46</f>
        <v>1193037.8999999999</v>
      </c>
    </row>
    <row r="212" spans="2:5">
      <c r="B212" s="1108"/>
      <c r="C212" s="1104" t="s">
        <v>56</v>
      </c>
      <c r="D212" s="1104"/>
      <c r="E212" s="12">
        <f>'5.ECSF'!K47</f>
        <v>0</v>
      </c>
    </row>
    <row r="213" spans="2:5" ht="15" customHeight="1">
      <c r="B213" s="1108"/>
      <c r="C213" s="1104" t="s">
        <v>57</v>
      </c>
      <c r="D213" s="1104"/>
      <c r="E213" s="12">
        <f>'5.ECSF'!K48</f>
        <v>0</v>
      </c>
    </row>
    <row r="214" spans="2:5">
      <c r="B214" s="1108"/>
      <c r="C214" s="1104" t="s">
        <v>58</v>
      </c>
      <c r="D214" s="1104"/>
      <c r="E214" s="12">
        <f>'5.ECSF'!K49</f>
        <v>0</v>
      </c>
    </row>
    <row r="215" spans="2:5">
      <c r="B215" s="1108"/>
      <c r="C215" s="1107" t="s">
        <v>59</v>
      </c>
      <c r="D215" s="1107"/>
      <c r="E215" s="11">
        <f>'5.ECSF'!K51</f>
        <v>0</v>
      </c>
    </row>
    <row r="216" spans="2:5">
      <c r="B216" s="1108"/>
      <c r="C216" s="1104" t="s">
        <v>60</v>
      </c>
      <c r="D216" s="1104"/>
      <c r="E216" s="12">
        <f>'5.ECSF'!K53</f>
        <v>0</v>
      </c>
    </row>
    <row r="217" spans="2:5" ht="15.75" thickBot="1">
      <c r="B217" s="1109"/>
      <c r="C217" s="1104" t="s">
        <v>61</v>
      </c>
      <c r="D217" s="1104"/>
      <c r="E217" s="12">
        <f>'5.ECSF'!K54</f>
        <v>0</v>
      </c>
    </row>
    <row r="218" spans="2:5">
      <c r="C218" s="1112" t="s">
        <v>75</v>
      </c>
      <c r="D218" s="5" t="s">
        <v>64</v>
      </c>
      <c r="E218" s="15" t="str">
        <f>'5.ECSF'!D61</f>
        <v>Susana Guerra Vallejo</v>
      </c>
    </row>
    <row r="219" spans="2:5">
      <c r="C219" s="1113"/>
      <c r="D219" s="5" t="s">
        <v>65</v>
      </c>
      <c r="E219" s="15" t="str">
        <f>'5.ECSF'!D62</f>
        <v>Directora General del IEAM</v>
      </c>
    </row>
    <row r="220" spans="2:5">
      <c r="C220" s="1113" t="s">
        <v>74</v>
      </c>
      <c r="D220" s="5" t="s">
        <v>64</v>
      </c>
      <c r="E220" s="15" t="str">
        <f>'5.ECSF'!H61</f>
        <v>Martha Leticia García Hernández</v>
      </c>
    </row>
    <row r="221" spans="2:5">
      <c r="C221" s="1113"/>
      <c r="D221" s="5" t="s">
        <v>65</v>
      </c>
      <c r="E221" s="15" t="str">
        <f>'5.ECSF'!H62</f>
        <v>Coordinadora Administrativa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15</vt:i4>
      </vt:variant>
    </vt:vector>
  </HeadingPairs>
  <TitlesOfParts>
    <vt:vector size="43" baseType="lpstr">
      <vt:lpstr>1.ESF</vt:lpstr>
      <vt:lpstr>2.EA</vt:lpstr>
      <vt:lpstr>3.EVHP</vt:lpstr>
      <vt:lpstr>3.EVHP-</vt:lpstr>
      <vt:lpstr>4.EFE</vt:lpstr>
      <vt:lpstr>5.ECSF</vt:lpstr>
      <vt:lpstr>6.EAA</vt:lpstr>
      <vt:lpstr>7.EADP</vt:lpstr>
      <vt:lpstr>PT_ESF_ECSF</vt:lpstr>
      <vt:lpstr>8.PC</vt:lpstr>
      <vt:lpstr>9.NOTAS</vt:lpstr>
      <vt:lpstr>10.EAI</vt:lpstr>
      <vt:lpstr>11.CAdmon</vt:lpstr>
      <vt:lpstr>13.COG</vt:lpstr>
      <vt:lpstr>12.CTG</vt:lpstr>
      <vt:lpstr>14.CFG</vt:lpstr>
      <vt:lpstr>15.EN</vt:lpstr>
      <vt:lpstr>16.ID</vt:lpstr>
      <vt:lpstr>17.IPF</vt:lpstr>
      <vt:lpstr>18.CProg</vt:lpstr>
      <vt:lpstr>19.PYPI</vt:lpstr>
      <vt:lpstr>20.IR</vt:lpstr>
      <vt:lpstr>Esq Bur</vt:lpstr>
      <vt:lpstr>Rel Cta Banc</vt:lpstr>
      <vt:lpstr>Ayudas</vt:lpstr>
      <vt:lpstr>Gto Federalizado</vt:lpstr>
      <vt:lpstr>Inmuebles</vt:lpstr>
      <vt:lpstr>Muebles</vt:lpstr>
      <vt:lpstr>'1.ESF'!Área_de_impresión</vt:lpstr>
      <vt:lpstr>'10.EAI'!Área_de_impresión</vt:lpstr>
      <vt:lpstr>'12.CTG'!Área_de_impresión</vt:lpstr>
      <vt:lpstr>'15.EN'!Área_de_impresión</vt:lpstr>
      <vt:lpstr>'16.ID'!Área_de_impresión</vt:lpstr>
      <vt:lpstr>'17.IPF'!Área_de_impresión</vt:lpstr>
      <vt:lpstr>'2.EA'!Área_de_impresión</vt:lpstr>
      <vt:lpstr>'20.IR'!Área_de_impresión</vt:lpstr>
      <vt:lpstr>'3.EVHP'!Área_de_impresión</vt:lpstr>
      <vt:lpstr>'4.EFE'!Área_de_impresión</vt:lpstr>
      <vt:lpstr>'5.ECSF'!Área_de_impresión</vt:lpstr>
      <vt:lpstr>'6.EAA'!Área_de_impresión</vt:lpstr>
      <vt:lpstr>'7.EADP'!Área_de_impresión</vt:lpstr>
      <vt:lpstr>'8.PC'!Área_de_impresión</vt:lpstr>
      <vt:lpstr>'9.NOTAS'!Área_de_impresión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usuario</cp:lastModifiedBy>
  <cp:lastPrinted>2017-10-18T18:52:27Z</cp:lastPrinted>
  <dcterms:created xsi:type="dcterms:W3CDTF">2014-01-27T16:27:43Z</dcterms:created>
  <dcterms:modified xsi:type="dcterms:W3CDTF">2018-11-12T20:06:27Z</dcterms:modified>
</cp:coreProperties>
</file>