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INFORMACION FINANCIERA - FG\03\WEB\archivos\"/>
    </mc:Choice>
  </mc:AlternateContent>
  <xr:revisionPtr revIDLastSave="0" documentId="8_{560912B4-5027-49AC-95BB-CD0F8861A982}" xr6:coauthVersionLast="47" xr6:coauthVersionMax="47" xr10:uidLastSave="{00000000-0000-0000-0000-000000000000}"/>
  <bookViews>
    <workbookView xWindow="3120" yWindow="600" windowWidth="14325" windowHeight="15600" xr2:uid="{36EA648D-1B54-46B5-8DBF-EFFA644A6505}"/>
  </bookViews>
  <sheets>
    <sheet name="NOTAS" sheetId="1" r:id="rId1"/>
  </sheets>
  <externalReferences>
    <externalReference r:id="rId2"/>
  </externalReferences>
  <definedNames>
    <definedName name="_xlnm.Print_Area" localSheetId="0">NOTAS!$B$1:$H$693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659" i="1" l="1"/>
  <c r="D659" i="1"/>
  <c r="C659" i="1"/>
  <c r="F657" i="1"/>
  <c r="F656" i="1"/>
  <c r="F659" i="1" s="1"/>
  <c r="F655" i="1"/>
  <c r="C650" i="1"/>
  <c r="D648" i="1"/>
  <c r="F648" i="1" s="1"/>
  <c r="F647" i="1"/>
  <c r="E647" i="1"/>
  <c r="D647" i="1"/>
  <c r="F646" i="1"/>
  <c r="E646" i="1"/>
  <c r="D646" i="1"/>
  <c r="E645" i="1"/>
  <c r="D645" i="1"/>
  <c r="F645" i="1" s="1"/>
  <c r="E644" i="1"/>
  <c r="D644" i="1"/>
  <c r="F644" i="1" s="1"/>
  <c r="E643" i="1"/>
  <c r="D643" i="1"/>
  <c r="F643" i="1" s="1"/>
  <c r="E642" i="1"/>
  <c r="F642" i="1" s="1"/>
  <c r="E641" i="1"/>
  <c r="F641" i="1" s="1"/>
  <c r="F640" i="1"/>
  <c r="E640" i="1"/>
  <c r="D640" i="1"/>
  <c r="D639" i="1"/>
  <c r="F639" i="1" s="1"/>
  <c r="D638" i="1"/>
  <c r="F637" i="1"/>
  <c r="D637" i="1"/>
  <c r="D650" i="1" s="1"/>
  <c r="E632" i="1"/>
  <c r="D632" i="1"/>
  <c r="C632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32" i="1" s="1"/>
  <c r="D593" i="1"/>
  <c r="D592" i="1"/>
  <c r="D591" i="1"/>
  <c r="D590" i="1"/>
  <c r="D589" i="1"/>
  <c r="E588" i="1" s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6" i="1"/>
  <c r="E565" i="1" s="1"/>
  <c r="E563" i="1"/>
  <c r="F557" i="1"/>
  <c r="F556" i="1"/>
  <c r="D553" i="1"/>
  <c r="D552" i="1"/>
  <c r="E551" i="1" s="1"/>
  <c r="D548" i="1"/>
  <c r="D547" i="1"/>
  <c r="D546" i="1"/>
  <c r="D545" i="1"/>
  <c r="D544" i="1"/>
  <c r="E543" i="1" s="1"/>
  <c r="E541" i="1"/>
  <c r="D522" i="1"/>
  <c r="C522" i="1"/>
  <c r="C521" i="1" s="1"/>
  <c r="D521" i="1"/>
  <c r="D515" i="1"/>
  <c r="C515" i="1"/>
  <c r="D513" i="1"/>
  <c r="C513" i="1"/>
  <c r="D512" i="1"/>
  <c r="C512" i="1"/>
  <c r="D501" i="1"/>
  <c r="D480" i="1" s="1"/>
  <c r="C501" i="1"/>
  <c r="D499" i="1"/>
  <c r="C499" i="1"/>
  <c r="D493" i="1"/>
  <c r="C493" i="1"/>
  <c r="D490" i="1"/>
  <c r="C490" i="1"/>
  <c r="C486" i="1"/>
  <c r="C481" i="1" s="1"/>
  <c r="C480" i="1" s="1"/>
  <c r="C482" i="1"/>
  <c r="D481" i="1"/>
  <c r="D478" i="1"/>
  <c r="C478" i="1"/>
  <c r="C477" i="1" s="1"/>
  <c r="D477" i="1"/>
  <c r="D476" i="1"/>
  <c r="C476" i="1"/>
  <c r="D475" i="1"/>
  <c r="C475" i="1"/>
  <c r="D474" i="1"/>
  <c r="C474" i="1"/>
  <c r="C473" i="1" s="1"/>
  <c r="D473" i="1"/>
  <c r="D472" i="1"/>
  <c r="C472" i="1"/>
  <c r="D471" i="1"/>
  <c r="C471" i="1"/>
  <c r="D470" i="1"/>
  <c r="C470" i="1"/>
  <c r="C469" i="1" s="1"/>
  <c r="C468" i="1" s="1"/>
  <c r="D469" i="1"/>
  <c r="D468" i="1" s="1"/>
  <c r="D466" i="1"/>
  <c r="C466" i="1"/>
  <c r="D453" i="1"/>
  <c r="C453" i="1"/>
  <c r="E450" i="1"/>
  <c r="E449" i="1"/>
  <c r="E448" i="1"/>
  <c r="E447" i="1"/>
  <c r="E443" i="1"/>
  <c r="E442" i="1"/>
  <c r="E441" i="1"/>
  <c r="E440" i="1"/>
  <c r="E439" i="1"/>
  <c r="E438" i="1"/>
  <c r="E437" i="1"/>
  <c r="E436" i="1"/>
  <c r="E435" i="1"/>
  <c r="E434" i="1"/>
  <c r="E453" i="1" s="1"/>
  <c r="E433" i="1"/>
  <c r="E432" i="1"/>
  <c r="G431" i="1"/>
  <c r="F431" i="1"/>
  <c r="E431" i="1"/>
  <c r="E430" i="1"/>
  <c r="E429" i="1"/>
  <c r="G428" i="1"/>
  <c r="F428" i="1"/>
  <c r="E428" i="1"/>
  <c r="E427" i="1"/>
  <c r="E426" i="1"/>
  <c r="D416" i="1"/>
  <c r="C416" i="1"/>
  <c r="E414" i="1"/>
  <c r="E416" i="1" s="1"/>
  <c r="E413" i="1"/>
  <c r="D408" i="1"/>
  <c r="C408" i="1"/>
  <c r="E406" i="1"/>
  <c r="E405" i="1"/>
  <c r="E404" i="1"/>
  <c r="E403" i="1"/>
  <c r="E402" i="1"/>
  <c r="E401" i="1"/>
  <c r="E400" i="1"/>
  <c r="E399" i="1"/>
  <c r="E408" i="1" s="1"/>
  <c r="C392" i="1"/>
  <c r="D388" i="1" s="1"/>
  <c r="D390" i="1"/>
  <c r="D389" i="1"/>
  <c r="D387" i="1"/>
  <c r="D386" i="1"/>
  <c r="D385" i="1"/>
  <c r="D384" i="1"/>
  <c r="D383" i="1"/>
  <c r="D382" i="1"/>
  <c r="D381" i="1"/>
  <c r="D379" i="1"/>
  <c r="D378" i="1"/>
  <c r="D377" i="1"/>
  <c r="D376" i="1"/>
  <c r="D375" i="1"/>
  <c r="D374" i="1"/>
  <c r="C360" i="1"/>
  <c r="C354" i="1"/>
  <c r="C309" i="1"/>
  <c r="C302" i="1"/>
  <c r="C270" i="1"/>
  <c r="C263" i="1"/>
  <c r="F241" i="1"/>
  <c r="E241" i="1"/>
  <c r="D241" i="1"/>
  <c r="C241" i="1"/>
  <c r="F231" i="1"/>
  <c r="E231" i="1"/>
  <c r="C231" i="1"/>
  <c r="H224" i="1"/>
  <c r="D210" i="1"/>
  <c r="D231" i="1" s="1"/>
  <c r="D198" i="1"/>
  <c r="C183" i="1"/>
  <c r="D164" i="1"/>
  <c r="C164" i="1"/>
  <c r="E162" i="1"/>
  <c r="E161" i="1"/>
  <c r="E160" i="1"/>
  <c r="E159" i="1"/>
  <c r="E158" i="1"/>
  <c r="E157" i="1"/>
  <c r="E156" i="1"/>
  <c r="E155" i="1"/>
  <c r="E154" i="1"/>
  <c r="E164" i="1" s="1"/>
  <c r="D148" i="1"/>
  <c r="C148" i="1"/>
  <c r="D146" i="1"/>
  <c r="C146" i="1"/>
  <c r="E145" i="1"/>
  <c r="E146" i="1" s="1"/>
  <c r="D143" i="1"/>
  <c r="C143" i="1"/>
  <c r="E142" i="1"/>
  <c r="E141" i="1"/>
  <c r="E140" i="1"/>
  <c r="E139" i="1"/>
  <c r="E138" i="1"/>
  <c r="E137" i="1"/>
  <c r="E136" i="1"/>
  <c r="E135" i="1"/>
  <c r="E143" i="1" s="1"/>
  <c r="F128" i="1"/>
  <c r="E128" i="1"/>
  <c r="D128" i="1"/>
  <c r="C128" i="1"/>
  <c r="C89" i="1"/>
  <c r="F69" i="1"/>
  <c r="E69" i="1"/>
  <c r="D69" i="1"/>
  <c r="C69" i="1"/>
  <c r="C67" i="1"/>
  <c r="E61" i="1"/>
  <c r="D61" i="1"/>
  <c r="C61" i="1"/>
  <c r="F60" i="1"/>
  <c r="C46" i="1"/>
  <c r="E42" i="1"/>
  <c r="E19" i="1"/>
  <c r="E15" i="1"/>
  <c r="E46" i="1" s="1"/>
  <c r="E556" i="1" l="1"/>
  <c r="D467" i="1"/>
  <c r="D532" i="1" s="1"/>
  <c r="E597" i="1"/>
  <c r="D392" i="1"/>
  <c r="E148" i="1"/>
  <c r="C467" i="1"/>
  <c r="C532" i="1" s="1"/>
  <c r="D380" i="1"/>
  <c r="E638" i="1"/>
  <c r="E650" i="1" l="1"/>
  <c r="F638" i="1"/>
  <c r="F650" i="1" s="1"/>
</calcChain>
</file>

<file path=xl/sharedStrings.xml><?xml version="1.0" encoding="utf-8"?>
<sst xmlns="http://schemas.openxmlformats.org/spreadsheetml/2006/main" count="696" uniqueCount="508">
  <si>
    <t>Fondo Guanajuato de Inversión en Zonas Marginadas</t>
  </si>
  <si>
    <t>Notas a los Estados Financieros</t>
  </si>
  <si>
    <t>Del 1 de Enero al 31 de Marzo de 2026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</si>
  <si>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</si>
  <si>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</si>
  <si>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</si>
  <si>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</si>
  <si>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</si>
  <si>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</si>
  <si>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</si>
  <si>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</si>
  <si>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EFECTIVO</t>
  </si>
  <si>
    <t>CAJA CHICA FG-FG JURIDICO CELAYA - KAREN ADEIME GUTIERREZ ABOYTES</t>
  </si>
  <si>
    <t>CAJA CHICA</t>
  </si>
  <si>
    <t>CAJA CHICA FG HUGO CESAR ROMERO MANRIQUE</t>
  </si>
  <si>
    <t>1112 BANCOS TESORERIA</t>
  </si>
  <si>
    <t>DEP. VISTA FG-FG HSBC-4012186318</t>
  </si>
  <si>
    <t>CHEQUES</t>
  </si>
  <si>
    <t>DEP. VISTA FG-FG BANCOMER-0452377209</t>
  </si>
  <si>
    <t>DEP. VISTA FG-FG HSBC-4019151653</t>
  </si>
  <si>
    <t>DEP. VISTA FG-FG BANAMEX 7811046</t>
  </si>
  <si>
    <t>DEP. VISTA FG-FG BANORTE 0169435549</t>
  </si>
  <si>
    <t>DEP. VISTA FG-FG HSBC 4028132249</t>
  </si>
  <si>
    <t>DEP. VISTA FG-FG HSBC 4032877201</t>
  </si>
  <si>
    <t>DEP. VISTA FG-FG HSBC 4036697647</t>
  </si>
  <si>
    <t>DEP. VISTA FG-FG HSBC 4066320359</t>
  </si>
  <si>
    <t>DEP. VISTA FG-FG BNRT 1191368654</t>
  </si>
  <si>
    <t>DEP. VISTA FG-DAMNIFICADOS HSBC-4014504120</t>
  </si>
  <si>
    <t>DEP. VISTA FG- MI TORTILLA BANORTE CTA 0545823656</t>
  </si>
  <si>
    <t>DEP. VISTA FG-TURISMO BANORTE 0616222681</t>
  </si>
  <si>
    <t>DEP. VISTA FG-IMPULSO A LA ECONOMIA 2015 HSBC CTA 4058233743</t>
  </si>
  <si>
    <t>DEP. VISTA FG-IMPULSO AL TRANSPORTE BANORTE CTA 1116736041</t>
  </si>
  <si>
    <t>DEP. VISTA FG-TURISMO 2014 HSBC-4057425092</t>
  </si>
  <si>
    <t>DEP. VISTA FG-IMPULSO A LA E SECTOR TURISMO HSBC-4057425100</t>
  </si>
  <si>
    <t>DEP. VISTA FG-IMPULSO A LA E SECTOR TURISMO BNRT 1190138195</t>
  </si>
  <si>
    <t>DEP. VISTA FG-IMUG HSBC-4057425506</t>
  </si>
  <si>
    <t>DEP. VISTA FG-CRED MEN TURISMO 2019 BANORT 088160060</t>
  </si>
  <si>
    <t>DEP. VISTA FG-ADAPTA TU NEGOCIO BANORTE CTA 1104536695</t>
  </si>
  <si>
    <t>1114 INVERSIONES A 3 MESES</t>
  </si>
  <si>
    <t>OTROS VALORES  EN BANCOS PRIVADOS FG-FG HSBC 6131884604</t>
  </si>
  <si>
    <t>OTROS VALORES  EN BANCOS PRIVADOS FG-FG BNRG 175-00511-0020001</t>
  </si>
  <si>
    <t xml:space="preserve"> </t>
  </si>
  <si>
    <t>* DERECHOS A RECIBIR EFECTIVO Y EQUIVALENTES Y BIENES O SERVICIOS A RECIBIR</t>
  </si>
  <si>
    <t>ESF-02 INGRESOS POR RECUPERAR</t>
  </si>
  <si>
    <t>2023</t>
  </si>
  <si>
    <t>2022-2017</t>
  </si>
  <si>
    <t>1122 CUENTAS POR COBRAR A CORTO PLAZO</t>
  </si>
  <si>
    <t>DEUDORES DIV. OTROS FONDOS FOGIM-FF PROGRAMAS</t>
  </si>
  <si>
    <t>DEUDORES. DIV. OTROS FONDOS FG - COBRANZA OXXO INICIA SALDO PENDIENTE A MAYO 25</t>
  </si>
  <si>
    <t>DEUDORES. DIV. OTROS FONDOS FG - COBRANZA ISSEG INICIA CON SALDO A MAYO 2025</t>
  </si>
  <si>
    <t>DEUDORES. DIV.OTROS FONDOS FG-C72085 GERARDO PEÑUELAS ESTRADA</t>
  </si>
  <si>
    <t>DEUDORES. DIV. OTROS FONDOS FG-SALDO DE INVERSION HSBC-4604</t>
  </si>
  <si>
    <t>1123 DEUDORES DIVERSOS POR COBRAR A CORTO PLAZO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</si>
  <si>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</si>
  <si>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</si>
  <si>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</si>
  <si>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</si>
  <si>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</si>
  <si>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SIN INFORMACIÓN QUE REVELAR EN EL PERÍODO</t>
  </si>
  <si>
    <t>* BIENES DISPONIBLES PARA SU TRANSFORMACIÓN O CONSUMO.</t>
  </si>
  <si>
    <t>ESF-04 INVENTARIOS (BIENES PARA SU TRANSFORMACIÓN O CONSUMO)</t>
  </si>
  <si>
    <t>METODO</t>
  </si>
  <si>
    <t>1140</t>
  </si>
  <si>
    <t>1150</t>
  </si>
  <si>
    <t>ESF-05 ALMACENES (OTROS ACTIVOS CIRCULANTES)</t>
  </si>
  <si>
    <t>1193 BIENES MUEBLES Y VALORES ADJUDICADOS</t>
  </si>
  <si>
    <t>Bie. Mue. y Val. Adj. Bienes Muebles Fg-Fg</t>
  </si>
  <si>
    <t>Inmuebles Adjudicados Terrenos MARGARITA DELGADO ROSAS FG-Fogim</t>
  </si>
  <si>
    <t>Inmuebles Adjudicados Terrenos FG-Fogim TERRENO NO 8 MANZANA 18 ROMITA</t>
  </si>
  <si>
    <t>Inmuebles  Terrenos PROCESO EN ADJUDICACION FG-Fogim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</si>
  <si>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</si>
  <si>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</si>
  <si>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</si>
  <si>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</si>
  <si>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</si>
  <si>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</si>
  <si>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 Guanajuato de Inversión en Zonas Marginadas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</si>
  <si>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</si>
  <si>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</si>
  <si>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 Guanajuato de Inversión en Zonas Marginadas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</si>
  <si>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</si>
  <si>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</si>
  <si>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PTMOS. PHA CAPITAL VIG + VENC SAC-ANFEXI</t>
  </si>
  <si>
    <t>PTMOS. PR CAPITAL VIGENTE + VENCIDO SAC-ANFEXI</t>
  </si>
  <si>
    <t>CART. VENCIDA PTMOS PHA TRAMITE ADM. FG-FG</t>
  </si>
  <si>
    <t>CART. VENCIDA PTMOS PHA TRAMITE ADM. FOGIM-BANCA SOCIAL</t>
  </si>
  <si>
    <t>CART. VENCIDA PTMOS PHA TRAMITE ADM. FOGIM-FORT ECON-TURISMO</t>
  </si>
  <si>
    <t>CART. VENCIDA PTMOS. PHA TRAMITE ADM FG-IMPULSO A LA ECONOMIA</t>
  </si>
  <si>
    <t>CART. VENCIDA PTMOS PHA TRAMITE ADM. FG-TURISMO 2014</t>
  </si>
  <si>
    <t>CART. VENCIDA PTMOS PHA TRAMITE ADM. FG-IMPULSO A LA ECONOMIA PARA EL EMPODERAMI</t>
  </si>
  <si>
    <t>CART. VENCIDA PTMOS PHA TRAMITE ADM. FG-CREDITO MENOR TURISMO</t>
  </si>
  <si>
    <t>CART. VENCIDA PTMOS PR TRAMITE ADM. FG-FG</t>
  </si>
  <si>
    <t>CART. VENCIDA PTMOS PR TRAMITE ADM. FOGIM-BANCA SOCIAL</t>
  </si>
  <si>
    <t>CART. VENCIDA PTMOS PR TRAMITE ADM. FG-TURISMO 2014</t>
  </si>
  <si>
    <t>CART. VENCIDA PTMOS PR TRAMITE ADM. FG-CREDITO MENOR TURISMO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</si>
  <si>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</si>
  <si>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</si>
  <si>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</si>
  <si>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</si>
  <si>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</si>
  <si>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</si>
  <si>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1241 MOBILIARIO Y EQUIPO DE ADMINISTRACIÓN</t>
  </si>
  <si>
    <t>Mob. Y Eq. Muebles de Of. FG-FG</t>
  </si>
  <si>
    <t>Mov. y Eq. Equipo de Oficina FG-Fogim</t>
  </si>
  <si>
    <t>Mob. Y Eq. Equi. de Comp. Elec. FG-FG</t>
  </si>
  <si>
    <t>CAMARAS FOTOG.Y D VIDEO FG-FG CELAYA</t>
  </si>
  <si>
    <t>EQUIPOS Y APARATOS AUDIOVISUALES FG-FG</t>
  </si>
  <si>
    <t>EQUIPOS DE GENERACION ELECTRICA, APARATOS Y ACCESORIOS ELECT</t>
  </si>
  <si>
    <t>MOB Y EQ. OTROS EQ. Y APAR. DE COMUN. FG-FG</t>
  </si>
  <si>
    <t>ESTANTES PARA ARCHIVO FG-FG</t>
  </si>
  <si>
    <t>SUB-TOTAL</t>
  </si>
  <si>
    <t>1244 VEHICULOS Y EQUIPO TERRESTRE</t>
  </si>
  <si>
    <t>EQ. TRANS. TERRESTRE FG-FG</t>
  </si>
  <si>
    <t>1263 DEPRECIACIÓN ACUMULADA DE BIENES MUEBLES</t>
  </si>
  <si>
    <t>Deprec. Acumulada Muebles de Ofic. FG-FG</t>
  </si>
  <si>
    <t>Deprec. Acumulada de Equipo de Ofic. FG-FG</t>
  </si>
  <si>
    <t>Deprec. Acumulada de Equipo de Cómputo Electrónico FG-FG</t>
  </si>
  <si>
    <t>DEPREC. ACUM. OROS. EQ. DE COMUNICACION FG-FG</t>
  </si>
  <si>
    <t>DEPREC. ACUM. EQUIPOS Y APARATOS AUDIVISUALES FG-FG</t>
  </si>
  <si>
    <t>DEPREC. ACUM. CAMARAS FOTOGRAFICAS Y DE VIDEO FG-FG</t>
  </si>
  <si>
    <t>DEP. EQUIPO DE GENERACION ELECTRICA APARATOS FG-FG</t>
  </si>
  <si>
    <t>Deprec. Acumulada DE EQUIPO DE TRANSPORTE FG-FG</t>
  </si>
  <si>
    <t>DEPREC. ACUM DE E. DE TRANSP. (MOTOCICLETAS) FG-FG</t>
  </si>
  <si>
    <t>ESF-09 INTANGIBLES Y DIFERIDOS</t>
  </si>
  <si>
    <t>1250</t>
  </si>
  <si>
    <t>1260</t>
  </si>
  <si>
    <t>1270</t>
  </si>
  <si>
    <t>ESF-10   ESTIMACIONES Y DETERIOROS</t>
  </si>
  <si>
    <t>1281 ESTIMACIÓN POR PÉRDIDAS DE CUENTAS INCOBRABLES DE PRÉSTAMOS A LARGO PLAZO</t>
  </si>
  <si>
    <t>Estimac. Castigo Préstamos Cartera Vencida FG-FG</t>
  </si>
  <si>
    <t>ESTIMAC. CASTIGO PRESTAMOS CARTERA VENCIDA FOGIM-IMPULSO A LA ECONOMIA</t>
  </si>
  <si>
    <t>ESTIMAC. CASTIGO PRESTAMOS CARTERA VENCIDA FOGIM-IMPULSO TRANSPORTISTAS</t>
  </si>
  <si>
    <t>ESTIMAC. CASTIGO PRESTAMOS CARTERA VENCIDA FOGIM-ADAPTA TU NEGOCIO</t>
  </si>
  <si>
    <t>ESF-11 OTROS ACTIVOS</t>
  </si>
  <si>
    <t>CARACTERÍSTICAS</t>
  </si>
  <si>
    <t>PASIVO</t>
  </si>
  <si>
    <t>ESF-12 CUENTAS Y DOCUMENTOS POR PAGAR</t>
  </si>
  <si>
    <t>2117 RETENCIONES Y CONTRIBUCIONES POR PAGAR A CORTO PLAZO</t>
  </si>
  <si>
    <t>RETENC ISR 10% HONOR. FG-FG SAGRARIO JAQUELINE SOTO FRANCO</t>
  </si>
  <si>
    <t>PROVISIONES IMPUESTOS HONORARIOS FG-FG EMMANUEL LOPEZ ORTIZ</t>
  </si>
  <si>
    <t>RETENC ISR 10% HONOR. FG-FG MURILLO FLORES DANIEL ANTONIO</t>
  </si>
  <si>
    <t>PROVICIONES IMPUESTOS HONORARIOS FG JUANA YAZMIN IBARRA BARRON</t>
  </si>
  <si>
    <t>PROVEEDORES FG GUILLERMO MARTINEZ RAMIREZ</t>
  </si>
  <si>
    <t>PROVISIONES IMPUESTOS HONORARIOS DIEGO IVAN SANCHEZ LOPEZ</t>
  </si>
  <si>
    <t>PROVICIONES IMPUESTOS HONR OMAR ADRIAN GARCIA JIMENEZ</t>
  </si>
  <si>
    <t>PROVISIONES IMPUESTOS HONORARIOS FG GERMAN AGUILERA MORENO</t>
  </si>
  <si>
    <t>RETENCION FG-FG 1% HONORARIOS</t>
  </si>
  <si>
    <t>2119 OTRAS CUENTAS POR PAGAR A CORTO PLAZO</t>
  </si>
  <si>
    <t>ACREED. DIV. OTROS SDOS A FAVOR DE ACRED. FG-FG</t>
  </si>
  <si>
    <t>ACREED. DIV. OTROS SDOS A FAVOR DE ACRED. FG-CREDITO DINAMICO</t>
  </si>
  <si>
    <t>ACREED. DIV. OTROS SDOS A FAVOR DE ACRED. FG-MI TORTILLA</t>
  </si>
  <si>
    <t>ACREED. DIV. OTROS SDOS A FAVOR DE ACRED. FG-IMPULSO A LA ECONOMIA.</t>
  </si>
  <si>
    <t>ACREED. DIV. OTROS SDOS A FAVOR DE ACRED.FG-COVID COMERCIANTES UNIDOS</t>
  </si>
  <si>
    <t>ACREED. DIV. OTROS SDOS A FAVOR DE ACRED. FG-COVID TRANSPORTISTAS</t>
  </si>
  <si>
    <t>ACREED. DIV. OTROS SDOS A FAVOR DE ACRED. FG-TURISMO 2014</t>
  </si>
  <si>
    <t>ACREED. DIV. OTROS SDOS A FAVOR DE ACRED. FG-IMPULSO A LA ECONOMIA P/EL EMPODERA</t>
  </si>
  <si>
    <t>ACREE.DIV.SALDO A FAVOR CLIENTES FG-COVID19 ADAPTA TU NEGOCIO</t>
  </si>
  <si>
    <t>ACREED. DIV. SALDO A FAVOR CLIENTES FG POWER PYME</t>
  </si>
  <si>
    <t>ACRE. DIV. SALDO A FAVOR CLIENTES FG-IMPULS NSTRA ECONOMIA (SFR) PHA</t>
  </si>
  <si>
    <t>ACREE. DIV. OTROS CREDITOS FGM - SECTOR CALZADO</t>
  </si>
  <si>
    <t>ACREED. DIVERSOS DEPOSITOS NO IDENTIFICADOS FOGIM-FG</t>
  </si>
  <si>
    <t>ACREED. DIVERSOS DEPOSITOS NO IDENTIFICADOS FG-IMPULSO A LA ECONOMIA</t>
  </si>
  <si>
    <t>ACREED. DIVERSOS DEPOSITOS NO IDENTIFICADOS FOGIM-CREDITO MENOR TURISMO</t>
  </si>
  <si>
    <t>ACREED. DIVERSOS DEPOSITOS NO IDENTIFICADOS FOGIM-ADAPTA TU NEGOCIO</t>
  </si>
  <si>
    <t>ACREED. DIV. OTROS ACREED DEP CTA ESPECIAL JURIDICO FG-FG</t>
  </si>
  <si>
    <t>ACREED. DIV. OTROS ACREED DEP CTA ESPECIAL JURIDICO FG-IMPULSO A LA ECONOMIA</t>
  </si>
  <si>
    <t>2129 OTROS DOCUMENTOS POR PAGAR A CORTO PLAZO</t>
  </si>
  <si>
    <t>SEGUROS EN GENERAL - OTROS - FG/FOGIM</t>
  </si>
  <si>
    <t>SEGUROS EN GENERAL - OTROS - FG-GASTOS ADMON BANORTE 3%</t>
  </si>
  <si>
    <t>SEGUROS EN GENERAL - OTROS - FG-ADAPTA TU NEGOCIO</t>
  </si>
  <si>
    <t>CONSULTAS BURO DE CREDITO GRAL. FG-FG</t>
  </si>
  <si>
    <t>ESF-13 OTROS PASIVOS DIFERIDOS A CORTO PLAZO</t>
  </si>
  <si>
    <t>NATURALEZA</t>
  </si>
  <si>
    <t>2159</t>
  </si>
  <si>
    <t>ESF-13 FONDOS Y BIENES DE TERCEROS EN GARANTÍA Y/O ADMINISTRACIÓN A CORTO PLAZO</t>
  </si>
  <si>
    <t>2162 FONDOS EN ADMINISTRACIÓN A CORTO PLAZO</t>
  </si>
  <si>
    <t>ESF-13 PASIVO DIFERIDO A LARGO PLAZO</t>
  </si>
  <si>
    <t>2240</t>
  </si>
  <si>
    <t>ESF-14 OTROS PASIVOS CIRCULANTES</t>
  </si>
  <si>
    <t>2250</t>
  </si>
  <si>
    <t>ESF-14 FONDOS Y BIENES DE TERCEROS EN GARANTÍA Y/O ADMINISTRACIÓN A LARGO PLAZO</t>
  </si>
  <si>
    <t>2252 FONDOS EN ADMINISTRACIÓN A LARGO PLAZO</t>
  </si>
  <si>
    <t>OTRAS OBLIGACIONES A L. PLAZO FG-FG</t>
  </si>
  <si>
    <t>ACREEDORA</t>
  </si>
  <si>
    <t>OTRAS OBLIGACIONES A L. PLAZO FG-Credito Menor FOGIM</t>
  </si>
  <si>
    <t>OT. OBLIG. A LAR. P. FON. DE PART. EN RIES. GERAL FOCIR FG MI TORTILL</t>
  </si>
  <si>
    <t>OT. OBLIG. A LAR. P. FON. DE PART. EN RIES. FORT. ECON. BANCA SOCIAL</t>
  </si>
  <si>
    <t>OTRAS OBLIGACIONES A L. PLAZO FG-APOYO A LA ECONOMIA 2015</t>
  </si>
  <si>
    <t>OTRAS OBLIGACIONES A L. PLAZO FG-APOYO A LA ECONOMIA 2016</t>
  </si>
  <si>
    <t>OTRAS OBLIGACIONES A L. PLAZO FG-APOYO A LA ECONOMIA 2019</t>
  </si>
  <si>
    <t>OTRAS OBLIGACIONES A L. PLAZO FG-IMPULSO AL TRANSPORTE</t>
  </si>
  <si>
    <t>OTRAS OBLIGACIONES A L. PLAZO FG-IMPULSO AL SERVICIO</t>
  </si>
  <si>
    <t>OTRAS OBLIGACIONES A L. PLAZO FG-IMPULSO A LA ECONOMIA P/EL EMPODERAMIENTO DE LA</t>
  </si>
  <si>
    <t>OTRAS OBLIGACIONES A L. PLAZO FG-CREDITO MENOR TURISMO</t>
  </si>
  <si>
    <t>OTRAS OBLIGACIONES A L. PLAZO FG-CREDITO MENOR TURISMO 2019</t>
  </si>
  <si>
    <t>OTRAS OBLIGACIONES A L. PLAZO FG-ADAPTA TU NEGOCIO</t>
  </si>
  <si>
    <t>OT. OBLIG. A LGO PZO X INTS DEL FDO PARTICIP EN RGO FOCIR FG-MI TORTI</t>
  </si>
  <si>
    <t>OT. OBLIG. A LGO PZO X INTS DEL FDO PARTICIP EN RGO FOCIR FG-MI T 200</t>
  </si>
  <si>
    <t>OT. OBLIG. A LARGO PLAZO POR INTS DEL FDO PARTI EN RIESGO FG-BCA SOCI</t>
  </si>
  <si>
    <t>OT. OBLIG. A LARGO PLAZO POR INTS DEL FDO PARTI EN RIESGO FG-F.E.-TUR</t>
  </si>
  <si>
    <t>OT. OBLIG. A LGO PZO X INTERESES APICULTORES</t>
  </si>
  <si>
    <t>OT. OBLIG. A LGO PZO X INTERESES FG-APOYO A LA ECONOMIA 2013</t>
  </si>
  <si>
    <t>OT. OBLIG. A LGO PZO X INTERESES FG-APOYO A LA ECONOMIA 2014</t>
  </si>
  <si>
    <t>OT. OBLIG. A LGO PZO X INTERESES FG-TURISMO 2014</t>
  </si>
  <si>
    <t>OT. OBLIG. A LGO PZO X INTERESES FG-IMPULSO A LA ECONOMIA SECTOR TURISMO</t>
  </si>
  <si>
    <t>OT. OBLIG. A LGO PZO X INTERESES FG-IMPULSO A LA ECONOMIA P/EL EMPODERAMIENTO M</t>
  </si>
  <si>
    <t>OT. OBLIG. A LGO PZO X INTERESES FG-CREDITO MENOR TURISMO</t>
  </si>
  <si>
    <t>OT. OBLIG. A LGO PZO X INTERESES FG-CRED MENOR TURISMO 2019</t>
  </si>
  <si>
    <t>ESF-14 PROVISIÓN PARA CONTINGENCIAS A LARGO PLAZO</t>
  </si>
  <si>
    <t>2262 PROVISIÓN PARA CONTINGENCIAS A LARGO PLAZO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</si>
  <si>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</si>
  <si>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</si>
  <si>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</si>
  <si>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</si>
  <si>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</si>
  <si>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FG-Fogim HSBC 6318</t>
  </si>
  <si>
    <t>Ints. Dep. en institu. Bancarias FG-Fogim BITAL 1653</t>
  </si>
  <si>
    <t>INTS. DEP. EN INSTITU. BANCARIAS FG-FG BNRT 5549</t>
  </si>
  <si>
    <t>INTS. DEP. EN INSTITU. BANCARIAS FG-FG HSBC 4066320359</t>
  </si>
  <si>
    <t>INTS. DEP. EN INSTITU. BANCARIAS FG-FG HSBC 7201</t>
  </si>
  <si>
    <t>Ints. Dep. en institu. Bancarias FOGIM-IMPULSO ECON 2015 HSBC 4058233743</t>
  </si>
  <si>
    <t>Ints. Dep. en institu. Bancarias FOGIM-IMPULSO AL TRANSPORTE BNRT 1116736041</t>
  </si>
  <si>
    <t>Ints. Dep. en institu. Bancarias FOGIM-IMPULSO ECON SECTOR TURISMO BNRT 8195</t>
  </si>
  <si>
    <t>Ints. Dep. en institu. Bancarias FOGIM-ADAPTU TU NEGOCIO BNRT 1104536695</t>
  </si>
  <si>
    <t>Ints. S/ Inv. en Valores FG-Fogim BITAL 4604</t>
  </si>
  <si>
    <t>Ints.P/Ptmos PHA FG-Fogim</t>
  </si>
  <si>
    <t>Ints.P/Ptmos PHA FG-IMPULSO A LA ECONOMIA</t>
  </si>
  <si>
    <t>Ints.P/Ptmos PHA PROGRAMAR EMERGENTES COVID 19-IMPULSO COMERCIANTES UNIDOS</t>
  </si>
  <si>
    <t>INTS. P/PTMOS PHA FG-IMPULSO A LA ECONOMIA PARA EL EMPODERAMIENTO DE LAS MUJERES</t>
  </si>
  <si>
    <t>INTS. P/PTMOS PHA FG POWER PYME</t>
  </si>
  <si>
    <t>INTS. P/PTMOS PHA FG IMPULSAMOS NUESTRA ECONOMIA (SFR)</t>
  </si>
  <si>
    <t>INTS. P/PTMOS. PHA FGM - SECTOR CALZADO</t>
  </si>
  <si>
    <t>Ints.P/Ptmos  PR. FG-Fogim</t>
  </si>
  <si>
    <t>Ints.P/Ptmos  PR. FG-CREDITO DINAMICO</t>
  </si>
  <si>
    <t>Ints.P/Ptmos PR. FG-ADAPTA TU NEGOCIO</t>
  </si>
  <si>
    <t>INTS. P/PTMOS PR FG POWER PYME</t>
  </si>
  <si>
    <t>INTERESES COBRADOS IMPUL NUESTRA ECONOMIA (SRF) PHA</t>
  </si>
  <si>
    <t>Ints.O. Mort. Cob. FG-Fogim</t>
  </si>
  <si>
    <t>Ints.O. Mort. Cob. FG-CREDITO DINAMICO</t>
  </si>
  <si>
    <t>Ints.O. Mort. Cob. FG-IMPULSO A LA ECONOMIA.</t>
  </si>
  <si>
    <t>Ints.O. Mort. Cob. PROGRAMA EMERGENTES COVID 19-IMPULSO COMERCIANTES UNIDOS</t>
  </si>
  <si>
    <t>Ints.O. Mort. Cob. FG-IMPULSO A LA ECONOMIA SECTOR TURISMO</t>
  </si>
  <si>
    <t>Ints.O. Mort. Cob. FG-IMPULSO A LA ECONOMIA PARA EL EMPODERAMIENTO DE LAS MUJERE</t>
  </si>
  <si>
    <t>Ints.O. Mort. Cob. FG-ADAPTA TU NEGOCIO</t>
  </si>
  <si>
    <t>INTS. O. MORAT COB. FG POWER PYME</t>
  </si>
  <si>
    <t>Ints. O. Morat. Cob. FG IMPULS NSTRA ECONOMIA</t>
  </si>
  <si>
    <t>INTS. OTR. MORT. COB. FGM - SECTOR CALZADO</t>
  </si>
  <si>
    <t>BENEFICIOS YPROCTO. DIVER. SALDO MENOR A FAVOR CLIENTES FG-FG</t>
  </si>
  <si>
    <t>BENEFICIOS YPROCTO. DIVER. RECUPERACION GTOS DE COBRANZA FG-FG</t>
  </si>
  <si>
    <t>BENEFICIOS Y PRODUCTOS DIVER. BURO DE CREDITO - FG - FOGIM</t>
  </si>
  <si>
    <t>0TROS PROD Y BENEFICIOS FG-FG OTROS</t>
  </si>
  <si>
    <t>ERA-02 PARTICIPACIONES, APORTACIONES, CONVENIOS, INCENTIVOS</t>
  </si>
  <si>
    <t>4200</t>
  </si>
  <si>
    <t>ERA-03 OTROS INGRESOS Y BENEFICIOS</t>
  </si>
  <si>
    <t>4300</t>
  </si>
  <si>
    <t>GASTOS Y OTRAS PÉRDIDAS</t>
  </si>
  <si>
    <t>ERA-04 GASTOS Y OTRAS PÉRDIDAS</t>
  </si>
  <si>
    <t>% 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</si>
  <si>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</si>
  <si>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</si>
  <si>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</si>
  <si>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</si>
  <si>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5113 PRIMAS DE VACAC., DOM. Y GATIF DE FIN DE AÑO</t>
  </si>
  <si>
    <t>5114 SEGURIDAD SOCIAL</t>
  </si>
  <si>
    <t>5115 OTRAS PRESTACIONES SOCIALES Y ECONÓMICAS</t>
  </si>
  <si>
    <t>5115 PAGO DE ESTÍMULOS A SERVIDORES PÚBLICOS</t>
  </si>
  <si>
    <t>5121 MATERIALES DE ADMINISTRACIÓN, EMISIÓN DE DOCUMENTOS Y ARTÍCULOS OFICIALES</t>
  </si>
  <si>
    <t>5116 PAGO DE ESTÍMULOS A SERVIDORES PÚBLICOS</t>
  </si>
  <si>
    <t>5126 COMBUSTIBLES, LUBRICANTES Y ADITIVOS</t>
  </si>
  <si>
    <t>5131 SERVICIOS BÁSICOS</t>
  </si>
  <si>
    <t>5133 SERV LEGALES DE CONTAB, AUDIT Y RELAC. HONOR.FG-FG JURIDICO JUD</t>
  </si>
  <si>
    <t>5134 SERVICIOS FINANCIEROS, BANCARIOS Y COMERCIALES</t>
  </si>
  <si>
    <t>5135 SERVICIOS DE INSTALACIÓN, REPARACIÓN, MANTENIMIENTO Y CONSERVACIÓN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</si>
  <si>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</si>
  <si>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</si>
  <si>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</si>
  <si>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</si>
  <si>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EN LA HACIENDA PÚBLICA</t>
  </si>
  <si>
    <t>VHP-01 PATRIMONIO CONTRIBUIDO</t>
  </si>
  <si>
    <t>MODIFICACION</t>
  </si>
  <si>
    <t>3110 APORTACIONES</t>
  </si>
  <si>
    <t>Aportac. Patrimoniales GOB. ESTATAL. FG-FG</t>
  </si>
  <si>
    <t>Aportac. Patrimoniales GOB. ESTATAL. FG-CREDITO POPULAR</t>
  </si>
  <si>
    <t>Aportac. Patrimoniales GOB. ESTATAL. FG-DAMN</t>
  </si>
  <si>
    <t>APORTAC. PATRIMONIALES. GOB. ESTATAL. FOGIM MI TORTILLA</t>
  </si>
  <si>
    <t>TRASP. PAT. BANCA SOCIAL</t>
  </si>
  <si>
    <t>TRASP. PAT. TURISMO</t>
  </si>
  <si>
    <t>TRASP. PAT. APICULTORES</t>
  </si>
  <si>
    <t>Cuenta Liquidadora de Patrimonio FG-FOGIM</t>
  </si>
  <si>
    <t>VHP-02 PATRIMONIO GENERADO</t>
  </si>
  <si>
    <t>3220 RESULTADOS DE EJERCICIOS ANTERIORES</t>
  </si>
  <si>
    <t>Remanente Liq del Ejerc 2025 FG-FG</t>
  </si>
  <si>
    <t>REMANENTE LIQ. DE EJERCs. ANTs FOGIM</t>
  </si>
  <si>
    <t>IV) NOTAS AL ESTADO DE FLUJOS DE EFECTIVO</t>
  </si>
  <si>
    <t>EFE-01 EFECTIVO Y EQUIVALENTES</t>
  </si>
  <si>
    <t>1111, 1112 Y 1114 EFECTIVO, BANCOS, INVERSIONES TEMPORALES</t>
  </si>
  <si>
    <t>EFE-02 ADQ. BIENES MUEBLES E INMUEBLES</t>
  </si>
  <si>
    <t>ADQUISICIÓN</t>
  </si>
  <si>
    <t>PAGOS</t>
  </si>
  <si>
    <t>1210</t>
  </si>
  <si>
    <t>1230</t>
  </si>
  <si>
    <t>1240</t>
  </si>
  <si>
    <t>EFE-03 CONCILIACIÓN DEL FLUJO DE EFECTIVO</t>
  </si>
  <si>
    <t>3210 RESULTADO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</si>
  <si>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</si>
  <si>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</si>
  <si>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</si>
  <si>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</si>
  <si>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</si>
  <si>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</si>
  <si>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</si>
  <si>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</si>
  <si>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</si>
  <si>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</si>
  <si>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</si>
  <si>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</si>
  <si>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</si>
  <si>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</si>
  <si>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</si>
  <si>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</si>
  <si>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</si>
  <si>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</si>
  <si>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</si>
  <si>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</si>
  <si>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</si>
  <si>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</si>
  <si>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</si>
  <si>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</si>
  <si>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</si>
  <si>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</si>
  <si>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</si>
  <si>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</si>
  <si>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</si>
  <si>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</si>
  <si>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</si>
  <si>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</si>
  <si>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</si>
  <si>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</si>
  <si>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</si>
  <si>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</si>
  <si>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</si>
  <si>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</si>
  <si>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</si>
  <si>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</si>
  <si>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</si>
  <si>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</si>
  <si>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</si>
  <si>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</si>
  <si>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</si>
  <si>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</si>
  <si>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</si>
  <si>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</si>
  <si>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</si>
  <si>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</si>
  <si>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</si>
  <si>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</si>
  <si>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</si>
  <si>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</si>
  <si>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</si>
  <si>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</si>
  <si>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</si>
  <si>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</si>
  <si>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</si>
  <si>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</si>
  <si>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</si>
  <si>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</si>
  <si>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</si>
  <si>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</si>
  <si>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 xml:space="preserve">IV) CONCILIACIÓN ENTRE LOS INGRESOS PRESUPUESTARIOS Y CONTABLES, ASI COMO ENTRE LOS EGRESOS </t>
  </si>
  <si>
    <t>PRESUPUESTARIOS Y LOS GASTOS CONTABLES</t>
  </si>
  <si>
    <t>Conciliación entre los Ingresos Presupuestarios y Contables</t>
  </si>
  <si>
    <t>Correspondiente del 1 de Enero al 31 de Marzo de 2026</t>
  </si>
  <si>
    <t>(Cifras en pesos)</t>
  </si>
  <si>
    <t>1.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</si>
  <si>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</si>
  <si>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</si>
  <si>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</si>
  <si>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</si>
  <si>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</si>
  <si>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</si>
  <si>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</si>
  <si>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</si>
  <si>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</si>
  <si>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</si>
  <si>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</si>
  <si>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</si>
  <si>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</si>
  <si>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</si>
  <si>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</si>
  <si>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</si>
  <si>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</si>
  <si>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</si>
  <si>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</si>
  <si>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</si>
  <si>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</si>
  <si>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</si>
  <si>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</si>
  <si>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</si>
  <si>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</si>
  <si>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</si>
  <si>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</si>
  <si>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</si>
  <si>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</si>
  <si>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</si>
  <si>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</si>
  <si>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</si>
  <si>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</si>
  <si>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</si>
  <si>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</si>
  <si>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</si>
  <si>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</si>
  <si>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</si>
  <si>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</si>
  <si>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</si>
  <si>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</si>
  <si>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</si>
  <si>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</si>
  <si>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</si>
  <si>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</si>
  <si>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</si>
  <si>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</si>
  <si>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</si>
  <si>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</si>
  <si>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</si>
  <si>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</si>
  <si>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</si>
  <si>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</si>
  <si>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</si>
  <si>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</si>
  <si>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</si>
  <si>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</si>
  <si>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</si>
  <si>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</si>
  <si>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</si>
  <si>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</si>
  <si>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</si>
  <si>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</si>
  <si>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PRESUPUESTALES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</si>
  <si>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</si>
  <si>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</si>
  <si>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</si>
  <si>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</si>
  <si>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</si>
  <si>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</si>
  <si>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</si>
  <si>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</si>
  <si>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</si>
  <si>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</si>
  <si>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</si>
  <si>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</si>
  <si>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</si>
  <si>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/>
  </si>
  <si>
    <t>4. TOTAL DE GASTO CONTABLE (4 = 1 - 2 + 3)</t>
  </si>
  <si>
    <t>N O T A S     D E     M E M O R I A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</si>
  <si>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</si>
  <si>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</si>
  <si>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</si>
  <si>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</si>
  <si>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</si>
  <si>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</si>
  <si>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</si>
  <si>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</si>
  <si>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</si>
  <si>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</si>
  <si>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</si>
  <si>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</si>
  <si>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</si>
  <si>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</si>
  <si>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</si>
  <si>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</si>
  <si>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</si>
  <si>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</si>
  <si>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</si>
  <si>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</si>
  <si>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</si>
  <si>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</si>
  <si>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</si>
  <si>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</si>
  <si>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</si>
  <si>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</si>
  <si>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</si>
  <si>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</si>
  <si>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</si>
  <si>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</si>
  <si>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CREDITOS INCOBRABLES</t>
  </si>
  <si>
    <t>CASTIGOS APLICADOS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</si>
  <si>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</si>
  <si>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</si>
  <si>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</si>
  <si>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</si>
  <si>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</si>
  <si>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</si>
  <si>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</si>
  <si>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</si>
  <si>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</si>
  <si>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</si>
  <si>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</si>
  <si>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</si>
  <si>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</si>
  <si>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</si>
  <si>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</si>
  <si>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</si>
  <si>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</si>
  <si>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</si>
  <si>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>Ricardo Martínez Huaracha</t>
  </si>
  <si>
    <t xml:space="preserve">                          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</si>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</sst>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#,##0.00;\-#,##0.00;&quot; &quot;"/>
    <numFmt numFmtId="165" formatCode="#,##0_ ;\-#,##0\ "/>
    <numFmt numFmtId="166" formatCode="#,##0.00000000000"/>
    <numFmt numFmtId="167" formatCode="#,##0.00_ ;\-#,##0.00\ "/>
    <numFmt numFmtId="168" formatCode="0.0"/>
  </numFmts>
  <fonts count="14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</cellStyleXfs>
  <cellXfs count="2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7" fillId="3" borderId="0" xfId="0" applyFont="1" applyFill="1"/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8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3" fillId="3" borderId="10" xfId="0" applyNumberFormat="1" applyFont="1" applyFill="1" applyBorder="1"/>
    <xf numFmtId="164" fontId="3" fillId="3" borderId="10" xfId="0" applyNumberFormat="1" applyFont="1" applyFill="1" applyBorder="1"/>
    <xf numFmtId="49" fontId="2" fillId="3" borderId="11" xfId="0" applyNumberFormat="1" applyFont="1" applyFill="1" applyBorder="1" applyAlignment="1">
      <alignment horizontal="left" wrapText="1"/>
    </xf>
    <xf numFmtId="41" fontId="3" fillId="3" borderId="11" xfId="0" applyNumberFormat="1" applyFont="1" applyFill="1" applyBorder="1"/>
    <xf numFmtId="164" fontId="3" fillId="3" borderId="11" xfId="0" applyNumberFormat="1" applyFont="1" applyFill="1" applyBorder="1"/>
    <xf numFmtId="165" fontId="4" fillId="3" borderId="11" xfId="0" applyNumberFormat="1" applyFont="1" applyFill="1" applyBorder="1"/>
    <xf numFmtId="164" fontId="3" fillId="3" borderId="11" xfId="0" applyNumberFormat="1" applyFont="1" applyFill="1" applyBorder="1" applyAlignment="1">
      <alignment wrapText="1"/>
    </xf>
    <xf numFmtId="165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center"/>
    </xf>
    <xf numFmtId="41" fontId="4" fillId="3" borderId="11" xfId="0" applyNumberFormat="1" applyFont="1" applyFill="1" applyBorder="1"/>
    <xf numFmtId="164" fontId="3" fillId="3" borderId="12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3" fontId="3" fillId="3" borderId="11" xfId="0" applyNumberFormat="1" applyFont="1" applyFill="1" applyBorder="1"/>
    <xf numFmtId="49" fontId="7" fillId="3" borderId="12" xfId="0" applyNumberFormat="1" applyFont="1" applyFill="1" applyBorder="1" applyAlignment="1">
      <alignment horizontal="left" wrapText="1"/>
    </xf>
    <xf numFmtId="41" fontId="10" fillId="3" borderId="0" xfId="0" applyNumberFormat="1" applyFont="1" applyFill="1"/>
    <xf numFmtId="0" fontId="3" fillId="3" borderId="0" xfId="0" applyFont="1" applyFill="1" applyAlignment="1">
      <alignment wrapText="1"/>
    </xf>
    <xf numFmtId="3" fontId="2" fillId="2" borderId="9" xfId="0" applyNumberFormat="1" applyFont="1" applyFill="1" applyBorder="1" applyAlignment="1">
      <alignment horizontal="right" vertical="center"/>
    </xf>
    <xf numFmtId="166" fontId="3" fillId="3" borderId="0" xfId="0" applyNumberFormat="1" applyFont="1" applyFill="1"/>
    <xf numFmtId="49" fontId="2" fillId="3" borderId="11" xfId="0" applyNumberFormat="1" applyFont="1" applyFill="1" applyBorder="1" applyAlignment="1">
      <alignment horizontal="center" wrapText="1"/>
    </xf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4" fontId="3" fillId="3" borderId="12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4" fontId="3" fillId="3" borderId="0" xfId="0" applyNumberFormat="1" applyFont="1" applyFill="1"/>
    <xf numFmtId="164" fontId="3" fillId="3" borderId="5" xfId="0" applyNumberFormat="1" applyFont="1" applyFill="1" applyBorder="1"/>
    <xf numFmtId="49" fontId="7" fillId="3" borderId="4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3" borderId="0" xfId="0" applyNumberFormat="1" applyFont="1" applyFill="1"/>
    <xf numFmtId="164" fontId="3" fillId="3" borderId="0" xfId="0" applyNumberFormat="1" applyFont="1" applyFill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49" fontId="7" fillId="3" borderId="11" xfId="0" applyNumberFormat="1" applyFont="1" applyFill="1" applyBorder="1" applyAlignment="1">
      <alignment horizontal="left" wrapText="1"/>
    </xf>
    <xf numFmtId="43" fontId="3" fillId="3" borderId="0" xfId="1" applyFont="1" applyFill="1"/>
    <xf numFmtId="49" fontId="7" fillId="3" borderId="11" xfId="0" applyNumberFormat="1" applyFont="1" applyFill="1" applyBorder="1" applyAlignment="1">
      <alignment horizontal="right" wrapText="1"/>
    </xf>
    <xf numFmtId="41" fontId="3" fillId="3" borderId="12" xfId="0" applyNumberFormat="1" applyFont="1" applyFill="1" applyBorder="1"/>
    <xf numFmtId="0" fontId="3" fillId="2" borderId="9" xfId="0" applyFont="1" applyFill="1" applyBorder="1"/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1" fontId="2" fillId="2" borderId="12" xfId="0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left" vertical="center" wrapText="1"/>
    </xf>
    <xf numFmtId="4" fontId="4" fillId="2" borderId="10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" fontId="3" fillId="3" borderId="10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1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2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3" fillId="3" borderId="5" xfId="0" applyNumberFormat="1" applyFont="1" applyFill="1" applyBorder="1"/>
    <xf numFmtId="41" fontId="4" fillId="3" borderId="12" xfId="0" applyNumberFormat="1" applyFont="1" applyFill="1" applyBorder="1"/>
    <xf numFmtId="49" fontId="7" fillId="3" borderId="11" xfId="0" applyNumberFormat="1" applyFont="1" applyFill="1" applyBorder="1" applyAlignment="1">
      <alignment horizontal="left"/>
    </xf>
    <xf numFmtId="167" fontId="7" fillId="3" borderId="0" xfId="0" applyNumberFormat="1" applyFont="1" applyFill="1"/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1" fontId="2" fillId="3" borderId="0" xfId="0" applyNumberFormat="1" applyFont="1" applyFill="1" applyAlignment="1">
      <alignment horizontal="right" vertical="center"/>
    </xf>
    <xf numFmtId="49" fontId="3" fillId="3" borderId="10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164" fontId="2" fillId="3" borderId="12" xfId="0" applyNumberFormat="1" applyFont="1" applyFill="1" applyBorder="1"/>
    <xf numFmtId="49" fontId="3" fillId="3" borderId="5" xfId="0" applyNumberFormat="1" applyFont="1" applyFill="1" applyBorder="1" applyAlignment="1">
      <alignment wrapText="1"/>
    </xf>
    <xf numFmtId="4" fontId="3" fillId="3" borderId="5" xfId="4" applyNumberFormat="1" applyFont="1" applyFill="1" applyBorder="1" applyAlignment="1">
      <alignment wrapText="1"/>
    </xf>
    <xf numFmtId="164" fontId="3" fillId="3" borderId="4" xfId="0" applyNumberFormat="1" applyFont="1" applyFill="1" applyBorder="1"/>
    <xf numFmtId="0" fontId="3" fillId="3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4" fillId="2" borderId="9" xfId="3" applyFont="1" applyFill="1" applyBorder="1" applyAlignment="1">
      <alignment horizontal="left" vertical="top" wrapText="1"/>
    </xf>
    <xf numFmtId="10" fontId="3" fillId="3" borderId="11" xfId="2" applyNumberFormat="1" applyFont="1" applyFill="1" applyBorder="1" applyAlignment="1">
      <alignment horizontal="center"/>
    </xf>
    <xf numFmtId="10" fontId="3" fillId="3" borderId="12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right" vertical="center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4" fontId="3" fillId="3" borderId="5" xfId="4" applyNumberFormat="1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" fontId="3" fillId="3" borderId="0" xfId="0" applyNumberFormat="1" applyFont="1" applyFill="1"/>
    <xf numFmtId="164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0" fontId="4" fillId="3" borderId="9" xfId="0" applyFont="1" applyFill="1" applyBorder="1"/>
    <xf numFmtId="3" fontId="4" fillId="3" borderId="9" xfId="0" applyNumberFormat="1" applyFont="1" applyFill="1" applyBorder="1"/>
    <xf numFmtId="0" fontId="3" fillId="3" borderId="9" xfId="0" applyFont="1" applyFill="1" applyBorder="1"/>
    <xf numFmtId="3" fontId="3" fillId="3" borderId="9" xfId="0" applyNumberFormat="1" applyFont="1" applyFill="1" applyBorder="1"/>
    <xf numFmtId="0" fontId="3" fillId="0" borderId="9" xfId="0" applyFont="1" applyBorder="1"/>
    <xf numFmtId="0" fontId="4" fillId="3" borderId="8" xfId="0" applyFont="1" applyFill="1" applyBorder="1"/>
    <xf numFmtId="0" fontId="5" fillId="3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3" fillId="3" borderId="13" xfId="0" applyFont="1" applyFill="1" applyBorder="1"/>
    <xf numFmtId="0" fontId="3" fillId="3" borderId="15" xfId="0" applyFont="1" applyFill="1" applyBorder="1"/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3" borderId="14" xfId="0" applyFont="1" applyFill="1" applyBorder="1"/>
    <xf numFmtId="0" fontId="12" fillId="3" borderId="13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168" fontId="3" fillId="3" borderId="9" xfId="0" applyNumberFormat="1" applyFont="1" applyFill="1" applyBorder="1"/>
    <xf numFmtId="0" fontId="13" fillId="3" borderId="13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43" fontId="13" fillId="3" borderId="0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3" fontId="10" fillId="3" borderId="0" xfId="0" applyNumberFormat="1" applyFont="1" applyFill="1"/>
    <xf numFmtId="43" fontId="3" fillId="3" borderId="0" xfId="0" applyNumberFormat="1" applyFont="1" applyFill="1"/>
    <xf numFmtId="0" fontId="3" fillId="3" borderId="0" xfId="0" applyFont="1" applyFill="1"/>
    <xf numFmtId="43" fontId="4" fillId="3" borderId="13" xfId="0" applyNumberFormat="1" applyFont="1" applyFill="1" applyBorder="1" applyAlignment="1">
      <alignment horizontal="left"/>
    </xf>
    <xf numFmtId="43" fontId="4" fillId="3" borderId="15" xfId="0" applyNumberFormat="1" applyFont="1" applyFill="1" applyBorder="1" applyAlignment="1">
      <alignment horizontal="left"/>
    </xf>
    <xf numFmtId="43" fontId="3" fillId="3" borderId="13" xfId="0" applyNumberFormat="1" applyFont="1" applyFill="1" applyBorder="1"/>
    <xf numFmtId="43" fontId="3" fillId="3" borderId="15" xfId="0" applyNumberFormat="1" applyFont="1" applyFill="1" applyBorder="1"/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4" fontId="13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41" fontId="3" fillId="3" borderId="9" xfId="0" applyNumberFormat="1" applyFont="1" applyFill="1" applyBorder="1"/>
    <xf numFmtId="41" fontId="4" fillId="3" borderId="9" xfId="0" applyNumberFormat="1" applyFont="1" applyFill="1" applyBorder="1"/>
    <xf numFmtId="43" fontId="3" fillId="3" borderId="9" xfId="0" applyNumberFormat="1" applyFont="1" applyFill="1" applyBorder="1"/>
    <xf numFmtId="0" fontId="12" fillId="2" borderId="9" xfId="0" applyFont="1" applyFill="1" applyBorder="1" applyAlignment="1">
      <alignment vertical="center" wrapText="1"/>
    </xf>
    <xf numFmtId="4" fontId="7" fillId="3" borderId="0" xfId="0" applyNumberFormat="1" applyFont="1" applyFill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" fontId="3" fillId="3" borderId="10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3" fontId="3" fillId="3" borderId="10" xfId="0" applyNumberFormat="1" applyFont="1" applyFill="1" applyBorder="1"/>
    <xf numFmtId="3" fontId="3" fillId="3" borderId="1" xfId="0" applyNumberFormat="1" applyFont="1" applyFill="1" applyBorder="1"/>
    <xf numFmtId="3" fontId="3" fillId="3" borderId="12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1" fontId="3" fillId="3" borderId="12" xfId="0" applyNumberFormat="1" applyFont="1" applyFill="1" applyBorder="1"/>
    <xf numFmtId="1" fontId="3" fillId="3" borderId="6" xfId="0" applyNumberFormat="1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</cellXfs>
  <cellStyles count="5">
    <cellStyle name="Millares" xfId="1" builtinId="3"/>
    <cellStyle name="Millares 2 2" xfId="4" xr:uid="{DFF25B2E-F11E-457D-81AC-A6B2A7CC27F0}"/>
    <cellStyle name="Normal" xfId="0" builtinId="0"/>
    <cellStyle name="Normal 2 2" xfId="3" xr:uid="{0779A243-83FA-4207-AF99-AE97138966C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2026_EFP_FOGI.xlsx" TargetMode="External"/><Relationship Id="rId2" Type="http://schemas.openxmlformats.org/officeDocument/2006/relationships/externalLinkPath" Target="file:///C:\Users\MA%20DE%20LOURDES\Documents\2026\INFORMACION%20FINANCIERA%20-%20FG\03\03_2026_EFP_FOGI.xlsx" TargetMode="External"/><Relationship Id="rId1" Type="http://schemas.openxmlformats.org/officeDocument/2006/relationships/externalLinkPath" Target="/Users/MA%20DE%20LOURDES/Documents/2026/INFORMACION%20FINANCIERA%20-%20FG/03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2090620.8000000003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18009.370000000003</v>
          </cell>
        </row>
        <row r="62">
          <cell r="B62">
            <v>0</v>
          </cell>
        </row>
      </sheetData>
      <sheetData sheetId="1">
        <row r="36">
          <cell r="E36">
            <v>246592.48999999976</v>
          </cell>
          <cell r="F36">
            <v>10470324.34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>
            <v>0</v>
          </cell>
        </row>
        <row r="13">
          <cell r="E13">
            <v>0</v>
          </cell>
        </row>
        <row r="15">
          <cell r="B15">
            <v>6066800</v>
          </cell>
          <cell r="C15">
            <v>0</v>
          </cell>
          <cell r="E15">
            <v>2920961.6</v>
          </cell>
          <cell r="F15">
            <v>2920961.6</v>
          </cell>
        </row>
      </sheetData>
      <sheetData sheetId="10">
        <row r="15">
          <cell r="E15">
            <v>0</v>
          </cell>
        </row>
        <row r="23">
          <cell r="C23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3">
          <cell r="E53">
            <v>0</v>
          </cell>
        </row>
        <row r="54">
          <cell r="E54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3">
          <cell r="E63">
            <v>0</v>
          </cell>
        </row>
        <row r="69">
          <cell r="E69">
            <v>0</v>
          </cell>
        </row>
        <row r="75">
          <cell r="E75">
            <v>0</v>
          </cell>
        </row>
        <row r="76">
          <cell r="B76">
            <v>6066800</v>
          </cell>
          <cell r="C76">
            <v>0</v>
          </cell>
          <cell r="D76">
            <v>6066800</v>
          </cell>
          <cell r="E76">
            <v>565738.93999999994</v>
          </cell>
          <cell r="F76">
            <v>565738.93999999994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E8DE-E12F-4E95-9082-6346243E7BC8}">
  <sheetPr>
    <tabColor rgb="FF00B0F0"/>
    <pageSetUpPr fitToPage="1"/>
  </sheetPr>
  <dimension ref="B1:J671"/>
  <sheetViews>
    <sheetView tabSelected="1" view="pageBreakPreview" topLeftCell="A610" zoomScale="73" zoomScaleNormal="80" zoomScaleSheetLayoutView="73" workbookViewId="0">
      <selection activeCell="F642" sqref="F642:F648"/>
    </sheetView>
  </sheetViews>
  <sheetFormatPr baseColWidth="10" defaultColWidth="13.33203125" defaultRowHeight="12.75" x14ac:dyDescent="0.2"/>
  <cols>
    <col min="1" max="1" width="0.83203125" style="4" customWidth="1"/>
    <col min="2" max="2" width="114.5" style="45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20.83203125" style="4" bestFit="1" customWidth="1"/>
    <col min="8" max="8" width="1" style="4" customWidth="1"/>
    <col min="9" max="9" width="16.1640625" style="4" bestFit="1" customWidth="1"/>
    <col min="10" max="10" width="15.5" style="4" customWidth="1"/>
    <col min="11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5"/>
      <c r="D6" s="16"/>
      <c r="F6" s="17"/>
    </row>
    <row r="7" spans="2:7" x14ac:dyDescent="0.2">
      <c r="B7" s="18" t="s">
        <v>4</v>
      </c>
      <c r="C7" s="19"/>
      <c r="D7" s="12"/>
      <c r="E7" s="12"/>
      <c r="F7" s="12"/>
    </row>
    <row r="8" spans="2:7" x14ac:dyDescent="0.2">
      <c r="B8" s="20"/>
      <c r="D8" s="12"/>
      <c r="E8" s="12"/>
      <c r="F8" s="12"/>
    </row>
    <row r="9" spans="2:7" x14ac:dyDescent="0.2">
      <c r="B9" s="18" t="s">
        <v>5</v>
      </c>
      <c r="D9" s="12"/>
      <c r="E9" s="12"/>
      <c r="F9" s="12"/>
    </row>
    <row r="11" spans="2:7" x14ac:dyDescent="0.2">
      <c r="B11" s="21" t="s">
        <v>6</v>
      </c>
    </row>
    <row r="12" spans="2:7" x14ac:dyDescent="0.2">
      <c r="B12" s="22"/>
    </row>
    <row r="13" spans="2:7" x14ac:dyDescent="0.2">
      <c r="B13" s="23" t="s">
        <v>7</v>
      </c>
      <c r="C13" s="24" t="s">
        <v>8</v>
      </c>
      <c r="D13" s="24" t="s">
        <v>9</v>
      </c>
      <c r="E13" s="24" t="s">
        <v>10</v>
      </c>
    </row>
    <row r="14" spans="2:7" x14ac:dyDescent="0.2">
      <c r="B14" s="25"/>
      <c r="C14" s="26"/>
      <c r="D14" s="27">
        <v>0</v>
      </c>
      <c r="E14" s="26"/>
    </row>
    <row r="15" spans="2:7" x14ac:dyDescent="0.2">
      <c r="B15" s="28" t="s">
        <v>11</v>
      </c>
      <c r="C15" s="29"/>
      <c r="D15" s="30"/>
      <c r="E15" s="31">
        <f>SUM(C15:C16)</f>
        <v>2500</v>
      </c>
    </row>
    <row r="16" spans="2:7" x14ac:dyDescent="0.2">
      <c r="B16" s="32" t="s">
        <v>12</v>
      </c>
      <c r="C16" s="33">
        <v>2500</v>
      </c>
      <c r="D16" s="34" t="s">
        <v>13</v>
      </c>
      <c r="E16" s="29"/>
    </row>
    <row r="17" spans="2:5" x14ac:dyDescent="0.2">
      <c r="B17" s="32" t="s">
        <v>14</v>
      </c>
      <c r="C17" s="33">
        <v>5000</v>
      </c>
      <c r="D17" s="34" t="s">
        <v>13</v>
      </c>
      <c r="E17" s="29"/>
    </row>
    <row r="18" spans="2:5" x14ac:dyDescent="0.2">
      <c r="B18" s="32"/>
      <c r="C18" s="33"/>
      <c r="D18" s="34"/>
      <c r="E18" s="29"/>
    </row>
    <row r="19" spans="2:5" x14ac:dyDescent="0.2">
      <c r="B19" s="28" t="s">
        <v>15</v>
      </c>
      <c r="C19" s="29"/>
      <c r="D19" s="34"/>
      <c r="E19" s="35">
        <f>SUM(C19:C41)</f>
        <v>112541830.49999997</v>
      </c>
    </row>
    <row r="20" spans="2:5" ht="12.75" customHeight="1" x14ac:dyDescent="0.2">
      <c r="B20" s="32" t="s">
        <v>16</v>
      </c>
      <c r="C20" s="29">
        <v>1308709.71</v>
      </c>
      <c r="D20" s="34" t="s">
        <v>17</v>
      </c>
      <c r="E20" s="29"/>
    </row>
    <row r="21" spans="2:5" ht="12.75" customHeight="1" x14ac:dyDescent="0.2">
      <c r="B21" s="32" t="s">
        <v>18</v>
      </c>
      <c r="C21" s="29">
        <v>7643744.0099999998</v>
      </c>
      <c r="D21" s="34" t="s">
        <v>17</v>
      </c>
      <c r="E21" s="29"/>
    </row>
    <row r="22" spans="2:5" ht="12.75" customHeight="1" x14ac:dyDescent="0.2">
      <c r="B22" s="32" t="s">
        <v>19</v>
      </c>
      <c r="C22" s="29">
        <v>141283.23000000001</v>
      </c>
      <c r="D22" s="34" t="s">
        <v>17</v>
      </c>
      <c r="E22" s="29"/>
    </row>
    <row r="23" spans="2:5" ht="12.75" customHeight="1" x14ac:dyDescent="0.2">
      <c r="B23" s="32" t="s">
        <v>20</v>
      </c>
      <c r="C23" s="29">
        <v>674.18</v>
      </c>
      <c r="D23" s="34" t="s">
        <v>17</v>
      </c>
      <c r="E23" s="29"/>
    </row>
    <row r="24" spans="2:5" ht="12.75" customHeight="1" x14ac:dyDescent="0.2">
      <c r="B24" s="32" t="s">
        <v>21</v>
      </c>
      <c r="C24" s="29">
        <v>6048.25</v>
      </c>
      <c r="D24" s="34" t="s">
        <v>17</v>
      </c>
      <c r="E24" s="29"/>
    </row>
    <row r="25" spans="2:5" ht="12.75" customHeight="1" x14ac:dyDescent="0.2">
      <c r="B25" s="32" t="s">
        <v>22</v>
      </c>
      <c r="C25" s="29">
        <v>584925.54</v>
      </c>
      <c r="D25" s="34" t="s">
        <v>17</v>
      </c>
      <c r="E25" s="29"/>
    </row>
    <row r="26" spans="2:5" ht="12.75" customHeight="1" x14ac:dyDescent="0.2">
      <c r="B26" s="32" t="s">
        <v>23</v>
      </c>
      <c r="C26" s="29">
        <v>58950972.259999998</v>
      </c>
      <c r="D26" s="34" t="s">
        <v>17</v>
      </c>
      <c r="E26" s="29"/>
    </row>
    <row r="27" spans="2:5" ht="12.75" customHeight="1" x14ac:dyDescent="0.2">
      <c r="B27" s="32" t="s">
        <v>24</v>
      </c>
      <c r="C27" s="29">
        <v>1744078.48</v>
      </c>
      <c r="D27" s="34" t="s">
        <v>17</v>
      </c>
      <c r="E27" s="29"/>
    </row>
    <row r="28" spans="2:5" ht="12.75" customHeight="1" x14ac:dyDescent="0.2">
      <c r="B28" s="32" t="s">
        <v>25</v>
      </c>
      <c r="C28" s="29">
        <v>27107034.719999999</v>
      </c>
      <c r="D28" s="34" t="s">
        <v>17</v>
      </c>
      <c r="E28" s="29"/>
    </row>
    <row r="29" spans="2:5" ht="12.75" customHeight="1" x14ac:dyDescent="0.2">
      <c r="B29" s="32" t="s">
        <v>26</v>
      </c>
      <c r="C29" s="33">
        <v>913898.67</v>
      </c>
      <c r="D29" s="34" t="s">
        <v>17</v>
      </c>
      <c r="E29" s="29"/>
    </row>
    <row r="30" spans="2:5" ht="12.75" customHeight="1" x14ac:dyDescent="0.2">
      <c r="B30" s="32" t="s">
        <v>27</v>
      </c>
      <c r="C30" s="29">
        <v>320803.07</v>
      </c>
      <c r="D30" s="34" t="s">
        <v>17</v>
      </c>
      <c r="E30" s="29"/>
    </row>
    <row r="31" spans="2:5" ht="12.75" customHeight="1" x14ac:dyDescent="0.2">
      <c r="B31" s="32" t="s">
        <v>28</v>
      </c>
      <c r="C31" s="29">
        <v>32916.07</v>
      </c>
      <c r="D31" s="34" t="s">
        <v>17</v>
      </c>
      <c r="E31" s="29"/>
    </row>
    <row r="32" spans="2:5" ht="12.75" customHeight="1" x14ac:dyDescent="0.2">
      <c r="B32" s="32" t="s">
        <v>29</v>
      </c>
      <c r="C32" s="29">
        <v>3387.77</v>
      </c>
      <c r="D32" s="34" t="s">
        <v>17</v>
      </c>
      <c r="E32" s="29"/>
    </row>
    <row r="33" spans="2:6" ht="12.75" customHeight="1" x14ac:dyDescent="0.2">
      <c r="B33" s="32" t="s">
        <v>30</v>
      </c>
      <c r="C33" s="33">
        <v>8787101.3300000001</v>
      </c>
      <c r="D33" s="34" t="s">
        <v>17</v>
      </c>
      <c r="E33" s="29"/>
    </row>
    <row r="34" spans="2:6" ht="12.75" customHeight="1" x14ac:dyDescent="0.2">
      <c r="B34" s="32" t="s">
        <v>31</v>
      </c>
      <c r="C34" s="29">
        <v>4605800.9400000004</v>
      </c>
      <c r="D34" s="34" t="s">
        <v>17</v>
      </c>
      <c r="E34" s="29"/>
    </row>
    <row r="35" spans="2:6" ht="12.75" customHeight="1" x14ac:dyDescent="0.2">
      <c r="B35" s="32" t="s">
        <v>32</v>
      </c>
      <c r="C35" s="29">
        <v>14689.77</v>
      </c>
      <c r="D35" s="34" t="s">
        <v>17</v>
      </c>
      <c r="E35" s="29"/>
    </row>
    <row r="36" spans="2:6" ht="12.75" customHeight="1" x14ac:dyDescent="0.2">
      <c r="B36" s="32" t="s">
        <v>33</v>
      </c>
      <c r="C36" s="29">
        <v>55283.63</v>
      </c>
      <c r="D36" s="34" t="s">
        <v>17</v>
      </c>
      <c r="E36" s="29"/>
    </row>
    <row r="37" spans="2:6" ht="12.75" customHeight="1" x14ac:dyDescent="0.2">
      <c r="B37" s="32" t="s">
        <v>34</v>
      </c>
      <c r="C37" s="29">
        <v>3421.59</v>
      </c>
      <c r="D37" s="34" t="s">
        <v>17</v>
      </c>
      <c r="E37" s="29"/>
    </row>
    <row r="38" spans="2:6" ht="12.75" customHeight="1" x14ac:dyDescent="0.2">
      <c r="B38" s="32" t="s">
        <v>35</v>
      </c>
      <c r="C38" s="29">
        <v>77062.86</v>
      </c>
      <c r="D38" s="34" t="s">
        <v>17</v>
      </c>
      <c r="E38" s="29"/>
    </row>
    <row r="39" spans="2:6" ht="12.75" customHeight="1" x14ac:dyDescent="0.2">
      <c r="B39" s="32" t="s">
        <v>36</v>
      </c>
      <c r="C39" s="29">
        <v>10932.24</v>
      </c>
      <c r="D39" s="34" t="s">
        <v>17</v>
      </c>
      <c r="E39" s="29"/>
    </row>
    <row r="40" spans="2:6" ht="12.75" customHeight="1" x14ac:dyDescent="0.2">
      <c r="B40" s="32" t="s">
        <v>37</v>
      </c>
      <c r="C40" s="29">
        <v>229062.18</v>
      </c>
      <c r="D40" s="34" t="s">
        <v>17</v>
      </c>
      <c r="E40" s="29"/>
    </row>
    <row r="41" spans="2:6" ht="12.75" customHeight="1" x14ac:dyDescent="0.2">
      <c r="B41" s="32"/>
      <c r="C41" s="29"/>
      <c r="D41" s="34"/>
      <c r="E41" s="29"/>
    </row>
    <row r="42" spans="2:6" x14ac:dyDescent="0.2">
      <c r="B42" s="28" t="s">
        <v>38</v>
      </c>
      <c r="C42" s="29"/>
      <c r="D42" s="34"/>
      <c r="E42" s="31">
        <f>SUM(C43:C45)</f>
        <v>36914.25</v>
      </c>
    </row>
    <row r="43" spans="2:6" x14ac:dyDescent="0.2">
      <c r="B43" s="32" t="s">
        <v>39</v>
      </c>
      <c r="C43" s="33">
        <v>0</v>
      </c>
      <c r="D43" s="34" t="s">
        <v>17</v>
      </c>
      <c r="E43" s="29"/>
    </row>
    <row r="44" spans="2:6" x14ac:dyDescent="0.2">
      <c r="B44" s="32" t="s">
        <v>40</v>
      </c>
      <c r="C44" s="33">
        <v>36914.25</v>
      </c>
      <c r="D44" s="34" t="s">
        <v>17</v>
      </c>
      <c r="E44" s="29"/>
    </row>
    <row r="45" spans="2:6" x14ac:dyDescent="0.2">
      <c r="B45" s="36"/>
      <c r="C45" s="29"/>
      <c r="D45" s="34"/>
      <c r="E45" s="35"/>
    </row>
    <row r="46" spans="2:6" x14ac:dyDescent="0.2">
      <c r="B46" s="22" t="s">
        <v>41</v>
      </c>
      <c r="C46" s="37">
        <f>SUM(C14:C45)</f>
        <v>112586244.74999997</v>
      </c>
      <c r="D46" s="24"/>
      <c r="E46" s="37">
        <f>SUM(E14:E45)</f>
        <v>112581244.74999997</v>
      </c>
    </row>
    <row r="47" spans="2:6" x14ac:dyDescent="0.2">
      <c r="B47" s="22"/>
      <c r="C47" s="22"/>
      <c r="D47" s="22"/>
      <c r="E47" s="22"/>
      <c r="F47" s="22"/>
    </row>
    <row r="48" spans="2:6" x14ac:dyDescent="0.2">
      <c r="B48" s="22"/>
      <c r="C48" s="38"/>
      <c r="D48" s="39" t="s">
        <v>41</v>
      </c>
      <c r="E48" s="38"/>
    </row>
    <row r="49" spans="2:7" x14ac:dyDescent="0.2">
      <c r="B49" s="40" t="s">
        <v>42</v>
      </c>
      <c r="C49" s="41"/>
    </row>
    <row r="50" spans="2:7" x14ac:dyDescent="0.2">
      <c r="B50" s="21"/>
      <c r="C50" s="41"/>
    </row>
    <row r="51" spans="2:7" x14ac:dyDescent="0.2">
      <c r="B51" s="23" t="s">
        <v>43</v>
      </c>
      <c r="C51" s="24" t="s">
        <v>8</v>
      </c>
      <c r="D51" s="24" t="s">
        <v>44</v>
      </c>
      <c r="E51" s="24" t="s">
        <v>45</v>
      </c>
    </row>
    <row r="52" spans="2:7" x14ac:dyDescent="0.2">
      <c r="B52" s="28" t="s">
        <v>46</v>
      </c>
      <c r="C52" s="26"/>
      <c r="D52" s="42"/>
      <c r="E52" s="42"/>
    </row>
    <row r="53" spans="2:7" x14ac:dyDescent="0.2">
      <c r="B53" s="32" t="s">
        <v>47</v>
      </c>
      <c r="C53" s="29">
        <v>164474.35999999999</v>
      </c>
      <c r="D53" s="34"/>
      <c r="E53" s="29"/>
    </row>
    <row r="54" spans="2:7" x14ac:dyDescent="0.2">
      <c r="B54" s="32" t="s">
        <v>48</v>
      </c>
      <c r="C54" s="29">
        <v>79829.41</v>
      </c>
      <c r="D54" s="34"/>
      <c r="E54" s="29"/>
    </row>
    <row r="55" spans="2:7" x14ac:dyDescent="0.2">
      <c r="B55" s="32" t="s">
        <v>49</v>
      </c>
      <c r="C55" s="29">
        <v>527741.41</v>
      </c>
      <c r="D55" s="34"/>
      <c r="E55" s="29"/>
    </row>
    <row r="56" spans="2:7" x14ac:dyDescent="0.2">
      <c r="B56" s="32" t="s">
        <v>50</v>
      </c>
      <c r="C56" s="29">
        <v>15000</v>
      </c>
      <c r="D56" s="34"/>
      <c r="E56" s="29"/>
    </row>
    <row r="57" spans="2:7" x14ac:dyDescent="0.2">
      <c r="B57" s="32" t="s">
        <v>51</v>
      </c>
      <c r="C57" s="29">
        <v>348482.72</v>
      </c>
      <c r="D57" s="34"/>
      <c r="E57" s="29"/>
    </row>
    <row r="58" spans="2:7" x14ac:dyDescent="0.2">
      <c r="B58" s="28"/>
      <c r="C58" s="29"/>
      <c r="D58" s="42"/>
      <c r="E58" s="42"/>
    </row>
    <row r="59" spans="2:7" x14ac:dyDescent="0.2">
      <c r="B59" s="28" t="s">
        <v>52</v>
      </c>
      <c r="C59" s="29"/>
      <c r="D59" s="42"/>
      <c r="E59" s="42"/>
    </row>
    <row r="60" spans="2:7" x14ac:dyDescent="0.2">
      <c r="B60" s="43"/>
      <c r="C60" s="29"/>
      <c r="D60" s="42"/>
      <c r="E60" s="42"/>
      <c r="F60" s="44">
        <f>SUM(C60:C60)</f>
        <v>0</v>
      </c>
    </row>
    <row r="61" spans="2:7" x14ac:dyDescent="0.2">
      <c r="C61" s="46">
        <f>SUM(C52:C60)</f>
        <v>1135527.8999999999</v>
      </c>
      <c r="D61" s="46">
        <f>SUM(D52:D60)</f>
        <v>0</v>
      </c>
      <c r="E61" s="46">
        <f>SUM(E52:E60)</f>
        <v>0</v>
      </c>
      <c r="G61" s="47"/>
    </row>
    <row r="62" spans="2:7" x14ac:dyDescent="0.2">
      <c r="C62" s="38"/>
      <c r="D62" s="38"/>
      <c r="E62" s="38"/>
    </row>
    <row r="63" spans="2:7" x14ac:dyDescent="0.2">
      <c r="C63" s="38"/>
      <c r="D63" s="38"/>
      <c r="E63" s="38"/>
    </row>
    <row r="64" spans="2:7" ht="15" customHeight="1" x14ac:dyDescent="0.2">
      <c r="B64" s="23" t="s">
        <v>53</v>
      </c>
      <c r="C64" s="24" t="s">
        <v>8</v>
      </c>
      <c r="D64" s="24" t="s">
        <v>54</v>
      </c>
      <c r="E64" s="24" t="s">
        <v>55</v>
      </c>
      <c r="F64" s="24" t="s">
        <v>56</v>
      </c>
    </row>
    <row r="65" spans="2:6" ht="25.5" x14ac:dyDescent="0.2">
      <c r="B65" s="28" t="s">
        <v>57</v>
      </c>
      <c r="C65" s="29"/>
      <c r="D65" s="29"/>
      <c r="E65" s="29"/>
      <c r="F65" s="29"/>
    </row>
    <row r="66" spans="2:6" x14ac:dyDescent="0.2">
      <c r="B66" s="28"/>
      <c r="C66" s="29"/>
      <c r="D66" s="29"/>
      <c r="E66" s="29"/>
      <c r="F66" s="29"/>
    </row>
    <row r="67" spans="2:6" x14ac:dyDescent="0.2">
      <c r="B67" s="48" t="s">
        <v>58</v>
      </c>
      <c r="C67" s="42">
        <f>+D67+E67+F67</f>
        <v>0</v>
      </c>
      <c r="D67" s="42">
        <v>0</v>
      </c>
      <c r="E67" s="42">
        <v>0</v>
      </c>
      <c r="F67" s="42">
        <v>0</v>
      </c>
    </row>
    <row r="68" spans="2:6" x14ac:dyDescent="0.2">
      <c r="B68" s="43"/>
      <c r="C68" s="29"/>
      <c r="D68" s="29"/>
      <c r="E68" s="29"/>
      <c r="F68" s="29"/>
    </row>
    <row r="69" spans="2:6" x14ac:dyDescent="0.2">
      <c r="C69" s="46">
        <f>SUM(C65:C68)</f>
        <v>0</v>
      </c>
      <c r="D69" s="46">
        <f>SUM(D65:D68)</f>
        <v>0</v>
      </c>
      <c r="E69" s="46">
        <f>SUM(E65:E68)</f>
        <v>0</v>
      </c>
      <c r="F69" s="46">
        <f>SUM(F65:F68)</f>
        <v>0</v>
      </c>
    </row>
    <row r="70" spans="2:6" x14ac:dyDescent="0.2">
      <c r="C70" s="45"/>
      <c r="D70" s="45"/>
      <c r="E70" s="45"/>
      <c r="F70" s="45"/>
    </row>
    <row r="71" spans="2:6" x14ac:dyDescent="0.2">
      <c r="C71" s="38"/>
      <c r="D71" s="38"/>
      <c r="E71" s="38"/>
      <c r="F71" s="38"/>
    </row>
    <row r="72" spans="2:6" x14ac:dyDescent="0.2">
      <c r="B72" s="21" t="s">
        <v>59</v>
      </c>
      <c r="C72" s="49"/>
      <c r="D72" s="49"/>
    </row>
    <row r="73" spans="2:6" x14ac:dyDescent="0.2">
      <c r="B73" s="22"/>
    </row>
    <row r="74" spans="2:6" x14ac:dyDescent="0.2">
      <c r="B74" s="23" t="s">
        <v>60</v>
      </c>
      <c r="C74" s="24" t="s">
        <v>8</v>
      </c>
      <c r="D74" s="24" t="s">
        <v>61</v>
      </c>
    </row>
    <row r="75" spans="2:6" x14ac:dyDescent="0.2">
      <c r="B75" s="25" t="s">
        <v>62</v>
      </c>
      <c r="C75" s="27"/>
      <c r="D75" s="27">
        <v>0</v>
      </c>
    </row>
    <row r="76" spans="2:6" x14ac:dyDescent="0.2">
      <c r="B76" s="48" t="s">
        <v>58</v>
      </c>
      <c r="C76" s="30"/>
      <c r="D76" s="30">
        <v>0</v>
      </c>
    </row>
    <row r="77" spans="2:6" x14ac:dyDescent="0.2">
      <c r="B77" s="28" t="s">
        <v>63</v>
      </c>
      <c r="C77" s="30"/>
      <c r="D77" s="30"/>
    </row>
    <row r="78" spans="2:6" x14ac:dyDescent="0.2">
      <c r="B78" s="50"/>
      <c r="C78" s="51"/>
      <c r="D78" s="51">
        <v>0</v>
      </c>
    </row>
    <row r="79" spans="2:6" x14ac:dyDescent="0.2">
      <c r="B79" s="52"/>
      <c r="C79" s="46">
        <v>0</v>
      </c>
      <c r="D79" s="24"/>
    </row>
    <row r="80" spans="2:6" x14ac:dyDescent="0.2">
      <c r="B80" s="52"/>
      <c r="C80" s="52"/>
      <c r="D80" s="52"/>
    </row>
    <row r="81" spans="2:7" x14ac:dyDescent="0.2">
      <c r="B81" s="52"/>
      <c r="C81" s="52"/>
      <c r="D81" s="52"/>
    </row>
    <row r="82" spans="2:7" ht="15" customHeight="1" x14ac:dyDescent="0.2">
      <c r="B82" s="23" t="s">
        <v>64</v>
      </c>
      <c r="C82" s="24" t="s">
        <v>8</v>
      </c>
      <c r="D82" s="24" t="s">
        <v>61</v>
      </c>
    </row>
    <row r="83" spans="2:7" x14ac:dyDescent="0.2">
      <c r="B83" s="25" t="s">
        <v>65</v>
      </c>
      <c r="C83" s="29"/>
      <c r="D83" s="27">
        <v>0</v>
      </c>
    </row>
    <row r="84" spans="2:7" ht="13.5" customHeight="1" x14ac:dyDescent="0.2">
      <c r="B84" s="32" t="s">
        <v>66</v>
      </c>
      <c r="C84" s="29">
        <v>157923.01999999999</v>
      </c>
      <c r="D84" s="30"/>
    </row>
    <row r="85" spans="2:7" ht="13.5" customHeight="1" x14ac:dyDescent="0.2">
      <c r="B85" s="32" t="s">
        <v>67</v>
      </c>
      <c r="C85" s="29">
        <v>81000</v>
      </c>
      <c r="D85" s="30"/>
    </row>
    <row r="86" spans="2:7" ht="13.5" customHeight="1" x14ac:dyDescent="0.2">
      <c r="B86" s="32" t="s">
        <v>68</v>
      </c>
      <c r="C86" s="29">
        <v>32500</v>
      </c>
      <c r="D86" s="30">
        <v>0</v>
      </c>
    </row>
    <row r="87" spans="2:7" ht="13.5" customHeight="1" x14ac:dyDescent="0.2">
      <c r="B87" s="32" t="s">
        <v>69</v>
      </c>
      <c r="C87" s="29">
        <v>40000</v>
      </c>
      <c r="D87" s="30"/>
    </row>
    <row r="88" spans="2:7" x14ac:dyDescent="0.2">
      <c r="B88" s="50"/>
      <c r="C88" s="29"/>
      <c r="D88" s="51">
        <v>0</v>
      </c>
    </row>
    <row r="89" spans="2:7" x14ac:dyDescent="0.2">
      <c r="B89" s="52"/>
      <c r="C89" s="37">
        <f>SUM(C84:C88)</f>
        <v>311423.02</v>
      </c>
      <c r="D89" s="24"/>
    </row>
    <row r="90" spans="2:7" x14ac:dyDescent="0.2">
      <c r="B90" s="52"/>
      <c r="C90" s="52"/>
      <c r="D90" s="52"/>
    </row>
    <row r="91" spans="2:7" x14ac:dyDescent="0.2">
      <c r="B91" s="52"/>
      <c r="C91" s="38"/>
      <c r="D91" s="39"/>
    </row>
    <row r="92" spans="2:7" x14ac:dyDescent="0.2">
      <c r="B92" s="21" t="s">
        <v>70</v>
      </c>
    </row>
    <row r="93" spans="2:7" x14ac:dyDescent="0.2">
      <c r="B93" s="22"/>
    </row>
    <row r="94" spans="2:7" ht="25.5" x14ac:dyDescent="0.2">
      <c r="B94" s="23" t="s">
        <v>71</v>
      </c>
      <c r="C94" s="24" t="s">
        <v>8</v>
      </c>
      <c r="D94" s="24" t="s">
        <v>9</v>
      </c>
      <c r="E94" s="24" t="s">
        <v>72</v>
      </c>
      <c r="F94" s="53" t="s">
        <v>73</v>
      </c>
      <c r="G94" s="24" t="s">
        <v>74</v>
      </c>
    </row>
    <row r="95" spans="2:7" x14ac:dyDescent="0.2">
      <c r="B95" s="54" t="s">
        <v>75</v>
      </c>
      <c r="C95" s="55"/>
      <c r="D95" s="55">
        <v>0</v>
      </c>
      <c r="E95" s="55">
        <v>0</v>
      </c>
      <c r="F95" s="55">
        <v>0</v>
      </c>
      <c r="G95" s="56">
        <v>0</v>
      </c>
    </row>
    <row r="96" spans="2:7" ht="12.75" customHeight="1" x14ac:dyDescent="0.2">
      <c r="B96" s="57"/>
      <c r="C96" s="58" t="s">
        <v>76</v>
      </c>
      <c r="D96" s="58"/>
      <c r="E96" s="58"/>
      <c r="F96" s="58"/>
      <c r="G96" s="59"/>
    </row>
    <row r="97" spans="2:7" x14ac:dyDescent="0.2">
      <c r="B97" s="54"/>
      <c r="C97" s="58"/>
      <c r="D97" s="58"/>
      <c r="E97" s="58"/>
      <c r="F97" s="58"/>
      <c r="G97" s="59"/>
    </row>
    <row r="98" spans="2:7" x14ac:dyDescent="0.2">
      <c r="B98" s="60"/>
      <c r="C98" s="61"/>
      <c r="D98" s="61">
        <v>0</v>
      </c>
      <c r="E98" s="61">
        <v>0</v>
      </c>
      <c r="F98" s="61">
        <v>0</v>
      </c>
      <c r="G98" s="62">
        <v>0</v>
      </c>
    </row>
    <row r="99" spans="2:7" x14ac:dyDescent="0.2">
      <c r="B99" s="52"/>
      <c r="C99" s="46">
        <v>0</v>
      </c>
      <c r="D99" s="63">
        <v>0</v>
      </c>
      <c r="E99" s="64">
        <v>0</v>
      </c>
      <c r="F99" s="64">
        <v>0</v>
      </c>
      <c r="G99" s="65">
        <v>0</v>
      </c>
    </row>
    <row r="100" spans="2:7" x14ac:dyDescent="0.2">
      <c r="B100" s="52"/>
      <c r="C100" s="66"/>
      <c r="D100" s="66"/>
      <c r="E100" s="66"/>
      <c r="F100" s="66"/>
      <c r="G100" s="66"/>
    </row>
    <row r="101" spans="2:7" x14ac:dyDescent="0.2">
      <c r="B101" s="52"/>
      <c r="C101" s="66"/>
      <c r="D101" s="66"/>
      <c r="E101" s="66"/>
      <c r="F101" s="66"/>
      <c r="G101" s="66"/>
    </row>
    <row r="102" spans="2:7" x14ac:dyDescent="0.2">
      <c r="B102" s="23" t="s">
        <v>77</v>
      </c>
      <c r="C102" s="24" t="s">
        <v>8</v>
      </c>
      <c r="D102" s="24" t="s">
        <v>9</v>
      </c>
      <c r="E102" s="24" t="s">
        <v>72</v>
      </c>
      <c r="F102" s="53"/>
      <c r="G102" s="24"/>
    </row>
    <row r="103" spans="2:7" x14ac:dyDescent="0.2">
      <c r="B103" s="54" t="s">
        <v>78</v>
      </c>
      <c r="C103" s="55"/>
      <c r="D103" s="55">
        <v>0</v>
      </c>
      <c r="E103" s="55">
        <v>0</v>
      </c>
      <c r="F103" s="55">
        <v>0</v>
      </c>
      <c r="G103" s="56">
        <v>0</v>
      </c>
    </row>
    <row r="104" spans="2:7" x14ac:dyDescent="0.2">
      <c r="B104" s="54"/>
      <c r="C104" s="67" t="s">
        <v>79</v>
      </c>
      <c r="D104" s="67"/>
      <c r="E104" s="67"/>
      <c r="F104" s="67"/>
      <c r="G104" s="68"/>
    </row>
    <row r="105" spans="2:7" x14ac:dyDescent="0.2">
      <c r="B105" s="54"/>
      <c r="C105" s="67"/>
      <c r="D105" s="67"/>
      <c r="E105" s="67"/>
      <c r="F105" s="67"/>
      <c r="G105" s="68"/>
    </row>
    <row r="106" spans="2:7" x14ac:dyDescent="0.2">
      <c r="B106" s="54"/>
      <c r="C106" s="67"/>
      <c r="D106" s="67"/>
      <c r="E106" s="67"/>
      <c r="F106" s="67"/>
      <c r="G106" s="68"/>
    </row>
    <row r="107" spans="2:7" x14ac:dyDescent="0.2">
      <c r="B107" s="54"/>
      <c r="C107" s="67"/>
      <c r="D107" s="67"/>
      <c r="E107" s="67"/>
      <c r="F107" s="67"/>
      <c r="G107" s="68"/>
    </row>
    <row r="108" spans="2:7" x14ac:dyDescent="0.2">
      <c r="B108" s="60"/>
      <c r="C108" s="61"/>
      <c r="D108" s="61">
        <v>0</v>
      </c>
      <c r="E108" s="61">
        <v>0</v>
      </c>
      <c r="F108" s="61">
        <v>0</v>
      </c>
      <c r="G108" s="62">
        <v>0</v>
      </c>
    </row>
    <row r="109" spans="2:7" x14ac:dyDescent="0.2">
      <c r="B109" s="52"/>
      <c r="C109" s="46">
        <v>0</v>
      </c>
      <c r="D109" s="63">
        <v>0</v>
      </c>
      <c r="E109" s="64">
        <v>0</v>
      </c>
      <c r="F109" s="64">
        <v>0</v>
      </c>
      <c r="G109" s="65">
        <v>0</v>
      </c>
    </row>
    <row r="110" spans="2:7" x14ac:dyDescent="0.2">
      <c r="B110" s="52"/>
      <c r="C110" s="52"/>
      <c r="D110" s="52"/>
      <c r="E110" s="52"/>
      <c r="F110" s="52"/>
      <c r="G110" s="52"/>
    </row>
    <row r="111" spans="2:7" x14ac:dyDescent="0.2">
      <c r="B111" s="52"/>
      <c r="C111" s="52"/>
      <c r="D111" s="52"/>
      <c r="E111" s="52"/>
      <c r="F111" s="52"/>
      <c r="G111" s="52"/>
    </row>
    <row r="112" spans="2:7" x14ac:dyDescent="0.2">
      <c r="B112" s="23" t="s">
        <v>80</v>
      </c>
      <c r="C112" s="24" t="s">
        <v>8</v>
      </c>
      <c r="D112" s="24" t="s">
        <v>54</v>
      </c>
      <c r="E112" s="24" t="s">
        <v>55</v>
      </c>
      <c r="F112" s="24" t="s">
        <v>56</v>
      </c>
      <c r="G112" s="66"/>
    </row>
    <row r="113" spans="2:10" x14ac:dyDescent="0.2">
      <c r="B113" s="28" t="s">
        <v>81</v>
      </c>
      <c r="C113" s="29"/>
      <c r="D113" s="29"/>
      <c r="E113" s="29"/>
      <c r="F113" s="29"/>
      <c r="G113" s="66"/>
      <c r="H113" s="66"/>
      <c r="I113" s="66"/>
      <c r="J113" s="66"/>
    </row>
    <row r="114" spans="2:10" ht="12.75" customHeight="1" x14ac:dyDescent="0.2">
      <c r="B114" s="69" t="s">
        <v>82</v>
      </c>
      <c r="C114" s="29">
        <v>66566574.740000002</v>
      </c>
      <c r="D114" s="29"/>
      <c r="E114" s="29"/>
      <c r="F114" s="29"/>
      <c r="G114" s="66"/>
      <c r="H114" s="66"/>
      <c r="I114" s="66"/>
      <c r="J114" s="66"/>
    </row>
    <row r="115" spans="2:10" ht="12.75" customHeight="1" x14ac:dyDescent="0.2">
      <c r="B115" s="69" t="s">
        <v>83</v>
      </c>
      <c r="C115" s="29">
        <v>63032933.200000003</v>
      </c>
      <c r="D115" s="29"/>
      <c r="E115" s="29"/>
      <c r="F115" s="29"/>
      <c r="G115" s="66"/>
      <c r="H115" s="66"/>
      <c r="I115" s="66"/>
      <c r="J115" s="66"/>
    </row>
    <row r="116" spans="2:10" ht="12.75" customHeight="1" x14ac:dyDescent="0.2">
      <c r="B116" s="69" t="s">
        <v>84</v>
      </c>
      <c r="C116" s="29">
        <v>14904338.07</v>
      </c>
      <c r="D116" s="29"/>
      <c r="E116" s="29"/>
      <c r="F116" s="29"/>
      <c r="G116" s="66"/>
      <c r="H116" s="66"/>
      <c r="I116" s="66"/>
      <c r="J116" s="66"/>
    </row>
    <row r="117" spans="2:10" ht="12.75" customHeight="1" x14ac:dyDescent="0.2">
      <c r="B117" s="69" t="s">
        <v>85</v>
      </c>
      <c r="C117" s="29">
        <v>121471.69</v>
      </c>
      <c r="D117" s="29"/>
      <c r="E117" s="29"/>
      <c r="F117" s="29"/>
      <c r="G117" s="66"/>
      <c r="H117" s="66"/>
      <c r="I117" s="66"/>
      <c r="J117" s="66"/>
    </row>
    <row r="118" spans="2:10" ht="12.75" customHeight="1" x14ac:dyDescent="0.2">
      <c r="B118" s="69" t="s">
        <v>86</v>
      </c>
      <c r="C118" s="29">
        <v>312489.39</v>
      </c>
      <c r="D118" s="29"/>
      <c r="E118" s="29"/>
      <c r="F118" s="29"/>
      <c r="G118" s="66"/>
      <c r="H118" s="66"/>
      <c r="I118" s="66"/>
      <c r="J118" s="66"/>
    </row>
    <row r="119" spans="2:10" ht="12.75" customHeight="1" x14ac:dyDescent="0.2">
      <c r="B119" s="69" t="s">
        <v>87</v>
      </c>
      <c r="C119" s="29">
        <v>2608725.94</v>
      </c>
      <c r="D119" s="29"/>
      <c r="E119" s="29"/>
      <c r="F119" s="29"/>
      <c r="G119" s="66"/>
      <c r="H119" s="66"/>
      <c r="I119" s="66"/>
      <c r="J119" s="66"/>
    </row>
    <row r="120" spans="2:10" ht="12.75" customHeight="1" x14ac:dyDescent="0.2">
      <c r="B120" s="69" t="s">
        <v>88</v>
      </c>
      <c r="C120" s="29">
        <v>31635.67</v>
      </c>
      <c r="D120" s="29"/>
      <c r="E120" s="29"/>
      <c r="F120" s="29"/>
      <c r="G120" s="66"/>
      <c r="H120" s="66"/>
      <c r="I120" s="66"/>
      <c r="J120" s="66"/>
    </row>
    <row r="121" spans="2:10" ht="12.75" customHeight="1" x14ac:dyDescent="0.2">
      <c r="B121" s="69" t="s">
        <v>89</v>
      </c>
      <c r="C121" s="29">
        <v>147477.54</v>
      </c>
      <c r="D121" s="29"/>
      <c r="E121" s="29"/>
      <c r="F121" s="29"/>
      <c r="G121" s="66"/>
      <c r="H121" s="66"/>
      <c r="I121" s="66"/>
      <c r="J121" s="66"/>
    </row>
    <row r="122" spans="2:10" ht="12.75" customHeight="1" x14ac:dyDescent="0.2">
      <c r="B122" s="69" t="s">
        <v>90</v>
      </c>
      <c r="C122" s="29">
        <v>33734.29</v>
      </c>
      <c r="D122" s="29"/>
      <c r="E122" s="29"/>
      <c r="F122" s="29"/>
      <c r="G122" s="66"/>
      <c r="H122" s="66"/>
      <c r="I122" s="66"/>
      <c r="J122" s="66"/>
    </row>
    <row r="123" spans="2:10" ht="12.75" customHeight="1" x14ac:dyDescent="0.2">
      <c r="B123" s="69" t="s">
        <v>91</v>
      </c>
      <c r="C123" s="29">
        <v>20542689.239999998</v>
      </c>
      <c r="D123" s="29"/>
      <c r="E123" s="29"/>
      <c r="F123" s="29"/>
      <c r="G123" s="66"/>
      <c r="H123" s="66"/>
      <c r="I123" s="66"/>
      <c r="J123" s="66"/>
    </row>
    <row r="124" spans="2:10" ht="12.75" customHeight="1" x14ac:dyDescent="0.2">
      <c r="B124" s="69" t="s">
        <v>92</v>
      </c>
      <c r="C124" s="29">
        <v>88830.71</v>
      </c>
      <c r="D124" s="29"/>
      <c r="E124" s="29"/>
      <c r="F124" s="29"/>
      <c r="G124" s="66"/>
      <c r="H124" s="66"/>
      <c r="I124" s="66"/>
      <c r="J124" s="66"/>
    </row>
    <row r="125" spans="2:10" ht="12.75" customHeight="1" x14ac:dyDescent="0.2">
      <c r="B125" s="69" t="s">
        <v>93</v>
      </c>
      <c r="C125" s="29">
        <v>23066.25</v>
      </c>
      <c r="D125" s="29"/>
      <c r="E125" s="29"/>
      <c r="F125" s="29"/>
      <c r="G125" s="66"/>
      <c r="H125" s="66"/>
      <c r="I125" s="66"/>
      <c r="J125" s="66"/>
    </row>
    <row r="126" spans="2:10" ht="12.75" customHeight="1" x14ac:dyDescent="0.2">
      <c r="B126" s="69" t="s">
        <v>94</v>
      </c>
      <c r="C126" s="29">
        <v>904246.04</v>
      </c>
      <c r="D126" s="29"/>
      <c r="E126" s="29"/>
      <c r="F126" s="29"/>
      <c r="G126" s="66"/>
      <c r="H126" s="66"/>
      <c r="I126" s="66"/>
      <c r="J126" s="66"/>
    </row>
    <row r="127" spans="2:10" x14ac:dyDescent="0.2">
      <c r="B127" s="43"/>
      <c r="C127" s="29"/>
      <c r="D127" s="29"/>
      <c r="E127" s="29"/>
      <c r="F127" s="29"/>
      <c r="G127" s="66"/>
      <c r="H127" s="66"/>
      <c r="I127" s="66"/>
      <c r="J127" s="66"/>
    </row>
    <row r="128" spans="2:10" x14ac:dyDescent="0.2">
      <c r="B128" s="52"/>
      <c r="C128" s="37">
        <f>SUM(C113:C127)</f>
        <v>169318212.76999995</v>
      </c>
      <c r="D128" s="37">
        <f>SUM(D113:D127)</f>
        <v>0</v>
      </c>
      <c r="E128" s="37">
        <f>SUM(E113:E127)</f>
        <v>0</v>
      </c>
      <c r="F128" s="37">
        <f>SUM(F113:F127)</f>
        <v>0</v>
      </c>
      <c r="G128" s="66"/>
      <c r="H128" s="66"/>
      <c r="I128" s="66"/>
      <c r="J128" s="66"/>
    </row>
    <row r="129" spans="2:10" x14ac:dyDescent="0.2">
      <c r="B129" s="52"/>
      <c r="C129" s="52"/>
      <c r="D129" s="52"/>
      <c r="E129" s="52"/>
      <c r="F129" s="52"/>
      <c r="G129" s="66"/>
      <c r="H129" s="66"/>
      <c r="I129" s="66"/>
      <c r="J129" s="66"/>
    </row>
    <row r="130" spans="2:10" x14ac:dyDescent="0.2">
      <c r="B130" s="52"/>
      <c r="C130" s="52"/>
      <c r="D130" s="52"/>
      <c r="E130" s="52"/>
      <c r="F130" s="52"/>
      <c r="G130" s="66"/>
      <c r="H130" s="66"/>
      <c r="I130" s="66"/>
      <c r="J130" s="66"/>
    </row>
    <row r="131" spans="2:10" x14ac:dyDescent="0.2">
      <c r="B131" s="21" t="s">
        <v>95</v>
      </c>
      <c r="C131" s="70"/>
      <c r="D131" s="70"/>
      <c r="E131" s="70"/>
      <c r="F131" s="70"/>
      <c r="G131" s="70"/>
      <c r="H131" s="70"/>
    </row>
    <row r="132" spans="2:10" x14ac:dyDescent="0.2">
      <c r="B132" s="22"/>
      <c r="D132" s="49"/>
    </row>
    <row r="133" spans="2:10" x14ac:dyDescent="0.2">
      <c r="B133" s="23" t="s">
        <v>96</v>
      </c>
      <c r="C133" s="24" t="s">
        <v>97</v>
      </c>
      <c r="D133" s="24" t="s">
        <v>98</v>
      </c>
      <c r="E133" s="24" t="s">
        <v>99</v>
      </c>
      <c r="F133" s="24" t="s">
        <v>100</v>
      </c>
    </row>
    <row r="134" spans="2:10" x14ac:dyDescent="0.2">
      <c r="B134" s="28" t="s">
        <v>101</v>
      </c>
      <c r="C134" s="29"/>
      <c r="D134" s="29"/>
      <c r="E134" s="29"/>
      <c r="F134" s="30"/>
    </row>
    <row r="135" spans="2:10" ht="13.5" customHeight="1" x14ac:dyDescent="0.2">
      <c r="B135" s="4" t="s">
        <v>102</v>
      </c>
      <c r="C135" s="29">
        <v>306273.28999999998</v>
      </c>
      <c r="D135" s="29">
        <v>292009.25</v>
      </c>
      <c r="E135" s="42">
        <f t="shared" ref="E135:E142" si="0">+D135-C135</f>
        <v>-14264.039999999979</v>
      </c>
      <c r="F135" s="30"/>
    </row>
    <row r="136" spans="2:10" ht="13.5" customHeight="1" x14ac:dyDescent="0.2">
      <c r="B136" s="4" t="s">
        <v>103</v>
      </c>
      <c r="C136" s="29">
        <v>147088.29</v>
      </c>
      <c r="D136" s="29">
        <v>148215.29</v>
      </c>
      <c r="E136" s="42">
        <f t="shared" si="0"/>
        <v>1127</v>
      </c>
      <c r="F136" s="30"/>
    </row>
    <row r="137" spans="2:10" ht="13.5" customHeight="1" x14ac:dyDescent="0.2">
      <c r="B137" s="4" t="s">
        <v>104</v>
      </c>
      <c r="C137" s="29">
        <v>899551.27</v>
      </c>
      <c r="D137" s="29">
        <v>899551.27</v>
      </c>
      <c r="E137" s="42">
        <f t="shared" si="0"/>
        <v>0</v>
      </c>
      <c r="F137" s="30"/>
    </row>
    <row r="138" spans="2:10" ht="13.5" customHeight="1" x14ac:dyDescent="0.2">
      <c r="B138" s="69" t="s">
        <v>105</v>
      </c>
      <c r="C138" s="29">
        <v>20350</v>
      </c>
      <c r="D138" s="29">
        <v>18500</v>
      </c>
      <c r="E138" s="42">
        <f t="shared" si="0"/>
        <v>-1850</v>
      </c>
      <c r="F138" s="30"/>
    </row>
    <row r="139" spans="2:10" ht="13.5" customHeight="1" x14ac:dyDescent="0.2">
      <c r="B139" s="69" t="s">
        <v>106</v>
      </c>
      <c r="C139" s="29">
        <v>75746.44</v>
      </c>
      <c r="D139" s="29">
        <v>75746.44</v>
      </c>
      <c r="E139" s="42">
        <f t="shared" si="0"/>
        <v>0</v>
      </c>
      <c r="F139" s="30"/>
    </row>
    <row r="140" spans="2:10" ht="13.5" customHeight="1" x14ac:dyDescent="0.2">
      <c r="B140" s="69" t="s">
        <v>107</v>
      </c>
      <c r="C140" s="29">
        <v>208440.4</v>
      </c>
      <c r="D140" s="29">
        <v>208440.4</v>
      </c>
      <c r="E140" s="42">
        <f t="shared" si="0"/>
        <v>0</v>
      </c>
      <c r="F140" s="30"/>
    </row>
    <row r="141" spans="2:10" ht="13.5" customHeight="1" x14ac:dyDescent="0.2">
      <c r="B141" s="69" t="s">
        <v>108</v>
      </c>
      <c r="C141" s="29">
        <v>129056.75</v>
      </c>
      <c r="D141" s="29">
        <v>129056.75</v>
      </c>
      <c r="E141" s="42">
        <f t="shared" si="0"/>
        <v>0</v>
      </c>
      <c r="F141" s="30"/>
    </row>
    <row r="142" spans="2:10" ht="13.5" customHeight="1" x14ac:dyDescent="0.2">
      <c r="B142" s="69" t="s">
        <v>109</v>
      </c>
      <c r="C142" s="29">
        <v>37950</v>
      </c>
      <c r="D142" s="29">
        <v>37950</v>
      </c>
      <c r="E142" s="42">
        <f t="shared" si="0"/>
        <v>0</v>
      </c>
      <c r="F142" s="30"/>
    </row>
    <row r="143" spans="2:10" x14ac:dyDescent="0.2">
      <c r="B143" s="71" t="s">
        <v>110</v>
      </c>
      <c r="C143" s="35">
        <f>SUM(C135:C142)</f>
        <v>1824456.44</v>
      </c>
      <c r="D143" s="35">
        <f>SUM(D135:D142)</f>
        <v>1809469.4</v>
      </c>
      <c r="E143" s="42">
        <f>SUM(E135:E142)</f>
        <v>-14987.039999999979</v>
      </c>
      <c r="F143" s="30"/>
    </row>
    <row r="144" spans="2:10" x14ac:dyDescent="0.2">
      <c r="B144" s="28" t="s">
        <v>111</v>
      </c>
      <c r="C144" s="29"/>
      <c r="D144" s="29"/>
      <c r="E144" s="29"/>
      <c r="F144" s="30"/>
    </row>
    <row r="145" spans="2:8" x14ac:dyDescent="0.2">
      <c r="B145" s="69" t="s">
        <v>112</v>
      </c>
      <c r="C145" s="29">
        <v>5502348.8600000003</v>
      </c>
      <c r="D145" s="29">
        <v>5482548.8600000003</v>
      </c>
      <c r="E145" s="42">
        <f>+D145-C145</f>
        <v>-19800</v>
      </c>
      <c r="F145" s="30"/>
    </row>
    <row r="146" spans="2:8" x14ac:dyDescent="0.2">
      <c r="B146" s="71" t="s">
        <v>110</v>
      </c>
      <c r="C146" s="35">
        <f>SUM(C145:C145)</f>
        <v>5502348.8600000003</v>
      </c>
      <c r="D146" s="35">
        <f>SUM(D145:D145)</f>
        <v>5482548.8600000003</v>
      </c>
      <c r="E146" s="42">
        <f>SUM(E145:E145)</f>
        <v>-19800</v>
      </c>
      <c r="F146" s="30"/>
    </row>
    <row r="147" spans="2:8" x14ac:dyDescent="0.2">
      <c r="B147" s="50"/>
      <c r="C147" s="72"/>
      <c r="D147" s="72"/>
      <c r="E147" s="72"/>
      <c r="F147" s="51">
        <v>0</v>
      </c>
    </row>
    <row r="148" spans="2:8" x14ac:dyDescent="0.2">
      <c r="C148" s="37">
        <f>+C143+C146</f>
        <v>7326805.3000000007</v>
      </c>
      <c r="D148" s="37">
        <f>+D143+D146</f>
        <v>7292018.2599999998</v>
      </c>
      <c r="E148" s="46">
        <f>+E143+E146</f>
        <v>-34787.039999999979</v>
      </c>
      <c r="F148" s="73"/>
    </row>
    <row r="149" spans="2:8" x14ac:dyDescent="0.2">
      <c r="C149" s="45"/>
      <c r="D149" s="45"/>
      <c r="E149" s="45"/>
      <c r="F149" s="45"/>
    </row>
    <row r="150" spans="2:8" x14ac:dyDescent="0.2">
      <c r="C150" s="45"/>
      <c r="D150" s="45"/>
      <c r="E150" s="45"/>
      <c r="F150" s="45"/>
    </row>
    <row r="151" spans="2:8" x14ac:dyDescent="0.2">
      <c r="C151" s="45"/>
      <c r="D151" s="45"/>
      <c r="E151" s="45"/>
      <c r="F151" s="45"/>
    </row>
    <row r="152" spans="2:8" x14ac:dyDescent="0.2">
      <c r="B152" s="23" t="s">
        <v>96</v>
      </c>
      <c r="C152" s="24" t="s">
        <v>97</v>
      </c>
      <c r="D152" s="24" t="s">
        <v>98</v>
      </c>
      <c r="E152" s="24" t="s">
        <v>99</v>
      </c>
      <c r="F152" s="24" t="s">
        <v>100</v>
      </c>
    </row>
    <row r="153" spans="2:8" x14ac:dyDescent="0.2">
      <c r="B153" s="28" t="s">
        <v>113</v>
      </c>
      <c r="C153" s="29"/>
      <c r="D153" s="29"/>
      <c r="E153" s="29"/>
      <c r="F153" s="30"/>
    </row>
    <row r="154" spans="2:8" x14ac:dyDescent="0.2">
      <c r="B154" s="69" t="s">
        <v>114</v>
      </c>
      <c r="C154" s="29">
        <v>-230408.79</v>
      </c>
      <c r="D154" s="29">
        <v>-223483.98</v>
      </c>
      <c r="E154" s="29">
        <f t="shared" ref="E154:E162" si="1">+D154-C154</f>
        <v>6924.8099999999977</v>
      </c>
      <c r="F154" s="30"/>
      <c r="H154" s="55"/>
    </row>
    <row r="155" spans="2:8" x14ac:dyDescent="0.2">
      <c r="B155" s="69" t="s">
        <v>115</v>
      </c>
      <c r="C155" s="29">
        <v>-141010.9</v>
      </c>
      <c r="D155" s="29">
        <v>-145001.56</v>
      </c>
      <c r="E155" s="29">
        <f t="shared" si="1"/>
        <v>-3990.6600000000035</v>
      </c>
      <c r="F155" s="30"/>
    </row>
    <row r="156" spans="2:8" x14ac:dyDescent="0.2">
      <c r="B156" s="69" t="s">
        <v>116</v>
      </c>
      <c r="C156" s="29">
        <v>-899551.27</v>
      </c>
      <c r="D156" s="29">
        <v>-899551.27</v>
      </c>
      <c r="E156" s="29">
        <f t="shared" si="1"/>
        <v>0</v>
      </c>
      <c r="F156" s="30"/>
    </row>
    <row r="157" spans="2:8" x14ac:dyDescent="0.2">
      <c r="B157" s="69" t="s">
        <v>117</v>
      </c>
      <c r="C157" s="29">
        <v>-125879.03</v>
      </c>
      <c r="D157" s="29">
        <v>-126036.59</v>
      </c>
      <c r="E157" s="29">
        <f t="shared" si="1"/>
        <v>-157.55999999999767</v>
      </c>
      <c r="F157" s="30"/>
    </row>
    <row r="158" spans="2:8" x14ac:dyDescent="0.2">
      <c r="B158" s="69" t="s">
        <v>118</v>
      </c>
      <c r="C158" s="29">
        <v>-58473.94</v>
      </c>
      <c r="D158" s="29">
        <v>-59606.44</v>
      </c>
      <c r="E158" s="29">
        <f t="shared" si="1"/>
        <v>-1132.5</v>
      </c>
      <c r="F158" s="30"/>
    </row>
    <row r="159" spans="2:8" x14ac:dyDescent="0.2">
      <c r="B159" s="69" t="s">
        <v>119</v>
      </c>
      <c r="C159" s="29">
        <v>-20350</v>
      </c>
      <c r="D159" s="29">
        <v>-18500</v>
      </c>
      <c r="E159" s="29">
        <f t="shared" si="1"/>
        <v>1850</v>
      </c>
      <c r="F159" s="30"/>
    </row>
    <row r="160" spans="2:8" x14ac:dyDescent="0.2">
      <c r="B160" s="69" t="s">
        <v>120</v>
      </c>
      <c r="C160" s="29">
        <v>-208440.4</v>
      </c>
      <c r="D160" s="29">
        <v>-208440.4</v>
      </c>
      <c r="E160" s="29">
        <f t="shared" si="1"/>
        <v>0</v>
      </c>
      <c r="F160" s="30"/>
    </row>
    <row r="161" spans="2:6" x14ac:dyDescent="0.2">
      <c r="B161" s="69" t="s">
        <v>121</v>
      </c>
      <c r="C161" s="29">
        <v>-4239553.03</v>
      </c>
      <c r="D161" s="29">
        <v>-4415828.03</v>
      </c>
      <c r="E161" s="29">
        <f t="shared" si="1"/>
        <v>-176275</v>
      </c>
      <c r="F161" s="30"/>
    </row>
    <row r="162" spans="2:6" x14ac:dyDescent="0.2">
      <c r="B162" s="69" t="s">
        <v>122</v>
      </c>
      <c r="C162" s="29">
        <v>-19800</v>
      </c>
      <c r="D162" s="29">
        <v>0</v>
      </c>
      <c r="E162" s="42">
        <f t="shared" si="1"/>
        <v>19800</v>
      </c>
      <c r="F162" s="30"/>
    </row>
    <row r="163" spans="2:6" x14ac:dyDescent="0.2">
      <c r="B163" s="50"/>
      <c r="C163" s="29"/>
      <c r="D163" s="29"/>
      <c r="E163" s="29"/>
      <c r="F163" s="51">
        <v>0</v>
      </c>
    </row>
    <row r="164" spans="2:6" x14ac:dyDescent="0.2">
      <c r="C164" s="37">
        <f>SUM(C154:C163)</f>
        <v>-5943467.3600000003</v>
      </c>
      <c r="D164" s="37">
        <f t="shared" ref="D164" si="2">SUM(D154:D163)</f>
        <v>-6096448.2700000005</v>
      </c>
      <c r="E164" s="37">
        <f>SUM(E154:E163)</f>
        <v>-152980.91</v>
      </c>
      <c r="F164" s="73"/>
    </row>
    <row r="165" spans="2:6" x14ac:dyDescent="0.2">
      <c r="C165" s="45"/>
      <c r="D165" s="45"/>
      <c r="E165" s="45"/>
      <c r="F165" s="45"/>
    </row>
    <row r="166" spans="2:6" x14ac:dyDescent="0.2">
      <c r="C166" s="45"/>
      <c r="D166" s="45"/>
      <c r="E166" s="45"/>
      <c r="F166" s="45"/>
    </row>
    <row r="167" spans="2:6" x14ac:dyDescent="0.2">
      <c r="C167" s="45"/>
      <c r="D167" s="45"/>
      <c r="E167" s="45"/>
      <c r="F167" s="45"/>
    </row>
    <row r="168" spans="2:6" x14ac:dyDescent="0.2">
      <c r="B168" s="23" t="s">
        <v>123</v>
      </c>
      <c r="C168" s="24" t="s">
        <v>97</v>
      </c>
      <c r="D168" s="24" t="s">
        <v>98</v>
      </c>
      <c r="E168" s="24" t="s">
        <v>99</v>
      </c>
      <c r="F168" s="24" t="s">
        <v>100</v>
      </c>
    </row>
    <row r="169" spans="2:6" x14ac:dyDescent="0.2">
      <c r="B169" s="25" t="s">
        <v>124</v>
      </c>
      <c r="C169" s="27"/>
      <c r="D169" s="27"/>
      <c r="E169" s="27"/>
      <c r="F169" s="27"/>
    </row>
    <row r="170" spans="2:6" x14ac:dyDescent="0.2">
      <c r="B170" s="28" t="s">
        <v>125</v>
      </c>
      <c r="C170" s="74" t="s">
        <v>58</v>
      </c>
      <c r="D170" s="75"/>
      <c r="E170" s="76"/>
      <c r="F170" s="30"/>
    </row>
    <row r="171" spans="2:6" x14ac:dyDescent="0.2">
      <c r="B171" s="50" t="s">
        <v>126</v>
      </c>
      <c r="C171" s="30"/>
      <c r="D171" s="30"/>
      <c r="E171" s="30"/>
      <c r="F171" s="30"/>
    </row>
    <row r="172" spans="2:6" x14ac:dyDescent="0.2">
      <c r="C172" s="77">
        <v>0</v>
      </c>
      <c r="D172" s="77">
        <v>0</v>
      </c>
      <c r="E172" s="77">
        <v>0</v>
      </c>
      <c r="F172" s="73"/>
    </row>
    <row r="173" spans="2:6" x14ac:dyDescent="0.2">
      <c r="C173" s="45"/>
      <c r="D173" s="45"/>
      <c r="E173" s="45"/>
      <c r="F173" s="45"/>
    </row>
    <row r="174" spans="2:6" x14ac:dyDescent="0.2">
      <c r="C174" s="45"/>
      <c r="D174" s="45"/>
      <c r="E174" s="45"/>
      <c r="F174" s="45"/>
    </row>
    <row r="175" spans="2:6" x14ac:dyDescent="0.2">
      <c r="C175" s="45"/>
      <c r="D175" s="45"/>
      <c r="E175" s="45"/>
      <c r="F175" s="45"/>
    </row>
    <row r="176" spans="2:6" x14ac:dyDescent="0.2">
      <c r="B176" s="78" t="s">
        <v>127</v>
      </c>
      <c r="C176" s="79" t="s">
        <v>8</v>
      </c>
      <c r="D176" s="45"/>
      <c r="E176" s="45"/>
      <c r="F176" s="45"/>
    </row>
    <row r="177" spans="2:6" x14ac:dyDescent="0.2">
      <c r="B177" s="80" t="s">
        <v>128</v>
      </c>
      <c r="C177" s="26"/>
      <c r="D177" s="45"/>
      <c r="E177" s="45"/>
      <c r="F177" s="45"/>
    </row>
    <row r="178" spans="2:6" x14ac:dyDescent="0.2">
      <c r="B178" s="81" t="s">
        <v>129</v>
      </c>
      <c r="C178" s="29">
        <v>-50499382.93</v>
      </c>
    </row>
    <row r="179" spans="2:6" x14ac:dyDescent="0.2">
      <c r="B179" s="81" t="s">
        <v>130</v>
      </c>
      <c r="C179" s="29">
        <v>-465456.91</v>
      </c>
    </row>
    <row r="180" spans="2:6" x14ac:dyDescent="0.2">
      <c r="B180" s="81" t="s">
        <v>131</v>
      </c>
      <c r="C180" s="29">
        <v>-4747448.2</v>
      </c>
    </row>
    <row r="181" spans="2:6" x14ac:dyDescent="0.2">
      <c r="B181" s="81" t="s">
        <v>132</v>
      </c>
      <c r="C181" s="29">
        <v>-5277931.95</v>
      </c>
    </row>
    <row r="182" spans="2:6" ht="13.5" customHeight="1" x14ac:dyDescent="0.2">
      <c r="B182" s="82"/>
      <c r="C182" s="72"/>
    </row>
    <row r="183" spans="2:6" ht="13.5" customHeight="1" x14ac:dyDescent="0.2">
      <c r="C183" s="83">
        <f>SUM(C177:C182)</f>
        <v>-60990219.990000002</v>
      </c>
    </row>
    <row r="184" spans="2:6" ht="13.5" customHeight="1" x14ac:dyDescent="0.2">
      <c r="C184" s="45"/>
      <c r="D184" s="45"/>
    </row>
    <row r="185" spans="2:6" ht="13.5" customHeight="1" x14ac:dyDescent="0.2">
      <c r="C185" s="45"/>
      <c r="D185" s="45"/>
    </row>
    <row r="186" spans="2:6" ht="13.5" customHeight="1" x14ac:dyDescent="0.2">
      <c r="C186" s="45"/>
      <c r="D186" s="45"/>
    </row>
    <row r="187" spans="2:6" ht="13.5" customHeight="1" x14ac:dyDescent="0.2">
      <c r="B187" s="84" t="s">
        <v>133</v>
      </c>
      <c r="C187" s="85" t="s">
        <v>8</v>
      </c>
      <c r="D187" s="86" t="s">
        <v>134</v>
      </c>
    </row>
    <row r="188" spans="2:6" ht="13.5" customHeight="1" x14ac:dyDescent="0.2">
      <c r="B188" s="87"/>
      <c r="C188" s="88"/>
      <c r="D188" s="89"/>
    </row>
    <row r="189" spans="2:6" ht="13.5" customHeight="1" x14ac:dyDescent="0.2">
      <c r="B189" s="90" t="s">
        <v>58</v>
      </c>
      <c r="C189" s="91"/>
      <c r="D189" s="91"/>
    </row>
    <row r="190" spans="2:6" ht="13.5" customHeight="1" x14ac:dyDescent="0.2">
      <c r="B190" s="92"/>
      <c r="C190" s="93"/>
      <c r="D190" s="93"/>
    </row>
    <row r="191" spans="2:6" x14ac:dyDescent="0.2">
      <c r="C191" s="77">
        <v>0</v>
      </c>
      <c r="D191" s="24"/>
    </row>
    <row r="192" spans="2:6" ht="13.5" customHeight="1" x14ac:dyDescent="0.2">
      <c r="C192" s="45"/>
      <c r="D192" s="45"/>
    </row>
    <row r="193" spans="2:6" ht="13.5" customHeight="1" x14ac:dyDescent="0.2">
      <c r="C193" s="45"/>
      <c r="D193" s="45"/>
    </row>
    <row r="194" spans="2:6" x14ac:dyDescent="0.2">
      <c r="B194" s="18" t="s">
        <v>135</v>
      </c>
    </row>
    <row r="196" spans="2:6" x14ac:dyDescent="0.2">
      <c r="B196" s="84" t="s">
        <v>136</v>
      </c>
      <c r="C196" s="94" t="s">
        <v>8</v>
      </c>
      <c r="D196" s="24" t="s">
        <v>54</v>
      </c>
      <c r="E196" s="24" t="s">
        <v>55</v>
      </c>
      <c r="F196" s="24" t="s">
        <v>56</v>
      </c>
    </row>
    <row r="197" spans="2:6" x14ac:dyDescent="0.2">
      <c r="B197" s="25"/>
      <c r="C197" s="95"/>
      <c r="D197" s="29"/>
      <c r="E197" s="29"/>
      <c r="F197" s="29"/>
    </row>
    <row r="198" spans="2:6" x14ac:dyDescent="0.2">
      <c r="B198" s="28" t="s">
        <v>137</v>
      </c>
      <c r="C198" s="95"/>
      <c r="D198" s="96">
        <f>SUM(D200:D208)</f>
        <v>9734</v>
      </c>
      <c r="E198" s="29"/>
      <c r="F198" s="29"/>
    </row>
    <row r="199" spans="2:6" x14ac:dyDescent="0.2">
      <c r="B199" s="28"/>
      <c r="C199" s="95"/>
      <c r="D199" s="35"/>
      <c r="E199" s="29"/>
      <c r="F199" s="29"/>
    </row>
    <row r="200" spans="2:6" ht="13.5" customHeight="1" x14ac:dyDescent="0.2">
      <c r="B200" s="69" t="s">
        <v>138</v>
      </c>
      <c r="C200" s="95">
        <v>174.86</v>
      </c>
      <c r="D200" s="29">
        <v>174.86</v>
      </c>
      <c r="E200" s="42">
        <v>0</v>
      </c>
      <c r="F200" s="42">
        <v>0</v>
      </c>
    </row>
    <row r="201" spans="2:6" ht="13.5" customHeight="1" x14ac:dyDescent="0.2">
      <c r="B201" s="69" t="s">
        <v>139</v>
      </c>
      <c r="C201" s="95">
        <v>172.5</v>
      </c>
      <c r="D201" s="29">
        <v>172.5</v>
      </c>
      <c r="E201" s="42">
        <v>0</v>
      </c>
      <c r="F201" s="42">
        <v>0</v>
      </c>
    </row>
    <row r="202" spans="2:6" ht="13.5" customHeight="1" x14ac:dyDescent="0.2">
      <c r="B202" s="69" t="s">
        <v>140</v>
      </c>
      <c r="C202" s="95">
        <v>517.5</v>
      </c>
      <c r="D202" s="29">
        <v>517.5</v>
      </c>
      <c r="E202" s="42">
        <v>0</v>
      </c>
      <c r="F202" s="42">
        <v>0</v>
      </c>
    </row>
    <row r="203" spans="2:6" ht="13.5" customHeight="1" x14ac:dyDescent="0.2">
      <c r="B203" s="69" t="s">
        <v>141</v>
      </c>
      <c r="C203" s="95">
        <v>58.42</v>
      </c>
      <c r="D203" s="29">
        <v>58.42</v>
      </c>
      <c r="E203" s="42">
        <v>0</v>
      </c>
      <c r="F203" s="42">
        <v>0</v>
      </c>
    </row>
    <row r="204" spans="2:6" ht="13.5" customHeight="1" x14ac:dyDescent="0.2">
      <c r="B204" s="69" t="s">
        <v>142</v>
      </c>
      <c r="C204" s="95">
        <v>345</v>
      </c>
      <c r="D204" s="29">
        <v>345</v>
      </c>
      <c r="E204" s="42">
        <v>0</v>
      </c>
      <c r="F204" s="42">
        <v>0</v>
      </c>
    </row>
    <row r="205" spans="2:6" ht="13.5" customHeight="1" x14ac:dyDescent="0.2">
      <c r="B205" s="69" t="s">
        <v>143</v>
      </c>
      <c r="C205" s="95">
        <v>329.03</v>
      </c>
      <c r="D205" s="29">
        <v>329.03</v>
      </c>
      <c r="E205" s="42">
        <v>0</v>
      </c>
      <c r="F205" s="42">
        <v>0</v>
      </c>
    </row>
    <row r="206" spans="2:6" ht="13.5" customHeight="1" x14ac:dyDescent="0.2">
      <c r="B206" s="69" t="s">
        <v>144</v>
      </c>
      <c r="C206" s="95">
        <v>278.88</v>
      </c>
      <c r="D206" s="29">
        <v>278.88</v>
      </c>
      <c r="E206" s="42">
        <v>0</v>
      </c>
      <c r="F206" s="42">
        <v>0</v>
      </c>
    </row>
    <row r="207" spans="2:6" ht="13.5" customHeight="1" x14ac:dyDescent="0.2">
      <c r="B207" s="69" t="s">
        <v>145</v>
      </c>
      <c r="C207" s="95">
        <v>5002.5</v>
      </c>
      <c r="D207" s="29">
        <v>5002.5</v>
      </c>
      <c r="E207" s="42">
        <v>0</v>
      </c>
      <c r="F207" s="42">
        <v>0</v>
      </c>
    </row>
    <row r="208" spans="2:6" ht="13.5" customHeight="1" x14ac:dyDescent="0.2">
      <c r="B208" s="69" t="s">
        <v>146</v>
      </c>
      <c r="C208" s="95">
        <v>2855.31</v>
      </c>
      <c r="D208" s="29">
        <v>2855.31</v>
      </c>
      <c r="E208" s="42"/>
      <c r="F208" s="42"/>
    </row>
    <row r="209" spans="2:9" ht="13.5" customHeight="1" x14ac:dyDescent="0.2">
      <c r="B209" s="69"/>
      <c r="C209" s="95"/>
      <c r="D209" s="29"/>
      <c r="E209" s="42"/>
      <c r="F209" s="42"/>
    </row>
    <row r="210" spans="2:9" x14ac:dyDescent="0.2">
      <c r="B210" s="28" t="s">
        <v>147</v>
      </c>
      <c r="C210" s="95"/>
      <c r="D210" s="96">
        <f>SUM(D211:D230)</f>
        <v>9408280.75</v>
      </c>
      <c r="E210" s="29"/>
      <c r="F210" s="29"/>
    </row>
    <row r="211" spans="2:9" x14ac:dyDescent="0.2">
      <c r="B211" s="69"/>
      <c r="C211" s="95"/>
      <c r="D211" s="29"/>
      <c r="E211" s="42"/>
      <c r="F211" s="42"/>
    </row>
    <row r="212" spans="2:9" ht="13.5" customHeight="1" x14ac:dyDescent="0.2">
      <c r="B212" s="45" t="s">
        <v>148</v>
      </c>
      <c r="C212" s="29">
        <v>1847519.66</v>
      </c>
      <c r="D212" s="29">
        <v>1847519.66</v>
      </c>
      <c r="E212" s="42">
        <v>0</v>
      </c>
      <c r="F212" s="42">
        <v>0</v>
      </c>
    </row>
    <row r="213" spans="2:9" ht="13.5" customHeight="1" x14ac:dyDescent="0.2">
      <c r="B213" s="69" t="s">
        <v>149</v>
      </c>
      <c r="C213" s="29">
        <v>115421.47</v>
      </c>
      <c r="D213" s="29">
        <v>115421.47</v>
      </c>
      <c r="E213" s="42">
        <v>0</v>
      </c>
      <c r="F213" s="42">
        <v>0</v>
      </c>
    </row>
    <row r="214" spans="2:9" ht="13.5" customHeight="1" x14ac:dyDescent="0.2">
      <c r="B214" s="69" t="s">
        <v>150</v>
      </c>
      <c r="C214" s="29">
        <v>3438.11</v>
      </c>
      <c r="D214" s="29">
        <v>3438.11</v>
      </c>
      <c r="E214" s="42">
        <v>0</v>
      </c>
      <c r="F214" s="42">
        <v>0</v>
      </c>
    </row>
    <row r="215" spans="2:9" ht="13.5" customHeight="1" x14ac:dyDescent="0.2">
      <c r="B215" s="69" t="s">
        <v>151</v>
      </c>
      <c r="C215" s="29">
        <v>81407.23</v>
      </c>
      <c r="D215" s="29">
        <v>81407.23</v>
      </c>
      <c r="E215" s="42">
        <v>0</v>
      </c>
      <c r="F215" s="42">
        <v>0</v>
      </c>
    </row>
    <row r="216" spans="2:9" ht="13.5" customHeight="1" x14ac:dyDescent="0.2">
      <c r="B216" s="97" t="s">
        <v>152</v>
      </c>
      <c r="C216" s="29">
        <v>2073.92</v>
      </c>
      <c r="D216" s="29">
        <v>2073.92</v>
      </c>
      <c r="E216" s="42">
        <v>0</v>
      </c>
      <c r="F216" s="42">
        <v>0</v>
      </c>
    </row>
    <row r="217" spans="2:9" ht="13.5" customHeight="1" x14ac:dyDescent="0.2">
      <c r="B217" s="69" t="s">
        <v>153</v>
      </c>
      <c r="C217" s="29">
        <v>1765</v>
      </c>
      <c r="D217" s="29">
        <v>1765</v>
      </c>
      <c r="E217" s="42">
        <v>0</v>
      </c>
      <c r="F217" s="42">
        <v>0</v>
      </c>
    </row>
    <row r="218" spans="2:9" ht="13.5" customHeight="1" x14ac:dyDescent="0.2">
      <c r="B218" s="69" t="s">
        <v>154</v>
      </c>
      <c r="C218" s="29">
        <v>925.75</v>
      </c>
      <c r="D218" s="29">
        <v>925.75</v>
      </c>
      <c r="E218" s="42">
        <v>0</v>
      </c>
      <c r="F218" s="42">
        <v>0</v>
      </c>
    </row>
    <row r="219" spans="2:9" ht="13.5" customHeight="1" x14ac:dyDescent="0.2">
      <c r="B219" s="69" t="s">
        <v>155</v>
      </c>
      <c r="C219" s="29">
        <v>8081.45</v>
      </c>
      <c r="D219" s="29">
        <v>8081.45</v>
      </c>
      <c r="E219" s="42">
        <v>0</v>
      </c>
      <c r="F219" s="42">
        <v>0</v>
      </c>
    </row>
    <row r="220" spans="2:9" ht="13.5" customHeight="1" x14ac:dyDescent="0.2">
      <c r="B220" s="69" t="s">
        <v>156</v>
      </c>
      <c r="C220" s="29">
        <v>175130.23999999999</v>
      </c>
      <c r="D220" s="29">
        <v>175130.23999999999</v>
      </c>
      <c r="E220" s="42">
        <v>0</v>
      </c>
      <c r="F220" s="42">
        <v>0</v>
      </c>
    </row>
    <row r="221" spans="2:9" x14ac:dyDescent="0.2">
      <c r="B221" s="69" t="s">
        <v>157</v>
      </c>
      <c r="C221" s="29">
        <v>19192</v>
      </c>
      <c r="D221" s="29">
        <v>19192</v>
      </c>
      <c r="E221" s="42">
        <v>0</v>
      </c>
      <c r="F221" s="42">
        <v>0</v>
      </c>
    </row>
    <row r="222" spans="2:9" ht="13.5" customHeight="1" x14ac:dyDescent="0.2">
      <c r="B222" s="97" t="s">
        <v>158</v>
      </c>
      <c r="C222" s="29">
        <v>2587.21</v>
      </c>
      <c r="D222" s="29">
        <v>2587.21</v>
      </c>
      <c r="E222" s="42">
        <v>0</v>
      </c>
      <c r="F222" s="42">
        <v>0</v>
      </c>
    </row>
    <row r="223" spans="2:9" ht="13.5" customHeight="1" x14ac:dyDescent="0.2">
      <c r="B223" s="69" t="s">
        <v>159</v>
      </c>
      <c r="C223" s="29">
        <v>25475.35</v>
      </c>
      <c r="D223" s="29">
        <v>25475.35</v>
      </c>
      <c r="E223" s="42">
        <v>0</v>
      </c>
      <c r="F223" s="42">
        <v>0</v>
      </c>
    </row>
    <row r="224" spans="2:9" ht="13.5" customHeight="1" x14ac:dyDescent="0.2">
      <c r="B224" s="69" t="s">
        <v>160</v>
      </c>
      <c r="C224" s="29">
        <v>745102.11</v>
      </c>
      <c r="D224" s="29">
        <v>745102.11</v>
      </c>
      <c r="E224" s="42">
        <v>0</v>
      </c>
      <c r="F224" s="42">
        <v>0</v>
      </c>
      <c r="H224" s="55">
        <f>+C224+G224</f>
        <v>745102.11</v>
      </c>
      <c r="I224" s="98"/>
    </row>
    <row r="225" spans="2:6" ht="13.5" customHeight="1" x14ac:dyDescent="0.2">
      <c r="B225" s="69" t="s">
        <v>161</v>
      </c>
      <c r="C225" s="29">
        <v>37449.25</v>
      </c>
      <c r="D225" s="29">
        <v>37449.25</v>
      </c>
      <c r="E225" s="42">
        <v>0</v>
      </c>
      <c r="F225" s="42">
        <v>0</v>
      </c>
    </row>
    <row r="226" spans="2:6" ht="13.5" customHeight="1" x14ac:dyDescent="0.2">
      <c r="B226" s="69" t="s">
        <v>162</v>
      </c>
      <c r="C226" s="29">
        <v>213.57</v>
      </c>
      <c r="D226" s="29">
        <v>213.57</v>
      </c>
      <c r="E226" s="42">
        <v>0</v>
      </c>
      <c r="F226" s="42">
        <v>0</v>
      </c>
    </row>
    <row r="227" spans="2:6" ht="13.5" customHeight="1" x14ac:dyDescent="0.2">
      <c r="B227" s="69" t="s">
        <v>163</v>
      </c>
      <c r="C227" s="29">
        <v>33221.949999999997</v>
      </c>
      <c r="D227" s="29">
        <v>33221.949999999997</v>
      </c>
      <c r="E227" s="42">
        <v>0</v>
      </c>
      <c r="F227" s="42">
        <v>0</v>
      </c>
    </row>
    <row r="228" spans="2:6" ht="13.5" customHeight="1" x14ac:dyDescent="0.2">
      <c r="B228" s="69" t="s">
        <v>164</v>
      </c>
      <c r="C228" s="29">
        <v>6200866.2699999996</v>
      </c>
      <c r="D228" s="29">
        <v>6200866.2699999996</v>
      </c>
      <c r="E228" s="42">
        <v>0</v>
      </c>
      <c r="F228" s="42">
        <v>0</v>
      </c>
    </row>
    <row r="229" spans="2:6" ht="13.5" customHeight="1" x14ac:dyDescent="0.2">
      <c r="B229" s="69" t="s">
        <v>165</v>
      </c>
      <c r="C229" s="29">
        <v>108410.21</v>
      </c>
      <c r="D229" s="29">
        <v>108410.21</v>
      </c>
      <c r="E229" s="42">
        <v>0</v>
      </c>
      <c r="F229" s="42">
        <v>0</v>
      </c>
    </row>
    <row r="230" spans="2:6" ht="13.5" customHeight="1" x14ac:dyDescent="0.2">
      <c r="B230" s="43"/>
      <c r="C230" s="29"/>
      <c r="D230" s="29"/>
      <c r="E230" s="42">
        <v>0</v>
      </c>
      <c r="F230" s="42">
        <v>0</v>
      </c>
    </row>
    <row r="231" spans="2:6" x14ac:dyDescent="0.2">
      <c r="B231" s="99"/>
      <c r="C231" s="37">
        <f>SUM(C197:C230)</f>
        <v>9418014.75</v>
      </c>
      <c r="D231" s="37">
        <f>+D210+D198</f>
        <v>9418014.75</v>
      </c>
      <c r="E231" s="77">
        <f>SUM(E197:E230)</f>
        <v>0</v>
      </c>
      <c r="F231" s="77">
        <f>SUM(F197:F230)</f>
        <v>0</v>
      </c>
    </row>
    <row r="232" spans="2:6" x14ac:dyDescent="0.2">
      <c r="B232" s="99"/>
      <c r="C232" s="99"/>
      <c r="D232" s="99"/>
      <c r="E232" s="99"/>
      <c r="F232" s="99"/>
    </row>
    <row r="233" spans="2:6" x14ac:dyDescent="0.2">
      <c r="B233" s="99"/>
      <c r="C233" s="99"/>
      <c r="D233" s="99"/>
      <c r="E233" s="99"/>
      <c r="F233" s="99"/>
    </row>
    <row r="234" spans="2:6" x14ac:dyDescent="0.2">
      <c r="B234" s="100" t="s">
        <v>136</v>
      </c>
      <c r="C234" s="94" t="s">
        <v>8</v>
      </c>
      <c r="D234" s="24" t="s">
        <v>54</v>
      </c>
      <c r="E234" s="24" t="s">
        <v>55</v>
      </c>
      <c r="F234" s="24" t="s">
        <v>56</v>
      </c>
    </row>
    <row r="235" spans="2:6" x14ac:dyDescent="0.2">
      <c r="B235" s="28" t="s">
        <v>166</v>
      </c>
      <c r="C235" s="29"/>
      <c r="D235" s="29"/>
      <c r="E235" s="29"/>
      <c r="F235" s="29"/>
    </row>
    <row r="236" spans="2:6" x14ac:dyDescent="0.2">
      <c r="B236" s="69" t="s">
        <v>167</v>
      </c>
      <c r="C236" s="42">
        <v>4809254.38</v>
      </c>
      <c r="D236" s="42">
        <v>4809254.38</v>
      </c>
      <c r="E236" s="42">
        <v>0</v>
      </c>
      <c r="F236" s="42">
        <v>0</v>
      </c>
    </row>
    <row r="237" spans="2:6" x14ac:dyDescent="0.2">
      <c r="B237" s="69" t="s">
        <v>168</v>
      </c>
      <c r="C237" s="42">
        <v>1379790</v>
      </c>
      <c r="D237" s="42">
        <v>1379790</v>
      </c>
      <c r="E237" s="42">
        <v>0</v>
      </c>
      <c r="F237" s="42">
        <v>0</v>
      </c>
    </row>
    <row r="238" spans="2:6" x14ac:dyDescent="0.2">
      <c r="B238" s="69" t="s">
        <v>169</v>
      </c>
      <c r="C238" s="42">
        <v>6650</v>
      </c>
      <c r="D238" s="42">
        <v>6650</v>
      </c>
      <c r="E238" s="42">
        <v>0</v>
      </c>
      <c r="F238" s="42">
        <v>0</v>
      </c>
    </row>
    <row r="239" spans="2:6" x14ac:dyDescent="0.2">
      <c r="B239" s="69" t="s">
        <v>170</v>
      </c>
      <c r="C239" s="42">
        <v>0</v>
      </c>
      <c r="D239" s="42">
        <v>0</v>
      </c>
      <c r="E239" s="42">
        <v>0</v>
      </c>
      <c r="F239" s="42">
        <v>0</v>
      </c>
    </row>
    <row r="240" spans="2:6" x14ac:dyDescent="0.2">
      <c r="B240" s="43"/>
      <c r="C240" s="29"/>
      <c r="D240" s="29"/>
      <c r="E240" s="29"/>
      <c r="F240" s="29"/>
    </row>
    <row r="241" spans="2:6" x14ac:dyDescent="0.2">
      <c r="C241" s="37">
        <f>SUM(C235:C240)</f>
        <v>6195694.3799999999</v>
      </c>
      <c r="D241" s="37">
        <f>SUM(D235:D240)</f>
        <v>6195694.3799999999</v>
      </c>
      <c r="E241" s="77">
        <f>SUM(E235:E240)</f>
        <v>0</v>
      </c>
      <c r="F241" s="77">
        <f>SUM(F235:F240)</f>
        <v>0</v>
      </c>
    </row>
    <row r="242" spans="2:6" x14ac:dyDescent="0.2">
      <c r="B242" s="99"/>
      <c r="C242" s="38"/>
      <c r="D242" s="38"/>
      <c r="E242" s="101"/>
      <c r="F242" s="101"/>
    </row>
    <row r="243" spans="2:6" x14ac:dyDescent="0.2">
      <c r="B243" s="99"/>
      <c r="C243" s="38"/>
      <c r="D243" s="38"/>
      <c r="E243" s="101"/>
      <c r="F243" s="101"/>
    </row>
    <row r="244" spans="2:6" x14ac:dyDescent="0.2">
      <c r="B244" s="84" t="s">
        <v>171</v>
      </c>
      <c r="C244" s="85" t="s">
        <v>8</v>
      </c>
      <c r="D244" s="24" t="s">
        <v>172</v>
      </c>
      <c r="E244" s="24" t="s">
        <v>134</v>
      </c>
    </row>
    <row r="245" spans="2:6" x14ac:dyDescent="0.2">
      <c r="B245" s="80" t="s">
        <v>173</v>
      </c>
      <c r="C245" s="102"/>
      <c r="D245" s="103"/>
      <c r="E245" s="104"/>
    </row>
    <row r="246" spans="2:6" x14ac:dyDescent="0.2">
      <c r="B246" s="48" t="s">
        <v>58</v>
      </c>
      <c r="C246" s="30"/>
      <c r="D246" s="105"/>
      <c r="E246" s="106"/>
    </row>
    <row r="247" spans="2:6" x14ac:dyDescent="0.2">
      <c r="B247" s="107"/>
      <c r="C247" s="108"/>
      <c r="D247" s="109"/>
      <c r="E247" s="110"/>
    </row>
    <row r="248" spans="2:6" x14ac:dyDescent="0.2">
      <c r="C248" s="77">
        <v>0</v>
      </c>
      <c r="D248" s="111"/>
      <c r="E248" s="112"/>
    </row>
    <row r="249" spans="2:6" x14ac:dyDescent="0.2">
      <c r="C249" s="45"/>
      <c r="D249" s="45"/>
      <c r="E249" s="45"/>
    </row>
    <row r="250" spans="2:6" x14ac:dyDescent="0.2">
      <c r="C250" s="45"/>
      <c r="D250" s="45"/>
      <c r="E250" s="45"/>
    </row>
    <row r="251" spans="2:6" x14ac:dyDescent="0.2">
      <c r="B251" s="100" t="s">
        <v>174</v>
      </c>
      <c r="C251" s="94" t="s">
        <v>8</v>
      </c>
      <c r="D251" s="24" t="s">
        <v>172</v>
      </c>
      <c r="E251" s="24" t="s">
        <v>134</v>
      </c>
    </row>
    <row r="252" spans="2:6" x14ac:dyDescent="0.2">
      <c r="B252" s="28" t="s">
        <v>175</v>
      </c>
      <c r="C252" s="29"/>
      <c r="D252" s="105"/>
      <c r="E252" s="106"/>
    </row>
    <row r="253" spans="2:6" x14ac:dyDescent="0.2">
      <c r="B253" s="69"/>
      <c r="C253" s="29"/>
      <c r="D253" s="105"/>
      <c r="E253" s="106"/>
    </row>
    <row r="254" spans="2:6" x14ac:dyDescent="0.2">
      <c r="B254" s="48" t="s">
        <v>58</v>
      </c>
      <c r="C254" s="29"/>
      <c r="D254" s="105"/>
      <c r="E254" s="106"/>
    </row>
    <row r="255" spans="2:6" x14ac:dyDescent="0.2">
      <c r="B255" s="43"/>
      <c r="C255" s="29"/>
      <c r="D255" s="105"/>
      <c r="E255" s="106"/>
    </row>
    <row r="256" spans="2:6" x14ac:dyDescent="0.2">
      <c r="C256" s="77">
        <v>0</v>
      </c>
      <c r="D256" s="111"/>
      <c r="E256" s="112"/>
    </row>
    <row r="257" spans="2:6" x14ac:dyDescent="0.2">
      <c r="C257" s="38"/>
      <c r="D257" s="38"/>
      <c r="E257" s="38"/>
      <c r="F257" s="38"/>
    </row>
    <row r="258" spans="2:6" x14ac:dyDescent="0.2">
      <c r="C258" s="38"/>
      <c r="D258" s="38"/>
      <c r="E258" s="38"/>
      <c r="F258" s="38"/>
    </row>
    <row r="259" spans="2:6" x14ac:dyDescent="0.2">
      <c r="B259" s="84" t="s">
        <v>176</v>
      </c>
      <c r="C259" s="85" t="s">
        <v>8</v>
      </c>
      <c r="D259" s="24" t="s">
        <v>172</v>
      </c>
      <c r="E259" s="24" t="s">
        <v>134</v>
      </c>
      <c r="F259" s="38"/>
    </row>
    <row r="260" spans="2:6" x14ac:dyDescent="0.2">
      <c r="B260" s="80" t="s">
        <v>177</v>
      </c>
      <c r="C260" s="102"/>
      <c r="D260" s="113"/>
      <c r="E260" s="104"/>
      <c r="F260" s="38"/>
    </row>
    <row r="261" spans="2:6" x14ac:dyDescent="0.2">
      <c r="B261" s="114" t="s">
        <v>58</v>
      </c>
      <c r="C261" s="115"/>
      <c r="D261" s="116"/>
      <c r="E261" s="106"/>
    </row>
    <row r="262" spans="2:6" x14ac:dyDescent="0.2">
      <c r="B262" s="107"/>
      <c r="C262" s="108"/>
      <c r="D262" s="117"/>
      <c r="E262" s="110"/>
    </row>
    <row r="263" spans="2:6" x14ac:dyDescent="0.2">
      <c r="C263" s="77">
        <f>SUM(C262:C262)</f>
        <v>0</v>
      </c>
      <c r="D263" s="111"/>
      <c r="E263" s="112"/>
    </row>
    <row r="266" spans="2:6" x14ac:dyDescent="0.2">
      <c r="B266" s="84" t="s">
        <v>178</v>
      </c>
      <c r="C266" s="85" t="s">
        <v>8</v>
      </c>
      <c r="D266" s="79" t="s">
        <v>172</v>
      </c>
      <c r="E266" s="79" t="s">
        <v>72</v>
      </c>
    </row>
    <row r="267" spans="2:6" x14ac:dyDescent="0.2">
      <c r="B267" s="80" t="s">
        <v>179</v>
      </c>
      <c r="C267" s="27"/>
      <c r="D267" s="27">
        <v>0</v>
      </c>
      <c r="E267" s="27">
        <v>0</v>
      </c>
    </row>
    <row r="268" spans="2:6" x14ac:dyDescent="0.2">
      <c r="B268" s="114" t="s">
        <v>58</v>
      </c>
      <c r="C268" s="30"/>
      <c r="D268" s="30"/>
      <c r="E268" s="30"/>
    </row>
    <row r="269" spans="2:6" x14ac:dyDescent="0.2">
      <c r="B269" s="50"/>
      <c r="C269" s="118"/>
      <c r="D269" s="118">
        <v>0</v>
      </c>
      <c r="E269" s="118">
        <v>0</v>
      </c>
    </row>
    <row r="270" spans="2:6" x14ac:dyDescent="0.2">
      <c r="C270" s="77">
        <f>SUM(C269:C269)</f>
        <v>0</v>
      </c>
      <c r="D270" s="111"/>
      <c r="E270" s="112"/>
    </row>
    <row r="273" spans="2:5" x14ac:dyDescent="0.2">
      <c r="B273" s="100" t="s">
        <v>180</v>
      </c>
      <c r="C273" s="94" t="s">
        <v>8</v>
      </c>
      <c r="D273" s="24" t="s">
        <v>172</v>
      </c>
      <c r="E273" s="24" t="s">
        <v>134</v>
      </c>
    </row>
    <row r="274" spans="2:5" x14ac:dyDescent="0.2">
      <c r="B274" s="28" t="s">
        <v>181</v>
      </c>
      <c r="C274" s="29"/>
      <c r="D274" s="105"/>
      <c r="E274" s="106"/>
    </row>
    <row r="275" spans="2:5" ht="13.5" customHeight="1" x14ac:dyDescent="0.2">
      <c r="B275" s="69" t="s">
        <v>182</v>
      </c>
      <c r="C275" s="29">
        <v>4500000</v>
      </c>
      <c r="D275" s="105" t="s">
        <v>183</v>
      </c>
      <c r="E275" s="106"/>
    </row>
    <row r="276" spans="2:5" ht="13.5" customHeight="1" x14ac:dyDescent="0.2">
      <c r="B276" s="69" t="s">
        <v>184</v>
      </c>
      <c r="C276" s="29">
        <v>4402000</v>
      </c>
      <c r="D276" s="105" t="s">
        <v>183</v>
      </c>
      <c r="E276" s="106"/>
    </row>
    <row r="277" spans="2:5" ht="13.5" customHeight="1" x14ac:dyDescent="0.2">
      <c r="B277" s="69" t="s">
        <v>185</v>
      </c>
      <c r="C277" s="29">
        <v>4076.59</v>
      </c>
      <c r="D277" s="105" t="s">
        <v>183</v>
      </c>
      <c r="E277" s="106"/>
    </row>
    <row r="278" spans="2:5" ht="13.5" customHeight="1" x14ac:dyDescent="0.2">
      <c r="B278" s="69" t="s">
        <v>186</v>
      </c>
      <c r="C278" s="29">
        <v>2777457.07</v>
      </c>
      <c r="D278" s="105" t="s">
        <v>183</v>
      </c>
      <c r="E278" s="106"/>
    </row>
    <row r="279" spans="2:5" ht="13.5" customHeight="1" x14ac:dyDescent="0.2">
      <c r="B279" s="69" t="s">
        <v>187</v>
      </c>
      <c r="C279" s="29">
        <v>6613024</v>
      </c>
      <c r="D279" s="105" t="s">
        <v>183</v>
      </c>
      <c r="E279" s="106"/>
    </row>
    <row r="280" spans="2:5" ht="13.5" customHeight="1" x14ac:dyDescent="0.2">
      <c r="B280" s="69" t="s">
        <v>188</v>
      </c>
      <c r="C280" s="29">
        <v>12000000</v>
      </c>
      <c r="D280" s="105" t="s">
        <v>183</v>
      </c>
      <c r="E280" s="106"/>
    </row>
    <row r="281" spans="2:5" ht="13.5" customHeight="1" x14ac:dyDescent="0.2">
      <c r="B281" s="69" t="s">
        <v>189</v>
      </c>
      <c r="C281" s="29">
        <v>10000000</v>
      </c>
      <c r="D281" s="105" t="s">
        <v>183</v>
      </c>
      <c r="E281" s="106"/>
    </row>
    <row r="282" spans="2:5" ht="13.5" customHeight="1" x14ac:dyDescent="0.2">
      <c r="B282" s="69" t="s">
        <v>190</v>
      </c>
      <c r="C282" s="29">
        <v>4971554.7699999996</v>
      </c>
      <c r="D282" s="105" t="s">
        <v>183</v>
      </c>
      <c r="E282" s="106"/>
    </row>
    <row r="283" spans="2:5" ht="13.5" customHeight="1" x14ac:dyDescent="0.2">
      <c r="B283" s="69" t="s">
        <v>191</v>
      </c>
      <c r="C283" s="29">
        <v>6868254.1699999999</v>
      </c>
      <c r="D283" s="105" t="s">
        <v>183</v>
      </c>
      <c r="E283" s="106"/>
    </row>
    <row r="284" spans="2:5" ht="13.5" customHeight="1" x14ac:dyDescent="0.2">
      <c r="B284" s="69" t="s">
        <v>192</v>
      </c>
      <c r="C284" s="29">
        <v>8000000</v>
      </c>
      <c r="D284" s="105" t="s">
        <v>183</v>
      </c>
      <c r="E284" s="106"/>
    </row>
    <row r="285" spans="2:5" ht="13.5" customHeight="1" x14ac:dyDescent="0.2">
      <c r="B285" s="69" t="s">
        <v>193</v>
      </c>
      <c r="C285" s="29">
        <v>1800000</v>
      </c>
      <c r="D285" s="105" t="s">
        <v>183</v>
      </c>
      <c r="E285" s="106"/>
    </row>
    <row r="286" spans="2:5" ht="13.5" customHeight="1" x14ac:dyDescent="0.2">
      <c r="B286" s="69" t="s">
        <v>194</v>
      </c>
      <c r="C286" s="29">
        <v>2320055</v>
      </c>
      <c r="D286" s="105" t="s">
        <v>183</v>
      </c>
      <c r="E286" s="106"/>
    </row>
    <row r="287" spans="2:5" ht="13.5" customHeight="1" x14ac:dyDescent="0.2">
      <c r="B287" s="69" t="s">
        <v>195</v>
      </c>
      <c r="C287" s="29">
        <v>-725013.42</v>
      </c>
      <c r="D287" s="105" t="s">
        <v>183</v>
      </c>
      <c r="E287" s="106"/>
    </row>
    <row r="288" spans="2:5" ht="13.5" customHeight="1" x14ac:dyDescent="0.2">
      <c r="B288" s="69" t="s">
        <v>196</v>
      </c>
      <c r="C288" s="29">
        <v>1057016.18</v>
      </c>
      <c r="D288" s="105" t="s">
        <v>183</v>
      </c>
      <c r="E288" s="106"/>
    </row>
    <row r="289" spans="2:5" ht="13.5" customHeight="1" x14ac:dyDescent="0.2">
      <c r="B289" s="69" t="s">
        <v>197</v>
      </c>
      <c r="C289" s="29">
        <v>25543.05</v>
      </c>
      <c r="D289" s="105" t="s">
        <v>183</v>
      </c>
      <c r="E289" s="106"/>
    </row>
    <row r="290" spans="2:5" ht="13.5" customHeight="1" x14ac:dyDescent="0.2">
      <c r="B290" s="69" t="s">
        <v>198</v>
      </c>
      <c r="C290" s="29">
        <v>5046477.87</v>
      </c>
      <c r="D290" s="105" t="s">
        <v>183</v>
      </c>
      <c r="E290" s="106"/>
    </row>
    <row r="291" spans="2:5" ht="13.5" customHeight="1" x14ac:dyDescent="0.2">
      <c r="B291" s="69" t="s">
        <v>199</v>
      </c>
      <c r="C291" s="29">
        <v>1567680.25</v>
      </c>
      <c r="D291" s="105" t="s">
        <v>183</v>
      </c>
      <c r="E291" s="106"/>
    </row>
    <row r="292" spans="2:5" ht="13.5" customHeight="1" x14ac:dyDescent="0.2">
      <c r="B292" s="69" t="s">
        <v>200</v>
      </c>
      <c r="C292" s="29">
        <v>59120.800000000003</v>
      </c>
      <c r="D292" s="105" t="s">
        <v>183</v>
      </c>
      <c r="E292" s="106"/>
    </row>
    <row r="293" spans="2:5" ht="13.5" customHeight="1" x14ac:dyDescent="0.2">
      <c r="B293" s="69" t="s">
        <v>201</v>
      </c>
      <c r="C293" s="29">
        <v>118372.24</v>
      </c>
      <c r="D293" s="105" t="s">
        <v>183</v>
      </c>
      <c r="E293" s="106"/>
    </row>
    <row r="294" spans="2:5" ht="13.5" customHeight="1" x14ac:dyDescent="0.2">
      <c r="B294" s="69" t="s">
        <v>202</v>
      </c>
      <c r="C294" s="29">
        <v>851935.11</v>
      </c>
      <c r="D294" s="105" t="s">
        <v>183</v>
      </c>
      <c r="E294" s="106"/>
    </row>
    <row r="295" spans="2:5" ht="13.5" customHeight="1" x14ac:dyDescent="0.2">
      <c r="B295" s="69" t="s">
        <v>187</v>
      </c>
      <c r="C295" s="29">
        <v>3030162</v>
      </c>
      <c r="D295" s="105" t="s">
        <v>183</v>
      </c>
      <c r="E295" s="106"/>
    </row>
    <row r="296" spans="2:5" ht="13.5" customHeight="1" x14ac:dyDescent="0.2">
      <c r="B296" s="69" t="s">
        <v>203</v>
      </c>
      <c r="C296" s="29">
        <v>699252.28</v>
      </c>
      <c r="D296" s="105" t="s">
        <v>183</v>
      </c>
      <c r="E296" s="106"/>
    </row>
    <row r="297" spans="2:5" ht="13.5" customHeight="1" x14ac:dyDescent="0.2">
      <c r="B297" s="69" t="s">
        <v>204</v>
      </c>
      <c r="C297" s="29">
        <v>259569.43</v>
      </c>
      <c r="D297" s="105" t="s">
        <v>183</v>
      </c>
      <c r="E297" s="106"/>
    </row>
    <row r="298" spans="2:5" ht="13.5" customHeight="1" x14ac:dyDescent="0.2">
      <c r="B298" s="69" t="s">
        <v>205</v>
      </c>
      <c r="C298" s="29">
        <v>1977028.61</v>
      </c>
      <c r="D298" s="105" t="s">
        <v>183</v>
      </c>
      <c r="E298" s="106"/>
    </row>
    <row r="299" spans="2:5" ht="13.5" customHeight="1" x14ac:dyDescent="0.2">
      <c r="B299" s="69" t="s">
        <v>206</v>
      </c>
      <c r="C299" s="29">
        <v>1762883.99</v>
      </c>
      <c r="D299" s="105" t="s">
        <v>183</v>
      </c>
      <c r="E299" s="106"/>
    </row>
    <row r="300" spans="2:5" ht="13.5" customHeight="1" x14ac:dyDescent="0.2">
      <c r="B300" s="119" t="s">
        <v>207</v>
      </c>
      <c r="C300" s="95">
        <v>304289.46000000002</v>
      </c>
      <c r="D300" s="105" t="s">
        <v>183</v>
      </c>
      <c r="E300" s="106"/>
    </row>
    <row r="301" spans="2:5" ht="13.5" customHeight="1" x14ac:dyDescent="0.2">
      <c r="B301" s="107"/>
      <c r="C301" s="29"/>
      <c r="D301" s="105"/>
      <c r="E301" s="120"/>
    </row>
    <row r="302" spans="2:5" x14ac:dyDescent="0.2">
      <c r="C302" s="37">
        <f>SUM(C274:C300)</f>
        <v>80290739.449999973</v>
      </c>
      <c r="D302" s="111"/>
      <c r="E302" s="112"/>
    </row>
    <row r="305" spans="2:5" x14ac:dyDescent="0.2">
      <c r="B305" s="100" t="s">
        <v>208</v>
      </c>
      <c r="C305" s="94" t="s">
        <v>8</v>
      </c>
      <c r="D305" s="24" t="s">
        <v>172</v>
      </c>
      <c r="E305" s="24" t="s">
        <v>134</v>
      </c>
    </row>
    <row r="306" spans="2:5" x14ac:dyDescent="0.2">
      <c r="B306" s="28" t="s">
        <v>209</v>
      </c>
      <c r="C306" s="29"/>
      <c r="D306" s="105"/>
      <c r="E306" s="106"/>
    </row>
    <row r="307" spans="2:5" x14ac:dyDescent="0.2">
      <c r="B307" s="69"/>
      <c r="C307" s="29">
        <v>0</v>
      </c>
      <c r="D307" s="105" t="s">
        <v>183</v>
      </c>
      <c r="E307" s="106"/>
    </row>
    <row r="308" spans="2:5" x14ac:dyDescent="0.2">
      <c r="B308" s="107"/>
      <c r="C308" s="29"/>
      <c r="D308" s="109"/>
      <c r="E308" s="110"/>
    </row>
    <row r="309" spans="2:5" x14ac:dyDescent="0.2">
      <c r="C309" s="37">
        <f>SUM(C306:C308)</f>
        <v>0</v>
      </c>
      <c r="D309" s="111"/>
      <c r="E309" s="112"/>
    </row>
    <row r="310" spans="2:5" x14ac:dyDescent="0.2">
      <c r="C310" s="45"/>
      <c r="D310" s="45"/>
      <c r="E310" s="45"/>
    </row>
    <row r="311" spans="2:5" x14ac:dyDescent="0.2">
      <c r="B311" s="18" t="s">
        <v>210</v>
      </c>
    </row>
    <row r="312" spans="2:5" ht="6.75" customHeight="1" x14ac:dyDescent="0.2">
      <c r="B312" s="18"/>
    </row>
    <row r="313" spans="2:5" x14ac:dyDescent="0.2">
      <c r="B313" s="18" t="s">
        <v>211</v>
      </c>
    </row>
    <row r="314" spans="2:5" ht="4.5" customHeight="1" x14ac:dyDescent="0.2"/>
    <row r="315" spans="2:5" x14ac:dyDescent="0.2">
      <c r="B315" s="100" t="s">
        <v>212</v>
      </c>
      <c r="C315" s="94" t="s">
        <v>8</v>
      </c>
      <c r="D315" s="24" t="s">
        <v>213</v>
      </c>
      <c r="E315" s="24" t="s">
        <v>72</v>
      </c>
    </row>
    <row r="316" spans="2:5" x14ac:dyDescent="0.2">
      <c r="B316" s="25" t="s">
        <v>214</v>
      </c>
      <c r="C316" s="29"/>
      <c r="D316" s="27"/>
      <c r="E316" s="27"/>
    </row>
    <row r="317" spans="2:5" ht="12.75" customHeight="1" x14ac:dyDescent="0.2">
      <c r="B317" s="91" t="s">
        <v>215</v>
      </c>
      <c r="C317" s="29">
        <v>14332.67</v>
      </c>
      <c r="D317" s="30"/>
      <c r="E317" s="30"/>
    </row>
    <row r="318" spans="2:5" ht="12.75" customHeight="1" x14ac:dyDescent="0.2">
      <c r="B318" s="91" t="s">
        <v>216</v>
      </c>
      <c r="C318" s="29">
        <v>2049.1999999999998</v>
      </c>
      <c r="D318" s="30"/>
      <c r="E318" s="30"/>
    </row>
    <row r="319" spans="2:5" ht="12.75" customHeight="1" x14ac:dyDescent="0.2">
      <c r="B319" s="91" t="s">
        <v>217</v>
      </c>
      <c r="C319" s="29">
        <v>94.51</v>
      </c>
      <c r="D319" s="30"/>
      <c r="E319" s="30"/>
    </row>
    <row r="320" spans="2:5" ht="12.75" customHeight="1" x14ac:dyDescent="0.2">
      <c r="B320" s="91" t="s">
        <v>218</v>
      </c>
      <c r="C320" s="29">
        <v>443567.97</v>
      </c>
      <c r="D320" s="30"/>
      <c r="E320" s="30"/>
    </row>
    <row r="321" spans="2:5" ht="12.75" customHeight="1" x14ac:dyDescent="0.2">
      <c r="B321" s="91" t="s">
        <v>219</v>
      </c>
      <c r="C321" s="29">
        <v>250800.85</v>
      </c>
      <c r="D321" s="30"/>
      <c r="E321" s="30"/>
    </row>
    <row r="322" spans="2:5" ht="12.75" customHeight="1" x14ac:dyDescent="0.2">
      <c r="B322" s="91" t="s">
        <v>220</v>
      </c>
      <c r="C322" s="29">
        <v>91893.53</v>
      </c>
      <c r="D322" s="30"/>
      <c r="E322" s="30"/>
    </row>
    <row r="323" spans="2:5" ht="12.75" customHeight="1" x14ac:dyDescent="0.2">
      <c r="B323" s="91" t="s">
        <v>221</v>
      </c>
      <c r="C323" s="29">
        <v>73698.55</v>
      </c>
      <c r="D323" s="30"/>
      <c r="E323" s="30"/>
    </row>
    <row r="324" spans="2:5" ht="12.75" customHeight="1" x14ac:dyDescent="0.2">
      <c r="B324" s="91" t="s">
        <v>222</v>
      </c>
      <c r="C324" s="29">
        <v>54.04</v>
      </c>
      <c r="D324" s="30"/>
      <c r="E324" s="30"/>
    </row>
    <row r="325" spans="2:5" ht="12.75" customHeight="1" x14ac:dyDescent="0.2">
      <c r="B325" s="91" t="s">
        <v>223</v>
      </c>
      <c r="C325" s="29">
        <v>4515.22</v>
      </c>
      <c r="D325" s="30"/>
      <c r="E325" s="30"/>
    </row>
    <row r="326" spans="2:5" ht="12.75" customHeight="1" x14ac:dyDescent="0.2">
      <c r="B326" s="91" t="s">
        <v>224</v>
      </c>
      <c r="C326" s="29">
        <v>165903.45000000001</v>
      </c>
      <c r="D326" s="30"/>
      <c r="E326" s="30"/>
    </row>
    <row r="327" spans="2:5" ht="12.75" customHeight="1" x14ac:dyDescent="0.2">
      <c r="B327" s="91" t="s">
        <v>225</v>
      </c>
      <c r="C327" s="29">
        <v>73179.600000000006</v>
      </c>
      <c r="D327" s="30"/>
      <c r="E327" s="30"/>
    </row>
    <row r="328" spans="2:5" ht="12.75" customHeight="1" x14ac:dyDescent="0.2">
      <c r="B328" s="91" t="s">
        <v>226</v>
      </c>
      <c r="C328" s="29">
        <v>376.93</v>
      </c>
      <c r="D328" s="30"/>
      <c r="E328" s="30"/>
    </row>
    <row r="329" spans="2:5" ht="12.75" customHeight="1" x14ac:dyDescent="0.2">
      <c r="B329" s="91" t="s">
        <v>227</v>
      </c>
      <c r="C329" s="29">
        <v>180.04</v>
      </c>
      <c r="D329" s="30"/>
      <c r="E329" s="30"/>
    </row>
    <row r="330" spans="2:5" ht="12.75" customHeight="1" x14ac:dyDescent="0.2">
      <c r="B330" s="91" t="s">
        <v>228</v>
      </c>
      <c r="C330" s="29">
        <v>48.31</v>
      </c>
      <c r="D330" s="30"/>
      <c r="E330" s="30"/>
    </row>
    <row r="331" spans="2:5" ht="12.75" customHeight="1" x14ac:dyDescent="0.2">
      <c r="B331" s="91" t="s">
        <v>229</v>
      </c>
      <c r="C331" s="29">
        <v>85.26</v>
      </c>
      <c r="D331" s="30"/>
      <c r="E331" s="30"/>
    </row>
    <row r="332" spans="2:5" ht="12.75" customHeight="1" x14ac:dyDescent="0.2">
      <c r="B332" s="91" t="s">
        <v>230</v>
      </c>
      <c r="C332" s="29">
        <v>301.58</v>
      </c>
      <c r="D332" s="30"/>
      <c r="E332" s="30"/>
    </row>
    <row r="333" spans="2:5" ht="12.75" customHeight="1" x14ac:dyDescent="0.2">
      <c r="B333" s="91" t="s">
        <v>231</v>
      </c>
      <c r="C333" s="29">
        <v>71327.91</v>
      </c>
      <c r="D333" s="30"/>
      <c r="E333" s="30"/>
    </row>
    <row r="334" spans="2:5" ht="12.75" customHeight="1" x14ac:dyDescent="0.2">
      <c r="B334" s="91" t="s">
        <v>232</v>
      </c>
      <c r="C334" s="29">
        <v>847676.01</v>
      </c>
      <c r="D334" s="30"/>
      <c r="E334" s="30"/>
    </row>
    <row r="335" spans="2:5" ht="12.75" customHeight="1" x14ac:dyDescent="0.2">
      <c r="B335" s="91" t="s">
        <v>233</v>
      </c>
      <c r="C335" s="29">
        <v>142.49</v>
      </c>
      <c r="D335" s="30"/>
      <c r="E335" s="30"/>
    </row>
    <row r="336" spans="2:5" ht="12.75" customHeight="1" x14ac:dyDescent="0.2">
      <c r="B336" s="91" t="s">
        <v>234</v>
      </c>
      <c r="C336" s="29">
        <v>602.75</v>
      </c>
      <c r="D336" s="30"/>
      <c r="E336" s="30"/>
    </row>
    <row r="337" spans="2:5" ht="12.75" customHeight="1" x14ac:dyDescent="0.2">
      <c r="B337" s="91" t="s">
        <v>235</v>
      </c>
      <c r="C337" s="29">
        <v>3653.04</v>
      </c>
      <c r="D337" s="30"/>
      <c r="E337" s="30"/>
    </row>
    <row r="338" spans="2:5" ht="12.75" customHeight="1" x14ac:dyDescent="0.2">
      <c r="B338" s="91" t="s">
        <v>236</v>
      </c>
      <c r="C338" s="29">
        <v>20630.77</v>
      </c>
      <c r="D338" s="30"/>
      <c r="E338" s="30"/>
    </row>
    <row r="339" spans="2:5" ht="12.75" customHeight="1" x14ac:dyDescent="0.2">
      <c r="B339" s="91" t="s">
        <v>237</v>
      </c>
      <c r="C339" s="29">
        <v>432158.62</v>
      </c>
      <c r="D339" s="30"/>
      <c r="E339" s="30"/>
    </row>
    <row r="340" spans="2:5" ht="12.75" customHeight="1" x14ac:dyDescent="0.2">
      <c r="B340" s="91" t="s">
        <v>238</v>
      </c>
      <c r="C340" s="29">
        <v>9346.15</v>
      </c>
      <c r="D340" s="30"/>
      <c r="E340" s="30"/>
    </row>
    <row r="341" spans="2:5" ht="12.75" customHeight="1" x14ac:dyDescent="0.2">
      <c r="B341" s="91" t="s">
        <v>239</v>
      </c>
      <c r="C341" s="29">
        <v>4263.43</v>
      </c>
      <c r="D341" s="30"/>
      <c r="E341" s="30"/>
    </row>
    <row r="342" spans="2:5" ht="12.75" customHeight="1" x14ac:dyDescent="0.2">
      <c r="B342" s="91" t="s">
        <v>240</v>
      </c>
      <c r="C342" s="29">
        <v>14992.57</v>
      </c>
      <c r="D342" s="30"/>
      <c r="E342" s="30"/>
    </row>
    <row r="343" spans="2:5" ht="12.75" customHeight="1" x14ac:dyDescent="0.2">
      <c r="B343" s="91" t="s">
        <v>241</v>
      </c>
      <c r="C343" s="29">
        <v>627.6</v>
      </c>
      <c r="D343" s="30"/>
      <c r="E343" s="30"/>
    </row>
    <row r="344" spans="2:5" ht="12.75" customHeight="1" x14ac:dyDescent="0.2">
      <c r="B344" s="91" t="s">
        <v>242</v>
      </c>
      <c r="C344" s="29">
        <v>806.83</v>
      </c>
      <c r="D344" s="30"/>
      <c r="E344" s="30"/>
    </row>
    <row r="345" spans="2:5" ht="12.75" customHeight="1" x14ac:dyDescent="0.2">
      <c r="B345" s="91" t="s">
        <v>243</v>
      </c>
      <c r="C345" s="29">
        <v>10504.6</v>
      </c>
      <c r="D345" s="30"/>
      <c r="E345" s="30"/>
    </row>
    <row r="346" spans="2:5" ht="12.75" customHeight="1" x14ac:dyDescent="0.2">
      <c r="B346" s="91" t="s">
        <v>244</v>
      </c>
      <c r="C346" s="29">
        <v>1755.82</v>
      </c>
      <c r="D346" s="30"/>
      <c r="E346" s="30"/>
    </row>
    <row r="347" spans="2:5" ht="12.75" customHeight="1" x14ac:dyDescent="0.2">
      <c r="B347" s="91" t="s">
        <v>245</v>
      </c>
      <c r="C347" s="29">
        <v>4227.74</v>
      </c>
      <c r="D347" s="30"/>
      <c r="E347" s="30"/>
    </row>
    <row r="348" spans="2:5" ht="12.75" customHeight="1" x14ac:dyDescent="0.2">
      <c r="B348" s="91" t="s">
        <v>246</v>
      </c>
      <c r="C348" s="29">
        <v>10519.67</v>
      </c>
      <c r="D348" s="30"/>
      <c r="E348" s="30"/>
    </row>
    <row r="349" spans="2:5" ht="12.75" customHeight="1" x14ac:dyDescent="0.2">
      <c r="B349" s="91" t="s">
        <v>247</v>
      </c>
      <c r="C349" s="29">
        <v>332.52</v>
      </c>
      <c r="D349" s="30"/>
      <c r="E349" s="30"/>
    </row>
    <row r="350" spans="2:5" ht="12.75" customHeight="1" x14ac:dyDescent="0.2">
      <c r="B350" s="91" t="s">
        <v>248</v>
      </c>
      <c r="C350" s="29">
        <v>146066.19</v>
      </c>
      <c r="D350" s="30"/>
      <c r="E350" s="30"/>
    </row>
    <row r="351" spans="2:5" ht="12.75" customHeight="1" x14ac:dyDescent="0.2">
      <c r="B351" s="91" t="s">
        <v>249</v>
      </c>
      <c r="C351" s="29">
        <v>6940</v>
      </c>
      <c r="D351" s="30"/>
      <c r="E351" s="30"/>
    </row>
    <row r="352" spans="2:5" ht="12.75" customHeight="1" x14ac:dyDescent="0.2">
      <c r="B352" s="4" t="s">
        <v>250</v>
      </c>
      <c r="C352" s="29">
        <v>213305.18</v>
      </c>
      <c r="D352" s="121"/>
      <c r="E352" s="56"/>
    </row>
    <row r="353" spans="2:6" ht="12.75" customHeight="1" x14ac:dyDescent="0.2">
      <c r="B353" s="4"/>
      <c r="C353" s="29"/>
      <c r="D353" s="121"/>
      <c r="E353" s="56"/>
    </row>
    <row r="354" spans="2:6" x14ac:dyDescent="0.2">
      <c r="C354" s="37">
        <f>SUM(C316:C352)</f>
        <v>2920961.6000000006</v>
      </c>
      <c r="D354" s="111"/>
      <c r="E354" s="112"/>
    </row>
    <row r="356" spans="2:6" ht="16.5" customHeight="1" x14ac:dyDescent="0.2">
      <c r="B356" s="100" t="s">
        <v>251</v>
      </c>
      <c r="C356" s="94" t="s">
        <v>8</v>
      </c>
      <c r="D356" s="24" t="s">
        <v>213</v>
      </c>
      <c r="E356" s="24" t="s">
        <v>72</v>
      </c>
    </row>
    <row r="357" spans="2:6" x14ac:dyDescent="0.2">
      <c r="B357" s="25" t="s">
        <v>252</v>
      </c>
      <c r="C357" s="29"/>
      <c r="D357" s="27"/>
      <c r="E357" s="27"/>
    </row>
    <row r="358" spans="2:6" x14ac:dyDescent="0.2">
      <c r="B358" s="48" t="s">
        <v>58</v>
      </c>
      <c r="C358" s="29"/>
      <c r="D358" s="30"/>
      <c r="E358" s="30"/>
    </row>
    <row r="359" spans="2:6" x14ac:dyDescent="0.2">
      <c r="B359" s="50"/>
      <c r="C359" s="29"/>
      <c r="D359" s="51"/>
      <c r="E359" s="51"/>
    </row>
    <row r="360" spans="2:6" x14ac:dyDescent="0.2">
      <c r="C360" s="77">
        <f>SUM(C357:C359)</f>
        <v>0</v>
      </c>
      <c r="D360" s="111"/>
      <c r="E360" s="112"/>
    </row>
    <row r="361" spans="2:6" x14ac:dyDescent="0.2">
      <c r="C361" s="38"/>
      <c r="D361" s="122"/>
      <c r="E361" s="122"/>
    </row>
    <row r="362" spans="2:6" x14ac:dyDescent="0.2">
      <c r="C362" s="38"/>
      <c r="D362" s="122"/>
      <c r="E362" s="122"/>
    </row>
    <row r="363" spans="2:6" ht="15.75" customHeight="1" x14ac:dyDescent="0.2">
      <c r="B363" s="100" t="s">
        <v>253</v>
      </c>
      <c r="C363" s="94" t="s">
        <v>8</v>
      </c>
      <c r="D363" s="24" t="s">
        <v>213</v>
      </c>
      <c r="E363" s="24" t="s">
        <v>72</v>
      </c>
    </row>
    <row r="364" spans="2:6" x14ac:dyDescent="0.2">
      <c r="B364" s="25" t="s">
        <v>254</v>
      </c>
      <c r="C364" s="29"/>
      <c r="D364" s="27"/>
      <c r="E364" s="27"/>
    </row>
    <row r="365" spans="2:6" x14ac:dyDescent="0.2">
      <c r="B365" s="48" t="s">
        <v>58</v>
      </c>
      <c r="C365" s="29"/>
      <c r="D365" s="30"/>
      <c r="E365" s="30"/>
    </row>
    <row r="366" spans="2:6" x14ac:dyDescent="0.2">
      <c r="B366" s="50"/>
      <c r="C366" s="29"/>
      <c r="D366" s="51"/>
      <c r="E366" s="51"/>
    </row>
    <row r="367" spans="2:6" x14ac:dyDescent="0.2">
      <c r="C367" s="77">
        <v>0</v>
      </c>
      <c r="D367" s="111"/>
      <c r="E367" s="112"/>
    </row>
    <row r="368" spans="2:6" x14ac:dyDescent="0.2">
      <c r="C368" s="45"/>
      <c r="D368" s="45"/>
      <c r="E368" s="45"/>
      <c r="F368" s="45"/>
    </row>
    <row r="369" spans="2:7" x14ac:dyDescent="0.2">
      <c r="C369" s="45"/>
      <c r="D369" s="45"/>
      <c r="E369" s="45"/>
      <c r="F369" s="45"/>
    </row>
    <row r="370" spans="2:7" x14ac:dyDescent="0.2">
      <c r="B370" s="123" t="s">
        <v>255</v>
      </c>
    </row>
    <row r="372" spans="2:7" ht="14.25" customHeight="1" x14ac:dyDescent="0.2">
      <c r="B372" s="124" t="s">
        <v>256</v>
      </c>
      <c r="C372" s="94" t="s">
        <v>8</v>
      </c>
      <c r="D372" s="24" t="s">
        <v>257</v>
      </c>
      <c r="E372" s="24" t="s">
        <v>258</v>
      </c>
    </row>
    <row r="373" spans="2:7" x14ac:dyDescent="0.2">
      <c r="B373" s="28" t="s">
        <v>259</v>
      </c>
      <c r="C373" s="29"/>
      <c r="D373" s="125"/>
      <c r="E373" s="30"/>
    </row>
    <row r="374" spans="2:7" x14ac:dyDescent="0.2">
      <c r="B374" s="69" t="s">
        <v>260</v>
      </c>
      <c r="C374" s="29">
        <v>0</v>
      </c>
      <c r="D374" s="125">
        <f t="shared" ref="D374:D390" si="3">C374/C$392</f>
        <v>0</v>
      </c>
      <c r="E374" s="30">
        <v>0</v>
      </c>
    </row>
    <row r="375" spans="2:7" hidden="1" x14ac:dyDescent="0.2">
      <c r="B375" s="69" t="s">
        <v>261</v>
      </c>
      <c r="C375" s="29">
        <v>0</v>
      </c>
      <c r="D375" s="125">
        <f t="shared" si="3"/>
        <v>0</v>
      </c>
      <c r="E375" s="30"/>
    </row>
    <row r="376" spans="2:7" x14ac:dyDescent="0.2">
      <c r="B376" s="69" t="s">
        <v>262</v>
      </c>
      <c r="C376" s="29">
        <v>0</v>
      </c>
      <c r="D376" s="125">
        <f t="shared" si="3"/>
        <v>0</v>
      </c>
      <c r="E376" s="30"/>
    </row>
    <row r="377" spans="2:7" x14ac:dyDescent="0.2">
      <c r="B377" s="69" t="s">
        <v>263</v>
      </c>
      <c r="C377" s="29">
        <v>0</v>
      </c>
      <c r="D377" s="125">
        <f t="shared" si="3"/>
        <v>0</v>
      </c>
      <c r="E377" s="30"/>
    </row>
    <row r="378" spans="2:7" hidden="1" x14ac:dyDescent="0.2">
      <c r="B378" s="69" t="s">
        <v>264</v>
      </c>
      <c r="C378" s="29">
        <v>0</v>
      </c>
      <c r="D378" s="125">
        <f t="shared" si="3"/>
        <v>0</v>
      </c>
      <c r="E378" s="30"/>
    </row>
    <row r="379" spans="2:7" x14ac:dyDescent="0.2">
      <c r="B379" s="69" t="s">
        <v>265</v>
      </c>
      <c r="C379" s="29">
        <v>0</v>
      </c>
      <c r="D379" s="125">
        <f t="shared" si="3"/>
        <v>0</v>
      </c>
      <c r="E379" s="30"/>
    </row>
    <row r="380" spans="2:7" hidden="1" x14ac:dyDescent="0.2">
      <c r="B380" s="97" t="s">
        <v>266</v>
      </c>
      <c r="C380" s="29">
        <v>0</v>
      </c>
      <c r="D380" s="125">
        <f t="shared" si="3"/>
        <v>0</v>
      </c>
      <c r="E380" s="30"/>
      <c r="G380" s="49"/>
    </row>
    <row r="381" spans="2:7" x14ac:dyDescent="0.2">
      <c r="B381" s="97" t="s">
        <v>267</v>
      </c>
      <c r="C381" s="29">
        <v>0</v>
      </c>
      <c r="D381" s="125">
        <f t="shared" si="3"/>
        <v>0</v>
      </c>
      <c r="E381" s="30"/>
      <c r="G381" s="49"/>
    </row>
    <row r="382" spans="2:7" x14ac:dyDescent="0.2">
      <c r="B382" s="69" t="s">
        <v>268</v>
      </c>
      <c r="C382" s="29">
        <v>0</v>
      </c>
      <c r="D382" s="125">
        <f t="shared" si="3"/>
        <v>0</v>
      </c>
      <c r="E382" s="30"/>
    </row>
    <row r="383" spans="2:7" x14ac:dyDescent="0.2">
      <c r="B383" s="69" t="s">
        <v>269</v>
      </c>
      <c r="C383" s="29">
        <v>209</v>
      </c>
      <c r="D383" s="125">
        <f t="shared" si="3"/>
        <v>7.8149272371755751E-5</v>
      </c>
      <c r="E383" s="30"/>
    </row>
    <row r="384" spans="2:7" x14ac:dyDescent="0.2">
      <c r="B384" s="69" t="s">
        <v>270</v>
      </c>
      <c r="C384" s="29">
        <v>0</v>
      </c>
      <c r="D384" s="125">
        <f t="shared" si="3"/>
        <v>0</v>
      </c>
      <c r="E384" s="30"/>
    </row>
    <row r="385" spans="2:7" x14ac:dyDescent="0.2">
      <c r="B385" s="69" t="s">
        <v>271</v>
      </c>
      <c r="C385" s="29">
        <v>563905.93999999994</v>
      </c>
      <c r="D385" s="125">
        <f t="shared" si="3"/>
        <v>0.21085568850292322</v>
      </c>
      <c r="E385" s="30"/>
    </row>
    <row r="386" spans="2:7" x14ac:dyDescent="0.2">
      <c r="B386" s="69" t="s">
        <v>272</v>
      </c>
      <c r="C386" s="29">
        <v>1624</v>
      </c>
      <c r="D386" s="125">
        <f t="shared" si="3"/>
        <v>6.072460207259872E-4</v>
      </c>
      <c r="E386" s="30"/>
    </row>
    <row r="387" spans="2:7" x14ac:dyDescent="0.2">
      <c r="B387" s="69" t="s">
        <v>273</v>
      </c>
      <c r="C387" s="29">
        <v>0</v>
      </c>
      <c r="D387" s="125">
        <f t="shared" si="3"/>
        <v>0</v>
      </c>
      <c r="E387" s="30"/>
    </row>
    <row r="388" spans="2:7" x14ac:dyDescent="0.2">
      <c r="B388" s="69" t="s">
        <v>274</v>
      </c>
      <c r="C388" s="29">
        <v>1901454.7</v>
      </c>
      <c r="D388" s="125">
        <f t="shared" si="3"/>
        <v>0.71099187202323022</v>
      </c>
      <c r="E388" s="30"/>
    </row>
    <row r="389" spans="2:7" x14ac:dyDescent="0.2">
      <c r="B389" s="69" t="s">
        <v>275</v>
      </c>
      <c r="C389" s="29">
        <v>189166.1</v>
      </c>
      <c r="D389" s="125">
        <f t="shared" si="3"/>
        <v>7.0732981207668827E-2</v>
      </c>
      <c r="E389" s="30"/>
    </row>
    <row r="390" spans="2:7" x14ac:dyDescent="0.2">
      <c r="B390" s="69" t="s">
        <v>276</v>
      </c>
      <c r="C390" s="29">
        <v>18009.370000000003</v>
      </c>
      <c r="D390" s="125">
        <f t="shared" si="3"/>
        <v>6.7340629730800339E-3</v>
      </c>
      <c r="E390" s="30"/>
    </row>
    <row r="391" spans="2:7" x14ac:dyDescent="0.2">
      <c r="B391" s="50"/>
      <c r="C391" s="29"/>
      <c r="D391" s="126"/>
      <c r="E391" s="51">
        <v>0</v>
      </c>
    </row>
    <row r="392" spans="2:7" ht="14.25" customHeight="1" x14ac:dyDescent="0.2">
      <c r="C392" s="37">
        <f>SUM(C373:C391)</f>
        <v>2674369.11</v>
      </c>
      <c r="D392" s="127">
        <f>SUM(D373:D391)</f>
        <v>1</v>
      </c>
      <c r="E392" s="24"/>
    </row>
    <row r="393" spans="2:7" ht="12.75" customHeight="1" x14ac:dyDescent="0.2">
      <c r="C393" s="45"/>
      <c r="D393" s="45"/>
      <c r="E393" s="39"/>
    </row>
    <row r="394" spans="2:7" ht="12.75" customHeight="1" x14ac:dyDescent="0.2">
      <c r="C394" s="45"/>
      <c r="D394" s="45"/>
      <c r="E394" s="39"/>
    </row>
    <row r="395" spans="2:7" x14ac:dyDescent="0.2">
      <c r="B395" s="18" t="s">
        <v>277</v>
      </c>
    </row>
    <row r="397" spans="2:7" x14ac:dyDescent="0.2">
      <c r="B397" s="84" t="s">
        <v>278</v>
      </c>
      <c r="C397" s="85" t="s">
        <v>97</v>
      </c>
      <c r="D397" s="79" t="s">
        <v>98</v>
      </c>
      <c r="E397" s="79" t="s">
        <v>279</v>
      </c>
      <c r="F397" s="128" t="s">
        <v>9</v>
      </c>
      <c r="G397" s="85" t="s">
        <v>172</v>
      </c>
    </row>
    <row r="398" spans="2:7" x14ac:dyDescent="0.2">
      <c r="B398" s="80" t="s">
        <v>280</v>
      </c>
      <c r="C398" s="26"/>
      <c r="D398" s="26"/>
      <c r="E398" s="26"/>
      <c r="F398" s="27"/>
      <c r="G398" s="27"/>
    </row>
    <row r="399" spans="2:7" x14ac:dyDescent="0.2">
      <c r="B399" s="69" t="s">
        <v>281</v>
      </c>
      <c r="C399" s="29">
        <v>-101115791.23</v>
      </c>
      <c r="D399" s="29">
        <v>-101115791.23</v>
      </c>
      <c r="E399" s="42">
        <f>+D399-C399</f>
        <v>0</v>
      </c>
      <c r="F399" s="30"/>
      <c r="G399" s="129" t="s">
        <v>183</v>
      </c>
    </row>
    <row r="400" spans="2:7" x14ac:dyDescent="0.2">
      <c r="B400" s="69" t="s">
        <v>282</v>
      </c>
      <c r="C400" s="29">
        <v>-5000000</v>
      </c>
      <c r="D400" s="29">
        <v>-5000000</v>
      </c>
      <c r="E400" s="42">
        <f t="shared" ref="E400:E406" si="4">+D400-C400</f>
        <v>0</v>
      </c>
      <c r="F400" s="30"/>
      <c r="G400" s="129" t="s">
        <v>183</v>
      </c>
    </row>
    <row r="401" spans="2:7" x14ac:dyDescent="0.2">
      <c r="B401" s="69" t="s">
        <v>283</v>
      </c>
      <c r="C401" s="29">
        <v>-625230</v>
      </c>
      <c r="D401" s="29">
        <v>-625230</v>
      </c>
      <c r="E401" s="42">
        <f t="shared" si="4"/>
        <v>0</v>
      </c>
      <c r="F401" s="30"/>
      <c r="G401" s="129" t="s">
        <v>183</v>
      </c>
    </row>
    <row r="402" spans="2:7" x14ac:dyDescent="0.2">
      <c r="B402" s="69" t="s">
        <v>284</v>
      </c>
      <c r="C402" s="29">
        <v>-5833334</v>
      </c>
      <c r="D402" s="29">
        <v>-5833334</v>
      </c>
      <c r="E402" s="42">
        <f t="shared" si="4"/>
        <v>0</v>
      </c>
      <c r="F402" s="30"/>
      <c r="G402" s="129" t="s">
        <v>183</v>
      </c>
    </row>
    <row r="403" spans="2:7" x14ac:dyDescent="0.2">
      <c r="B403" s="69" t="s">
        <v>285</v>
      </c>
      <c r="C403" s="29">
        <v>-3284768.33</v>
      </c>
      <c r="D403" s="29">
        <v>-3284768.33</v>
      </c>
      <c r="E403" s="42">
        <f t="shared" si="4"/>
        <v>0</v>
      </c>
      <c r="F403" s="30"/>
      <c r="G403" s="129" t="s">
        <v>183</v>
      </c>
    </row>
    <row r="404" spans="2:7" x14ac:dyDescent="0.2">
      <c r="B404" s="69" t="s">
        <v>286</v>
      </c>
      <c r="C404" s="29">
        <v>-2349564.67</v>
      </c>
      <c r="D404" s="29">
        <v>-2349564.67</v>
      </c>
      <c r="E404" s="42">
        <f t="shared" si="4"/>
        <v>0</v>
      </c>
      <c r="F404" s="30"/>
      <c r="G404" s="129" t="s">
        <v>183</v>
      </c>
    </row>
    <row r="405" spans="2:7" x14ac:dyDescent="0.2">
      <c r="B405" s="69" t="s">
        <v>287</v>
      </c>
      <c r="C405" s="29">
        <v>-713402.5</v>
      </c>
      <c r="D405" s="29">
        <v>-713402.5</v>
      </c>
      <c r="E405" s="42">
        <f t="shared" si="4"/>
        <v>0</v>
      </c>
      <c r="F405" s="30"/>
      <c r="G405" s="129" t="s">
        <v>183</v>
      </c>
    </row>
    <row r="406" spans="2:7" x14ac:dyDescent="0.2">
      <c r="B406" s="81" t="s">
        <v>288</v>
      </c>
      <c r="C406" s="29">
        <v>41967024.259999998</v>
      </c>
      <c r="D406" s="29">
        <v>61967024.259999998</v>
      </c>
      <c r="E406" s="42">
        <f t="shared" si="4"/>
        <v>20000000</v>
      </c>
      <c r="F406" s="30"/>
      <c r="G406" s="129" t="s">
        <v>183</v>
      </c>
    </row>
    <row r="407" spans="2:7" x14ac:dyDescent="0.2">
      <c r="B407" s="60"/>
      <c r="C407" s="72"/>
      <c r="D407" s="72"/>
      <c r="E407" s="72"/>
      <c r="F407" s="51"/>
      <c r="G407" s="51"/>
    </row>
    <row r="408" spans="2:7" x14ac:dyDescent="0.2">
      <c r="C408" s="130">
        <f>SUM(C399:C407)</f>
        <v>-76955066.469999999</v>
      </c>
      <c r="D408" s="130">
        <f>SUM(D399:D407)</f>
        <v>-56955066.470000006</v>
      </c>
      <c r="E408" s="131">
        <f>SUM(E399:E407)</f>
        <v>20000000</v>
      </c>
      <c r="F408" s="130"/>
      <c r="G408" s="132"/>
    </row>
    <row r="409" spans="2:7" x14ac:dyDescent="0.2">
      <c r="C409" s="45"/>
      <c r="D409" s="45"/>
      <c r="E409" s="45"/>
      <c r="F409" s="45"/>
      <c r="G409" s="45"/>
    </row>
    <row r="410" spans="2:7" x14ac:dyDescent="0.2">
      <c r="C410" s="45"/>
      <c r="D410" s="45"/>
      <c r="E410" s="45"/>
      <c r="F410" s="45"/>
      <c r="G410" s="45"/>
    </row>
    <row r="411" spans="2:7" x14ac:dyDescent="0.2">
      <c r="B411" s="100" t="s">
        <v>289</v>
      </c>
      <c r="C411" s="94" t="s">
        <v>97</v>
      </c>
      <c r="D411" s="24" t="s">
        <v>98</v>
      </c>
      <c r="E411" s="24" t="s">
        <v>279</v>
      </c>
      <c r="F411" s="133" t="s">
        <v>172</v>
      </c>
    </row>
    <row r="412" spans="2:7" x14ac:dyDescent="0.2">
      <c r="B412" s="28" t="s">
        <v>290</v>
      </c>
      <c r="C412" s="29"/>
      <c r="D412" s="29"/>
      <c r="E412" s="29"/>
      <c r="F412" s="129"/>
    </row>
    <row r="413" spans="2:7" x14ac:dyDescent="0.2">
      <c r="B413" s="69" t="s">
        <v>291</v>
      </c>
      <c r="C413" s="29">
        <v>-10470324.34</v>
      </c>
      <c r="D413" s="29">
        <v>-10470324.34</v>
      </c>
      <c r="E413" s="42">
        <f>+C413-D413</f>
        <v>0</v>
      </c>
      <c r="F413" s="129" t="s">
        <v>183</v>
      </c>
    </row>
    <row r="414" spans="2:7" x14ac:dyDescent="0.2">
      <c r="B414" s="69" t="s">
        <v>292</v>
      </c>
      <c r="C414" s="29">
        <v>0</v>
      </c>
      <c r="D414" s="29">
        <v>-59980326.560000002</v>
      </c>
      <c r="E414" s="42">
        <f>+C414-D414</f>
        <v>59980326.560000002</v>
      </c>
      <c r="F414" s="129" t="s">
        <v>183</v>
      </c>
    </row>
    <row r="415" spans="2:7" x14ac:dyDescent="0.2">
      <c r="B415" s="43"/>
      <c r="C415" s="29"/>
      <c r="D415" s="29"/>
      <c r="E415" s="42"/>
      <c r="F415" s="134"/>
    </row>
    <row r="416" spans="2:7" x14ac:dyDescent="0.2">
      <c r="C416" s="37">
        <f>SUM(C412:C414)</f>
        <v>-10470324.34</v>
      </c>
      <c r="D416" s="37">
        <f>SUM(D412:D414)</f>
        <v>-70450650.900000006</v>
      </c>
      <c r="E416" s="37">
        <f>SUM(E412:E414)</f>
        <v>59980326.560000002</v>
      </c>
      <c r="F416" s="135"/>
    </row>
    <row r="417" spans="2:7" x14ac:dyDescent="0.2">
      <c r="C417" s="38"/>
      <c r="D417" s="38"/>
      <c r="E417" s="38"/>
      <c r="F417" s="136"/>
    </row>
    <row r="418" spans="2:7" x14ac:dyDescent="0.2">
      <c r="C418" s="38"/>
      <c r="D418" s="38"/>
      <c r="E418" s="38"/>
      <c r="F418" s="136"/>
    </row>
    <row r="419" spans="2:7" x14ac:dyDescent="0.2">
      <c r="C419" s="38"/>
      <c r="D419" s="38"/>
      <c r="E419" s="38"/>
      <c r="F419" s="136"/>
    </row>
    <row r="420" spans="2:7" x14ac:dyDescent="0.2">
      <c r="B420" s="123" t="s">
        <v>293</v>
      </c>
      <c r="C420" s="137"/>
      <c r="D420" s="137"/>
      <c r="F420" s="136"/>
    </row>
    <row r="421" spans="2:7" x14ac:dyDescent="0.2">
      <c r="F421" s="136"/>
    </row>
    <row r="422" spans="2:7" x14ac:dyDescent="0.2">
      <c r="B422" s="100" t="s">
        <v>294</v>
      </c>
      <c r="C422" s="94" t="s">
        <v>97</v>
      </c>
      <c r="D422" s="24" t="s">
        <v>98</v>
      </c>
      <c r="E422" s="24" t="s">
        <v>99</v>
      </c>
    </row>
    <row r="423" spans="2:7" x14ac:dyDescent="0.2">
      <c r="B423" s="80"/>
      <c r="C423" s="26"/>
      <c r="D423" s="26"/>
      <c r="E423" s="26"/>
    </row>
    <row r="424" spans="2:7" x14ac:dyDescent="0.2">
      <c r="B424" s="28" t="s">
        <v>295</v>
      </c>
      <c r="C424" s="29"/>
      <c r="D424" s="29"/>
      <c r="E424" s="29"/>
    </row>
    <row r="425" spans="2:7" x14ac:dyDescent="0.2">
      <c r="B425" s="69"/>
      <c r="C425" s="29"/>
      <c r="D425" s="29"/>
      <c r="E425" s="29"/>
    </row>
    <row r="426" spans="2:7" x14ac:dyDescent="0.2">
      <c r="B426" s="32" t="s">
        <v>12</v>
      </c>
      <c r="C426" s="33">
        <v>0</v>
      </c>
      <c r="D426" s="33">
        <v>2500</v>
      </c>
      <c r="E426" s="33">
        <f t="shared" ref="E426:E450" si="5">+D426-C426</f>
        <v>2500</v>
      </c>
    </row>
    <row r="427" spans="2:7" x14ac:dyDescent="0.2">
      <c r="B427" s="32" t="s">
        <v>14</v>
      </c>
      <c r="C427" s="33">
        <v>0</v>
      </c>
      <c r="D427" s="33">
        <v>5000</v>
      </c>
      <c r="E427" s="33">
        <f t="shared" si="5"/>
        <v>5000</v>
      </c>
    </row>
    <row r="428" spans="2:7" x14ac:dyDescent="0.2">
      <c r="B428" s="32" t="s">
        <v>16</v>
      </c>
      <c r="C428" s="33">
        <v>1397802.44</v>
      </c>
      <c r="D428" s="33">
        <v>1308709.71</v>
      </c>
      <c r="E428" s="33">
        <f t="shared" si="5"/>
        <v>-89092.729999999981</v>
      </c>
      <c r="F428" s="44">
        <f>SUM(C426:C428)</f>
        <v>1397802.44</v>
      </c>
      <c r="G428" s="44">
        <f>SUM(D426:D428)</f>
        <v>1316209.71</v>
      </c>
    </row>
    <row r="429" spans="2:7" ht="14.25" customHeight="1" x14ac:dyDescent="0.2">
      <c r="B429" s="69" t="s">
        <v>18</v>
      </c>
      <c r="C429" s="29">
        <v>6483446.0899999999</v>
      </c>
      <c r="D429" s="29">
        <v>7643744.0099999998</v>
      </c>
      <c r="E429" s="33">
        <f t="shared" si="5"/>
        <v>1160297.92</v>
      </c>
    </row>
    <row r="430" spans="2:7" x14ac:dyDescent="0.2">
      <c r="B430" s="69" t="s">
        <v>19</v>
      </c>
      <c r="C430" s="29">
        <v>225370.26</v>
      </c>
      <c r="D430" s="29">
        <v>141283.23000000001</v>
      </c>
      <c r="E430" s="33">
        <f t="shared" si="5"/>
        <v>-84087.03</v>
      </c>
    </row>
    <row r="431" spans="2:7" x14ac:dyDescent="0.2">
      <c r="B431" s="69" t="s">
        <v>20</v>
      </c>
      <c r="C431" s="29">
        <v>1268.0999999999999</v>
      </c>
      <c r="D431" s="29">
        <v>674.18</v>
      </c>
      <c r="E431" s="33">
        <f t="shared" si="5"/>
        <v>-593.91999999999996</v>
      </c>
      <c r="F431" s="44">
        <f>SUM(C429:C450)</f>
        <v>110618639.90999998</v>
      </c>
      <c r="G431" s="44">
        <f>SUM(D429:D450)</f>
        <v>100799710.69999997</v>
      </c>
    </row>
    <row r="432" spans="2:7" x14ac:dyDescent="0.2">
      <c r="B432" s="69" t="s">
        <v>21</v>
      </c>
      <c r="C432" s="29">
        <v>5953.74</v>
      </c>
      <c r="D432" s="29">
        <v>6048.25</v>
      </c>
      <c r="E432" s="33">
        <f t="shared" si="5"/>
        <v>94.510000000000218</v>
      </c>
    </row>
    <row r="433" spans="2:5" x14ac:dyDescent="0.2">
      <c r="B433" s="69" t="s">
        <v>22</v>
      </c>
      <c r="C433" s="29">
        <v>584925.54</v>
      </c>
      <c r="D433" s="29">
        <v>584925.54</v>
      </c>
      <c r="E433" s="33">
        <f t="shared" si="5"/>
        <v>0</v>
      </c>
    </row>
    <row r="434" spans="2:5" x14ac:dyDescent="0.2">
      <c r="B434" s="69" t="s">
        <v>23</v>
      </c>
      <c r="C434" s="29">
        <v>72349038.739999995</v>
      </c>
      <c r="D434" s="29">
        <v>58950972.259999998</v>
      </c>
      <c r="E434" s="33">
        <f t="shared" si="5"/>
        <v>-13398066.479999997</v>
      </c>
    </row>
    <row r="435" spans="2:5" x14ac:dyDescent="0.2">
      <c r="B435" s="69" t="s">
        <v>24</v>
      </c>
      <c r="C435" s="29">
        <v>1832668.08</v>
      </c>
      <c r="D435" s="29">
        <v>1744078.48</v>
      </c>
      <c r="E435" s="33">
        <f t="shared" si="5"/>
        <v>-88589.600000000093</v>
      </c>
    </row>
    <row r="436" spans="2:5" x14ac:dyDescent="0.2">
      <c r="B436" s="69" t="s">
        <v>25</v>
      </c>
      <c r="C436" s="29">
        <v>24160638.219999999</v>
      </c>
      <c r="D436" s="29">
        <v>27107034.719999999</v>
      </c>
      <c r="E436" s="33">
        <f t="shared" si="5"/>
        <v>2946396.5</v>
      </c>
    </row>
    <row r="437" spans="2:5" x14ac:dyDescent="0.2">
      <c r="B437" s="69" t="s">
        <v>26</v>
      </c>
      <c r="C437" s="29">
        <v>920056.42</v>
      </c>
      <c r="D437" s="29">
        <v>913898.67</v>
      </c>
      <c r="E437" s="33">
        <f t="shared" si="5"/>
        <v>-6157.75</v>
      </c>
    </row>
    <row r="438" spans="2:5" x14ac:dyDescent="0.2">
      <c r="B438" s="69" t="s">
        <v>27</v>
      </c>
      <c r="C438" s="33">
        <v>320802.07</v>
      </c>
      <c r="D438" s="33">
        <v>320803.07</v>
      </c>
      <c r="E438" s="33">
        <f t="shared" si="5"/>
        <v>1</v>
      </c>
    </row>
    <row r="439" spans="2:5" x14ac:dyDescent="0.2">
      <c r="B439" s="69" t="s">
        <v>28</v>
      </c>
      <c r="C439" s="29">
        <v>33962.43</v>
      </c>
      <c r="D439" s="29">
        <v>32916.07</v>
      </c>
      <c r="E439" s="33">
        <f t="shared" si="5"/>
        <v>-1046.3600000000006</v>
      </c>
    </row>
    <row r="440" spans="2:5" x14ac:dyDescent="0.2">
      <c r="B440" s="69" t="s">
        <v>29</v>
      </c>
      <c r="C440" s="29">
        <v>3334.83</v>
      </c>
      <c r="D440" s="29">
        <v>3387.77</v>
      </c>
      <c r="E440" s="33">
        <f t="shared" si="5"/>
        <v>52.940000000000055</v>
      </c>
    </row>
    <row r="441" spans="2:5" x14ac:dyDescent="0.2">
      <c r="B441" s="69" t="s">
        <v>30</v>
      </c>
      <c r="C441" s="29">
        <v>8788506.9900000002</v>
      </c>
      <c r="D441" s="29">
        <v>8787101.3300000001</v>
      </c>
      <c r="E441" s="33">
        <f t="shared" si="5"/>
        <v>-1405.660000000149</v>
      </c>
    </row>
    <row r="442" spans="2:5" x14ac:dyDescent="0.2">
      <c r="B442" s="69" t="s">
        <v>31</v>
      </c>
      <c r="C442" s="29">
        <v>4735291.58</v>
      </c>
      <c r="D442" s="29">
        <v>4605800.9400000004</v>
      </c>
      <c r="E442" s="33">
        <f t="shared" si="5"/>
        <v>-129490.63999999966</v>
      </c>
    </row>
    <row r="443" spans="2:5" x14ac:dyDescent="0.2">
      <c r="B443" s="69" t="s">
        <v>32</v>
      </c>
      <c r="C443" s="33">
        <v>14536.21</v>
      </c>
      <c r="D443" s="33">
        <v>14689.77</v>
      </c>
      <c r="E443" s="33">
        <f t="shared" si="5"/>
        <v>153.56000000000131</v>
      </c>
    </row>
    <row r="444" spans="2:5" x14ac:dyDescent="0.2">
      <c r="B444" s="69" t="s">
        <v>33</v>
      </c>
      <c r="C444" s="33">
        <v>54705.69</v>
      </c>
      <c r="D444" s="33">
        <v>55283.63</v>
      </c>
      <c r="E444" s="33"/>
    </row>
    <row r="445" spans="2:5" x14ac:dyDescent="0.2">
      <c r="B445" s="69" t="s">
        <v>34</v>
      </c>
      <c r="C445" s="33">
        <v>3367.55</v>
      </c>
      <c r="D445" s="33">
        <v>3421.59</v>
      </c>
      <c r="E445" s="33"/>
    </row>
    <row r="446" spans="2:5" x14ac:dyDescent="0.2">
      <c r="B446" s="69" t="s">
        <v>35</v>
      </c>
      <c r="C446" s="33">
        <v>68199.649999999994</v>
      </c>
      <c r="D446" s="33">
        <v>77062.86</v>
      </c>
      <c r="E446" s="33"/>
    </row>
    <row r="447" spans="2:5" x14ac:dyDescent="0.2">
      <c r="B447" s="69" t="s">
        <v>36</v>
      </c>
      <c r="C447" s="29">
        <v>10761.38</v>
      </c>
      <c r="D447" s="29">
        <v>10932.24</v>
      </c>
      <c r="E447" s="33">
        <f t="shared" si="5"/>
        <v>170.86000000000058</v>
      </c>
    </row>
    <row r="448" spans="2:5" x14ac:dyDescent="0.2">
      <c r="B448" s="69" t="s">
        <v>37</v>
      </c>
      <c r="C448" s="29">
        <v>455216.43</v>
      </c>
      <c r="D448" s="29">
        <v>229062.18</v>
      </c>
      <c r="E448" s="33">
        <f t="shared" si="5"/>
        <v>-226154.25</v>
      </c>
    </row>
    <row r="449" spans="2:7" x14ac:dyDescent="0.2">
      <c r="B449" s="69" t="s">
        <v>40</v>
      </c>
      <c r="C449" s="29">
        <v>36914.25</v>
      </c>
      <c r="D449" s="29">
        <v>36914.25</v>
      </c>
      <c r="E449" s="33">
        <f t="shared" si="5"/>
        <v>0</v>
      </c>
    </row>
    <row r="450" spans="2:7" ht="13.5" customHeight="1" x14ac:dyDescent="0.2">
      <c r="B450" s="69" t="s">
        <v>291</v>
      </c>
      <c r="C450" s="29">
        <v>-10470324.34</v>
      </c>
      <c r="D450" s="29">
        <v>-10470324.34</v>
      </c>
      <c r="E450" s="33">
        <f t="shared" si="5"/>
        <v>0</v>
      </c>
    </row>
    <row r="451" spans="2:7" ht="13.5" customHeight="1" x14ac:dyDescent="0.2">
      <c r="B451" s="69" t="s">
        <v>292</v>
      </c>
      <c r="C451" s="29">
        <v>0</v>
      </c>
      <c r="D451" s="29">
        <v>-59980326.560000002</v>
      </c>
      <c r="E451" s="33"/>
    </row>
    <row r="452" spans="2:7" ht="13.5" customHeight="1" x14ac:dyDescent="0.2">
      <c r="B452" s="43"/>
      <c r="C452" s="29"/>
      <c r="D452" s="29"/>
      <c r="E452" s="29"/>
      <c r="F452" s="44"/>
      <c r="G452" s="44"/>
    </row>
    <row r="453" spans="2:7" ht="13.5" customHeight="1" x14ac:dyDescent="0.2">
      <c r="C453" s="37">
        <f>SUM(C424:C452)</f>
        <v>112016442.34999998</v>
      </c>
      <c r="D453" s="37">
        <f>SUM(D424:D452)</f>
        <v>42135593.849999964</v>
      </c>
      <c r="E453" s="37">
        <f>SUM(E424:E452)</f>
        <v>-9910017.1299999971</v>
      </c>
      <c r="F453" s="44"/>
      <c r="G453" s="44"/>
    </row>
    <row r="454" spans="2:7" x14ac:dyDescent="0.2">
      <c r="B454" s="4"/>
    </row>
    <row r="455" spans="2:7" x14ac:dyDescent="0.2">
      <c r="B455" s="4"/>
    </row>
    <row r="456" spans="2:7" x14ac:dyDescent="0.2">
      <c r="B456" s="100" t="s">
        <v>296</v>
      </c>
      <c r="C456" s="94" t="s">
        <v>297</v>
      </c>
      <c r="D456" s="24" t="s">
        <v>298</v>
      </c>
    </row>
    <row r="457" spans="2:7" x14ac:dyDescent="0.2">
      <c r="B457" s="25" t="s">
        <v>299</v>
      </c>
      <c r="C457" s="138"/>
      <c r="D457" s="27"/>
    </row>
    <row r="458" spans="2:7" x14ac:dyDescent="0.2">
      <c r="B458" s="28" t="s">
        <v>300</v>
      </c>
      <c r="C458" s="56"/>
      <c r="D458" s="30"/>
    </row>
    <row r="459" spans="2:7" x14ac:dyDescent="0.2">
      <c r="B459" s="48" t="s">
        <v>58</v>
      </c>
      <c r="C459" s="56"/>
      <c r="D459" s="30"/>
    </row>
    <row r="460" spans="2:7" x14ac:dyDescent="0.2">
      <c r="B460" s="28" t="s">
        <v>301</v>
      </c>
      <c r="C460" s="56"/>
      <c r="D460" s="30"/>
    </row>
    <row r="461" spans="2:7" x14ac:dyDescent="0.2">
      <c r="B461" s="50" t="s">
        <v>124</v>
      </c>
      <c r="C461" s="56"/>
      <c r="D461" s="30"/>
    </row>
    <row r="462" spans="2:7" x14ac:dyDescent="0.2">
      <c r="C462" s="77">
        <v>0</v>
      </c>
      <c r="D462" s="77">
        <v>0</v>
      </c>
    </row>
    <row r="463" spans="2:7" x14ac:dyDescent="0.2">
      <c r="B463" s="4"/>
    </row>
    <row r="464" spans="2:7" x14ac:dyDescent="0.2">
      <c r="B464" s="4"/>
    </row>
    <row r="465" spans="2:4" x14ac:dyDescent="0.2">
      <c r="B465" s="100" t="s">
        <v>302</v>
      </c>
      <c r="C465" s="139">
        <v>2026</v>
      </c>
      <c r="D465" s="139">
        <v>2025</v>
      </c>
    </row>
    <row r="466" spans="2:4" x14ac:dyDescent="0.2">
      <c r="B466" s="140" t="s">
        <v>303</v>
      </c>
      <c r="C466" s="141">
        <f>[1]ESF!$E$36</f>
        <v>246592.48999999976</v>
      </c>
      <c r="D466" s="141">
        <f>[1]ESF!$F$36</f>
        <v>10470324.34</v>
      </c>
    </row>
    <row r="467" spans="2:4" x14ac:dyDescent="0.2">
      <c r="B467" s="140" t="s">
        <v>304</v>
      </c>
      <c r="C467" s="141">
        <f>SUM(C468,C480,C512,C515)</f>
        <v>2090621.1300000001</v>
      </c>
      <c r="D467" s="141">
        <f>SUM(D468,D480,D512,D515)</f>
        <v>12062422.109999999</v>
      </c>
    </row>
    <row r="468" spans="2:4" x14ac:dyDescent="0.2">
      <c r="B468" s="142" t="s">
        <v>305</v>
      </c>
      <c r="C468" s="143">
        <f>SUM(C469,C471,C473,C475,C477)</f>
        <v>0</v>
      </c>
      <c r="D468" s="143">
        <f>SUM(D469,D471,D473,D475,D477)</f>
        <v>0</v>
      </c>
    </row>
    <row r="469" spans="2:4" x14ac:dyDescent="0.2">
      <c r="B469" s="142" t="s">
        <v>306</v>
      </c>
      <c r="C469" s="143">
        <f>C470</f>
        <v>0</v>
      </c>
      <c r="D469" s="143">
        <f>D470</f>
        <v>0</v>
      </c>
    </row>
    <row r="470" spans="2:4" x14ac:dyDescent="0.2">
      <c r="B470" s="142" t="s">
        <v>307</v>
      </c>
      <c r="C470" s="143">
        <f>[1]ACT!$B$49</f>
        <v>0</v>
      </c>
      <c r="D470" s="143">
        <f>[1]ACT!$C$49</f>
        <v>0</v>
      </c>
    </row>
    <row r="471" spans="2:4" ht="13.5" customHeight="1" x14ac:dyDescent="0.2">
      <c r="B471" s="142" t="s">
        <v>308</v>
      </c>
      <c r="C471" s="143">
        <f>C472</f>
        <v>0</v>
      </c>
      <c r="D471" s="143">
        <f>D472</f>
        <v>0</v>
      </c>
    </row>
    <row r="472" spans="2:4" x14ac:dyDescent="0.2">
      <c r="B472" s="142" t="s">
        <v>309</v>
      </c>
      <c r="C472" s="143">
        <f>[1]ACT!$B$50</f>
        <v>0</v>
      </c>
      <c r="D472" s="143">
        <f>[1]ACT!$C$50</f>
        <v>0</v>
      </c>
    </row>
    <row r="473" spans="2:4" ht="12.75" customHeight="1" x14ac:dyDescent="0.2">
      <c r="B473" s="142" t="s">
        <v>310</v>
      </c>
      <c r="C473" s="143">
        <f>C474</f>
        <v>0</v>
      </c>
      <c r="D473" s="143">
        <f>D474</f>
        <v>0</v>
      </c>
    </row>
    <row r="474" spans="2:4" ht="12.75" customHeight="1" x14ac:dyDescent="0.2">
      <c r="B474" s="142" t="s">
        <v>311</v>
      </c>
      <c r="C474" s="143">
        <f>[1]ACT!$B$51</f>
        <v>0</v>
      </c>
      <c r="D474" s="143">
        <f>[1]ACT!$C$51</f>
        <v>0</v>
      </c>
    </row>
    <row r="475" spans="2:4" ht="12.75" customHeight="1" x14ac:dyDescent="0.2">
      <c r="B475" s="142" t="s">
        <v>312</v>
      </c>
      <c r="C475" s="143">
        <f>C476</f>
        <v>0</v>
      </c>
      <c r="D475" s="143">
        <f>D476</f>
        <v>0</v>
      </c>
    </row>
    <row r="476" spans="2:4" ht="12.75" customHeight="1" x14ac:dyDescent="0.2">
      <c r="B476" s="142" t="s">
        <v>313</v>
      </c>
      <c r="C476" s="143">
        <f>[1]ACT!$B$52</f>
        <v>0</v>
      </c>
      <c r="D476" s="143">
        <f>[1]ACT!$C$52</f>
        <v>0</v>
      </c>
    </row>
    <row r="477" spans="2:4" ht="12.75" customHeight="1" x14ac:dyDescent="0.2">
      <c r="B477" s="142" t="s">
        <v>314</v>
      </c>
      <c r="C477" s="143">
        <f>SUM(C478:C479)</f>
        <v>0</v>
      </c>
      <c r="D477" s="143">
        <f>SUM(D478:D479)</f>
        <v>0</v>
      </c>
    </row>
    <row r="478" spans="2:4" ht="12.75" customHeight="1" x14ac:dyDescent="0.2">
      <c r="B478" s="142" t="s">
        <v>315</v>
      </c>
      <c r="C478" s="143">
        <f>[1]ACT!$B$53</f>
        <v>0</v>
      </c>
      <c r="D478" s="143">
        <f>[1]ACT!$C$53</f>
        <v>0</v>
      </c>
    </row>
    <row r="479" spans="2:4" ht="12.75" customHeight="1" x14ac:dyDescent="0.2">
      <c r="B479" s="142" t="s">
        <v>316</v>
      </c>
      <c r="C479" s="143">
        <v>0</v>
      </c>
      <c r="D479" s="143">
        <v>0</v>
      </c>
    </row>
    <row r="480" spans="2:4" ht="12.75" customHeight="1" x14ac:dyDescent="0.2">
      <c r="B480" s="142" t="s">
        <v>317</v>
      </c>
      <c r="C480" s="143">
        <f>SUM(C481,C490,C493,C499,C501,C503)</f>
        <v>2090621.1300000001</v>
      </c>
      <c r="D480" s="143">
        <f>SUM(D481,D490,D493,D499,D501,D503)</f>
        <v>12062422.109999999</v>
      </c>
    </row>
    <row r="481" spans="2:4" ht="12.75" customHeight="1" x14ac:dyDescent="0.2">
      <c r="B481" s="142" t="s">
        <v>318</v>
      </c>
      <c r="C481" s="143">
        <f>SUM(C482:C489)</f>
        <v>2090620.8</v>
      </c>
      <c r="D481" s="143">
        <f>SUM(D482:D489)</f>
        <v>12062422.109999999</v>
      </c>
    </row>
    <row r="482" spans="2:4" ht="12.75" customHeight="1" x14ac:dyDescent="0.2">
      <c r="B482" s="142" t="s">
        <v>319</v>
      </c>
      <c r="C482" s="143">
        <f>C388</f>
        <v>1901454.7</v>
      </c>
      <c r="D482" s="143">
        <v>11159631.359999999</v>
      </c>
    </row>
    <row r="483" spans="2:4" ht="12.75" customHeight="1" x14ac:dyDescent="0.2">
      <c r="B483" s="142" t="s">
        <v>320</v>
      </c>
      <c r="C483" s="143">
        <v>0</v>
      </c>
      <c r="D483" s="143">
        <v>0</v>
      </c>
    </row>
    <row r="484" spans="2:4" ht="12.75" customHeight="1" x14ac:dyDescent="0.2">
      <c r="B484" s="142" t="s">
        <v>321</v>
      </c>
      <c r="C484" s="143">
        <v>0</v>
      </c>
      <c r="D484" s="143">
        <v>0</v>
      </c>
    </row>
    <row r="485" spans="2:4" ht="12.75" customHeight="1" x14ac:dyDescent="0.2">
      <c r="B485" s="142" t="s">
        <v>322</v>
      </c>
      <c r="C485" s="143">
        <v>0</v>
      </c>
      <c r="D485" s="143">
        <v>0</v>
      </c>
    </row>
    <row r="486" spans="2:4" ht="12.75" customHeight="1" x14ac:dyDescent="0.2">
      <c r="B486" s="142" t="s">
        <v>275</v>
      </c>
      <c r="C486" s="143">
        <f>+C389</f>
        <v>189166.1</v>
      </c>
      <c r="D486" s="143">
        <v>902790.75</v>
      </c>
    </row>
    <row r="487" spans="2:4" ht="12.75" customHeight="1" x14ac:dyDescent="0.2">
      <c r="B487" s="142" t="s">
        <v>323</v>
      </c>
      <c r="C487" s="143">
        <v>0</v>
      </c>
      <c r="D487" s="143">
        <v>0</v>
      </c>
    </row>
    <row r="488" spans="2:4" ht="12.75" customHeight="1" x14ac:dyDescent="0.2">
      <c r="B488" s="142" t="s">
        <v>324</v>
      </c>
      <c r="C488" s="143">
        <v>0</v>
      </c>
      <c r="D488" s="143">
        <v>0</v>
      </c>
    </row>
    <row r="489" spans="2:4" ht="12.75" customHeight="1" x14ac:dyDescent="0.2">
      <c r="B489" s="142" t="s">
        <v>325</v>
      </c>
      <c r="C489" s="143">
        <v>0</v>
      </c>
      <c r="D489" s="143">
        <v>0</v>
      </c>
    </row>
    <row r="490" spans="2:4" ht="12.75" customHeight="1" x14ac:dyDescent="0.2">
      <c r="B490" s="142" t="s">
        <v>326</v>
      </c>
      <c r="C490" s="143">
        <f>SUM(C491:C492)</f>
        <v>0</v>
      </c>
      <c r="D490" s="143">
        <f>SUM(D491:D492)</f>
        <v>0</v>
      </c>
    </row>
    <row r="491" spans="2:4" ht="12.75" customHeight="1" x14ac:dyDescent="0.2">
      <c r="B491" s="142" t="s">
        <v>327</v>
      </c>
      <c r="C491" s="143">
        <v>0</v>
      </c>
      <c r="D491" s="143">
        <v>0</v>
      </c>
    </row>
    <row r="492" spans="2:4" ht="12.75" customHeight="1" x14ac:dyDescent="0.2">
      <c r="B492" s="142" t="s">
        <v>328</v>
      </c>
      <c r="C492" s="143">
        <v>0</v>
      </c>
      <c r="D492" s="143">
        <v>0</v>
      </c>
    </row>
    <row r="493" spans="2:4" ht="12.75" customHeight="1" x14ac:dyDescent="0.2">
      <c r="B493" s="142" t="s">
        <v>329</v>
      </c>
      <c r="C493" s="143">
        <f>SUM(C494:C498)</f>
        <v>0</v>
      </c>
      <c r="D493" s="143">
        <f>SUM(D494:D498)</f>
        <v>0</v>
      </c>
    </row>
    <row r="494" spans="2:4" ht="12.75" customHeight="1" x14ac:dyDescent="0.2">
      <c r="B494" s="142" t="s">
        <v>330</v>
      </c>
      <c r="C494" s="143">
        <v>0</v>
      </c>
      <c r="D494" s="143">
        <v>0</v>
      </c>
    </row>
    <row r="495" spans="2:4" ht="12.75" customHeight="1" x14ac:dyDescent="0.2">
      <c r="B495" s="142" t="s">
        <v>331</v>
      </c>
      <c r="C495" s="143">
        <v>0</v>
      </c>
      <c r="D495" s="143">
        <v>0</v>
      </c>
    </row>
    <row r="496" spans="2:4" x14ac:dyDescent="0.2">
      <c r="B496" s="142" t="s">
        <v>332</v>
      </c>
      <c r="C496" s="143">
        <v>0</v>
      </c>
      <c r="D496" s="143">
        <v>0</v>
      </c>
    </row>
    <row r="497" spans="2:4" ht="12.75" customHeight="1" x14ac:dyDescent="0.2">
      <c r="B497" s="142" t="s">
        <v>333</v>
      </c>
      <c r="C497" s="143">
        <v>0</v>
      </c>
      <c r="D497" s="143">
        <v>0</v>
      </c>
    </row>
    <row r="498" spans="2:4" ht="12.75" customHeight="1" x14ac:dyDescent="0.2">
      <c r="B498" s="142" t="s">
        <v>334</v>
      </c>
      <c r="C498" s="143">
        <v>0</v>
      </c>
      <c r="D498" s="143">
        <v>0</v>
      </c>
    </row>
    <row r="499" spans="2:4" ht="12.75" customHeight="1" x14ac:dyDescent="0.2">
      <c r="B499" s="142" t="s">
        <v>335</v>
      </c>
      <c r="C499" s="143">
        <f>C500</f>
        <v>0</v>
      </c>
      <c r="D499" s="143">
        <f>D500</f>
        <v>0</v>
      </c>
    </row>
    <row r="500" spans="2:4" ht="12.75" customHeight="1" x14ac:dyDescent="0.2">
      <c r="B500" s="142" t="s">
        <v>336</v>
      </c>
      <c r="C500" s="143">
        <v>0</v>
      </c>
      <c r="D500" s="143">
        <v>0</v>
      </c>
    </row>
    <row r="501" spans="2:4" ht="12.75" customHeight="1" x14ac:dyDescent="0.2">
      <c r="B501" s="142" t="s">
        <v>337</v>
      </c>
      <c r="C501" s="143">
        <f>C502</f>
        <v>0</v>
      </c>
      <c r="D501" s="143">
        <f>D502</f>
        <v>0</v>
      </c>
    </row>
    <row r="502" spans="2:4" ht="12.75" customHeight="1" x14ac:dyDescent="0.2">
      <c r="B502" s="142" t="s">
        <v>338</v>
      </c>
      <c r="C502" s="143">
        <v>0</v>
      </c>
      <c r="D502" s="143">
        <v>0</v>
      </c>
    </row>
    <row r="503" spans="2:4" ht="12.75" customHeight="1" x14ac:dyDescent="0.2">
      <c r="B503" s="142" t="s">
        <v>339</v>
      </c>
      <c r="C503" s="143">
        <v>0.33</v>
      </c>
      <c r="D503" s="143">
        <v>0</v>
      </c>
    </row>
    <row r="504" spans="2:4" x14ac:dyDescent="0.2">
      <c r="B504" s="142" t="s">
        <v>340</v>
      </c>
      <c r="C504" s="143">
        <v>0</v>
      </c>
      <c r="D504" s="143">
        <v>0</v>
      </c>
    </row>
    <row r="505" spans="2:4" x14ac:dyDescent="0.2">
      <c r="B505" s="142" t="s">
        <v>341</v>
      </c>
      <c r="C505" s="143">
        <v>0</v>
      </c>
      <c r="D505" s="143">
        <v>0</v>
      </c>
    </row>
    <row r="506" spans="2:4" x14ac:dyDescent="0.2">
      <c r="B506" s="142" t="s">
        <v>342</v>
      </c>
      <c r="C506" s="143">
        <v>0</v>
      </c>
      <c r="D506" s="143">
        <v>0</v>
      </c>
    </row>
    <row r="507" spans="2:4" x14ac:dyDescent="0.2">
      <c r="B507" s="142" t="s">
        <v>343</v>
      </c>
      <c r="C507" s="143">
        <v>0</v>
      </c>
      <c r="D507" s="143">
        <v>0</v>
      </c>
    </row>
    <row r="508" spans="2:4" x14ac:dyDescent="0.2">
      <c r="B508" s="142" t="s">
        <v>344</v>
      </c>
      <c r="C508" s="143">
        <v>0</v>
      </c>
      <c r="D508" s="143">
        <v>0</v>
      </c>
    </row>
    <row r="509" spans="2:4" x14ac:dyDescent="0.2">
      <c r="B509" s="144" t="s">
        <v>345</v>
      </c>
      <c r="C509" s="143">
        <v>0</v>
      </c>
      <c r="D509" s="143">
        <v>0</v>
      </c>
    </row>
    <row r="510" spans="2:4" x14ac:dyDescent="0.2">
      <c r="B510" s="144" t="s">
        <v>346</v>
      </c>
      <c r="C510" s="143">
        <v>0</v>
      </c>
      <c r="D510" s="143">
        <v>0</v>
      </c>
    </row>
    <row r="511" spans="2:4" x14ac:dyDescent="0.2">
      <c r="B511" s="144" t="s">
        <v>276</v>
      </c>
      <c r="C511" s="143">
        <v>18009.370000000003</v>
      </c>
      <c r="D511" s="143">
        <v>415094.62</v>
      </c>
    </row>
    <row r="512" spans="2:4" x14ac:dyDescent="0.2">
      <c r="B512" s="144" t="s">
        <v>347</v>
      </c>
      <c r="C512" s="143">
        <f>C513</f>
        <v>0</v>
      </c>
      <c r="D512" s="143">
        <f>D513</f>
        <v>0</v>
      </c>
    </row>
    <row r="513" spans="2:4" x14ac:dyDescent="0.2">
      <c r="B513" s="142" t="s">
        <v>348</v>
      </c>
      <c r="C513" s="143">
        <f>C514</f>
        <v>0</v>
      </c>
      <c r="D513" s="143">
        <f>D514</f>
        <v>0</v>
      </c>
    </row>
    <row r="514" spans="2:4" x14ac:dyDescent="0.2">
      <c r="B514" s="142" t="s">
        <v>349</v>
      </c>
      <c r="C514" s="143">
        <v>0</v>
      </c>
      <c r="D514" s="143">
        <v>0</v>
      </c>
    </row>
    <row r="515" spans="2:4" x14ac:dyDescent="0.2">
      <c r="B515" s="142" t="s">
        <v>350</v>
      </c>
      <c r="C515" s="143">
        <f>SUM(C516:C520)</f>
        <v>0</v>
      </c>
      <c r="D515" s="143">
        <f>SUM(D516:D520)</f>
        <v>0</v>
      </c>
    </row>
    <row r="516" spans="2:4" x14ac:dyDescent="0.2">
      <c r="B516" s="142" t="s">
        <v>351</v>
      </c>
      <c r="C516" s="143">
        <v>0</v>
      </c>
      <c r="D516" s="143">
        <v>0</v>
      </c>
    </row>
    <row r="517" spans="2:4" x14ac:dyDescent="0.2">
      <c r="B517" s="142" t="s">
        <v>352</v>
      </c>
      <c r="C517" s="143">
        <v>0</v>
      </c>
      <c r="D517" s="143">
        <v>0</v>
      </c>
    </row>
    <row r="518" spans="2:4" x14ac:dyDescent="0.2">
      <c r="B518" s="142" t="s">
        <v>353</v>
      </c>
      <c r="C518" s="143">
        <v>0</v>
      </c>
      <c r="D518" s="143">
        <v>0</v>
      </c>
    </row>
    <row r="519" spans="2:4" x14ac:dyDescent="0.2">
      <c r="B519" s="142" t="s">
        <v>354</v>
      </c>
      <c r="C519" s="143">
        <v>0</v>
      </c>
      <c r="D519" s="143">
        <v>0</v>
      </c>
    </row>
    <row r="520" spans="2:4" x14ac:dyDescent="0.2">
      <c r="B520" s="142" t="s">
        <v>355</v>
      </c>
      <c r="C520" s="143">
        <v>0</v>
      </c>
      <c r="D520" s="143">
        <v>0</v>
      </c>
    </row>
    <row r="521" spans="2:4" x14ac:dyDescent="0.2">
      <c r="B521" s="142" t="s">
        <v>356</v>
      </c>
      <c r="C521" s="141">
        <f>C522</f>
        <v>0</v>
      </c>
      <c r="D521" s="141">
        <f>D522</f>
        <v>0</v>
      </c>
    </row>
    <row r="522" spans="2:4" x14ac:dyDescent="0.2">
      <c r="B522" s="142" t="s">
        <v>357</v>
      </c>
      <c r="C522" s="143">
        <f>SUM(C523:C531)</f>
        <v>0</v>
      </c>
      <c r="D522" s="143">
        <f>SUM(D523:D531)</f>
        <v>0</v>
      </c>
    </row>
    <row r="523" spans="2:4" x14ac:dyDescent="0.2">
      <c r="B523" s="142" t="s">
        <v>358</v>
      </c>
      <c r="C523" s="143">
        <v>0</v>
      </c>
      <c r="D523" s="143">
        <v>0</v>
      </c>
    </row>
    <row r="524" spans="2:4" x14ac:dyDescent="0.2">
      <c r="B524" s="142" t="s">
        <v>359</v>
      </c>
      <c r="C524" s="143">
        <v>0</v>
      </c>
      <c r="D524" s="143">
        <v>0</v>
      </c>
    </row>
    <row r="525" spans="2:4" x14ac:dyDescent="0.2">
      <c r="B525" s="142" t="s">
        <v>360</v>
      </c>
      <c r="C525" s="143">
        <v>0</v>
      </c>
      <c r="D525" s="143">
        <v>0</v>
      </c>
    </row>
    <row r="526" spans="2:4" x14ac:dyDescent="0.2">
      <c r="B526" s="142" t="s">
        <v>361</v>
      </c>
      <c r="C526" s="143">
        <v>0</v>
      </c>
      <c r="D526" s="143">
        <v>0</v>
      </c>
    </row>
    <row r="527" spans="2:4" x14ac:dyDescent="0.2">
      <c r="B527" s="142" t="s">
        <v>362</v>
      </c>
      <c r="C527" s="143">
        <v>0</v>
      </c>
      <c r="D527" s="143">
        <v>0</v>
      </c>
    </row>
    <row r="528" spans="2:4" x14ac:dyDescent="0.2">
      <c r="B528" s="142" t="s">
        <v>363</v>
      </c>
      <c r="C528" s="143">
        <v>0</v>
      </c>
      <c r="D528" s="143">
        <v>0</v>
      </c>
    </row>
    <row r="529" spans="2:7" x14ac:dyDescent="0.2">
      <c r="B529" s="142" t="s">
        <v>364</v>
      </c>
      <c r="C529" s="143">
        <v>0</v>
      </c>
      <c r="D529" s="143">
        <v>0</v>
      </c>
    </row>
    <row r="530" spans="2:7" x14ac:dyDescent="0.2">
      <c r="B530" s="142" t="s">
        <v>365</v>
      </c>
      <c r="C530" s="143">
        <v>0</v>
      </c>
      <c r="D530" s="143">
        <v>0</v>
      </c>
    </row>
    <row r="531" spans="2:7" x14ac:dyDescent="0.2">
      <c r="B531" s="142" t="s">
        <v>366</v>
      </c>
      <c r="C531" s="143">
        <v>0</v>
      </c>
      <c r="D531" s="143">
        <v>0</v>
      </c>
    </row>
    <row r="532" spans="2:7" x14ac:dyDescent="0.2">
      <c r="B532" s="145" t="s">
        <v>367</v>
      </c>
      <c r="C532" s="141">
        <f>C466+C467-C521</f>
        <v>2337213.62</v>
      </c>
      <c r="D532" s="141">
        <f>D466+D467-D521</f>
        <v>22532746.449999999</v>
      </c>
    </row>
    <row r="534" spans="2:7" x14ac:dyDescent="0.2">
      <c r="B534" s="146" t="s">
        <v>368</v>
      </c>
    </row>
    <row r="535" spans="2:7" x14ac:dyDescent="0.2">
      <c r="B535" s="18" t="s">
        <v>369</v>
      </c>
    </row>
    <row r="537" spans="2:7" ht="15" customHeight="1" x14ac:dyDescent="0.2">
      <c r="B537" s="147" t="s">
        <v>0</v>
      </c>
      <c r="C537" s="148"/>
      <c r="D537" s="148"/>
      <c r="E537" s="149"/>
    </row>
    <row r="538" spans="2:7" ht="15" customHeight="1" x14ac:dyDescent="0.2">
      <c r="B538" s="150" t="s">
        <v>370</v>
      </c>
      <c r="C538" s="151"/>
      <c r="D538" s="151"/>
      <c r="E538" s="152"/>
    </row>
    <row r="539" spans="2:7" x14ac:dyDescent="0.2">
      <c r="B539" s="153" t="s">
        <v>371</v>
      </c>
      <c r="C539" s="154"/>
      <c r="D539" s="154"/>
      <c r="E539" s="155"/>
      <c r="G539" s="137"/>
    </row>
    <row r="540" spans="2:7" x14ac:dyDescent="0.2">
      <c r="B540" s="156" t="s">
        <v>372</v>
      </c>
      <c r="C540" s="157"/>
      <c r="D540" s="157"/>
      <c r="E540" s="158"/>
      <c r="G540" s="137"/>
    </row>
    <row r="541" spans="2:7" x14ac:dyDescent="0.2">
      <c r="B541" s="159" t="s">
        <v>373</v>
      </c>
      <c r="C541" s="160"/>
      <c r="E541" s="37">
        <f>[1]EAI!$E$15</f>
        <v>2920961.6</v>
      </c>
      <c r="G541" s="137"/>
    </row>
    <row r="542" spans="2:7" x14ac:dyDescent="0.2">
      <c r="B542" s="161"/>
      <c r="C542" s="162"/>
      <c r="E542" s="163"/>
      <c r="G542" s="137"/>
    </row>
    <row r="543" spans="2:7" x14ac:dyDescent="0.2">
      <c r="B543" s="164" t="s">
        <v>374</v>
      </c>
      <c r="C543" s="164"/>
      <c r="D543" s="165"/>
      <c r="E543" s="166">
        <f>SUM(D543:D549)</f>
        <v>0</v>
      </c>
    </row>
    <row r="544" spans="2:7" x14ac:dyDescent="0.2">
      <c r="B544" s="167" t="s">
        <v>375</v>
      </c>
      <c r="C544" s="168"/>
      <c r="D544" s="165">
        <f>[1]ACT!$B$18</f>
        <v>0</v>
      </c>
      <c r="E544" s="169" t="s">
        <v>376</v>
      </c>
    </row>
    <row r="545" spans="2:9" x14ac:dyDescent="0.2">
      <c r="B545" s="167" t="s">
        <v>377</v>
      </c>
      <c r="C545" s="168"/>
      <c r="D545" s="165">
        <f>[1]ACT!$B$19</f>
        <v>0</v>
      </c>
      <c r="E545" s="169" t="s">
        <v>378</v>
      </c>
    </row>
    <row r="546" spans="2:9" x14ac:dyDescent="0.2">
      <c r="B546" s="167" t="s">
        <v>379</v>
      </c>
      <c r="C546" s="168"/>
      <c r="D546" s="165">
        <f>[1]ACT!$B$20</f>
        <v>0</v>
      </c>
      <c r="E546" s="169" t="s">
        <v>380</v>
      </c>
      <c r="G546" s="137"/>
    </row>
    <row r="547" spans="2:9" x14ac:dyDescent="0.2">
      <c r="B547" s="167" t="s">
        <v>381</v>
      </c>
      <c r="C547" s="168"/>
      <c r="D547" s="165">
        <f>[1]ACT!$B$21</f>
        <v>0</v>
      </c>
      <c r="E547" s="169" t="s">
        <v>382</v>
      </c>
    </row>
    <row r="548" spans="2:9" x14ac:dyDescent="0.2">
      <c r="B548" s="167" t="s">
        <v>383</v>
      </c>
      <c r="C548" s="168"/>
      <c r="D548" s="165">
        <f>[1]ACT!$B$22</f>
        <v>0</v>
      </c>
      <c r="E548" s="169" t="s">
        <v>384</v>
      </c>
      <c r="G548" s="137"/>
    </row>
    <row r="549" spans="2:9" x14ac:dyDescent="0.2">
      <c r="B549" s="167" t="s">
        <v>385</v>
      </c>
      <c r="C549" s="168"/>
      <c r="D549" s="165">
        <v>0</v>
      </c>
      <c r="E549" s="170"/>
    </row>
    <row r="550" spans="2:9" x14ac:dyDescent="0.2">
      <c r="B550" s="171"/>
      <c r="C550" s="171"/>
    </row>
    <row r="551" spans="2:9" x14ac:dyDescent="0.2">
      <c r="B551" s="172" t="s">
        <v>386</v>
      </c>
      <c r="C551" s="173"/>
      <c r="D551" s="174"/>
      <c r="E551" s="166">
        <f>SUM(D551:D554)</f>
        <v>0</v>
      </c>
    </row>
    <row r="552" spans="2:9" x14ac:dyDescent="0.2">
      <c r="B552" s="175" t="s">
        <v>387</v>
      </c>
      <c r="C552" s="176"/>
      <c r="D552" s="165">
        <f>[1]EAI!$E$9</f>
        <v>0</v>
      </c>
      <c r="E552" s="169" t="s">
        <v>388</v>
      </c>
    </row>
    <row r="553" spans="2:9" x14ac:dyDescent="0.2">
      <c r="B553" s="175" t="s">
        <v>389</v>
      </c>
      <c r="C553" s="176"/>
      <c r="D553" s="165">
        <f>[1]EAI!$E$13</f>
        <v>0</v>
      </c>
      <c r="E553" s="169" t="s">
        <v>390</v>
      </c>
    </row>
    <row r="554" spans="2:9" x14ac:dyDescent="0.2">
      <c r="B554" s="177" t="s">
        <v>391</v>
      </c>
      <c r="C554" s="178"/>
      <c r="D554" s="165">
        <v>0</v>
      </c>
      <c r="E554" s="179"/>
    </row>
    <row r="555" spans="2:9" x14ac:dyDescent="0.2">
      <c r="B555" s="180"/>
      <c r="C555" s="170"/>
      <c r="D555" s="181"/>
      <c r="E555" s="179"/>
    </row>
    <row r="556" spans="2:9" x14ac:dyDescent="0.2">
      <c r="B556" s="182" t="s">
        <v>392</v>
      </c>
      <c r="C556" s="182"/>
      <c r="E556" s="37">
        <f>+E541+E543-E551</f>
        <v>2920961.6</v>
      </c>
      <c r="F556" s="183" t="str">
        <f t="shared" ref="F556:F557" si="6">+UPPER(B556)</f>
        <v>4. INGRESOS CONTABLES (4 = 1 + 2 - 3)</v>
      </c>
      <c r="G556" s="137"/>
      <c r="I556" s="137"/>
    </row>
    <row r="557" spans="2:9" x14ac:dyDescent="0.2">
      <c r="F557" s="4" t="str">
        <f t="shared" si="6"/>
        <v/>
      </c>
    </row>
    <row r="559" spans="2:9" ht="15.75" customHeight="1" x14ac:dyDescent="0.2">
      <c r="B559" s="147" t="s">
        <v>0</v>
      </c>
      <c r="C559" s="148"/>
      <c r="D559" s="148"/>
      <c r="E559" s="149"/>
    </row>
    <row r="560" spans="2:9" ht="15.75" customHeight="1" x14ac:dyDescent="0.2">
      <c r="B560" s="150" t="s">
        <v>393</v>
      </c>
      <c r="C560" s="151"/>
      <c r="D560" s="151"/>
      <c r="E560" s="152"/>
    </row>
    <row r="561" spans="2:7" x14ac:dyDescent="0.2">
      <c r="B561" s="153" t="s">
        <v>371</v>
      </c>
      <c r="C561" s="154"/>
      <c r="D561" s="154"/>
      <c r="E561" s="155"/>
    </row>
    <row r="562" spans="2:7" x14ac:dyDescent="0.2">
      <c r="B562" s="156" t="s">
        <v>372</v>
      </c>
      <c r="C562" s="157"/>
      <c r="D562" s="157"/>
      <c r="E562" s="158"/>
    </row>
    <row r="563" spans="2:7" x14ac:dyDescent="0.2">
      <c r="B563" s="159" t="s">
        <v>394</v>
      </c>
      <c r="C563" s="160"/>
      <c r="E563" s="37">
        <f>[1]COG!$E$76</f>
        <v>565738.93999999994</v>
      </c>
      <c r="G563" s="184"/>
    </row>
    <row r="564" spans="2:7" x14ac:dyDescent="0.2">
      <c r="B564" s="185"/>
      <c r="C564" s="185"/>
      <c r="G564" s="184"/>
    </row>
    <row r="565" spans="2:7" x14ac:dyDescent="0.2">
      <c r="B565" s="186" t="s">
        <v>395</v>
      </c>
      <c r="C565" s="187"/>
      <c r="D565" s="143"/>
      <c r="E565" s="141">
        <f>SUM(D565:D586)</f>
        <v>0</v>
      </c>
      <c r="F565" s="184"/>
      <c r="G565" s="184"/>
    </row>
    <row r="566" spans="2:7" x14ac:dyDescent="0.2">
      <c r="B566" s="188" t="s">
        <v>396</v>
      </c>
      <c r="C566" s="189"/>
      <c r="D566" s="165">
        <f>[1]COG!$E$15</f>
        <v>0</v>
      </c>
      <c r="E566" s="190" t="s">
        <v>397</v>
      </c>
      <c r="G566" s="184"/>
    </row>
    <row r="567" spans="2:7" x14ac:dyDescent="0.2">
      <c r="B567" s="188" t="s">
        <v>398</v>
      </c>
      <c r="C567" s="189"/>
      <c r="D567" s="165">
        <v>0</v>
      </c>
      <c r="E567" s="169" t="s">
        <v>399</v>
      </c>
      <c r="G567" s="184"/>
    </row>
    <row r="568" spans="2:7" x14ac:dyDescent="0.2">
      <c r="B568" s="188" t="s">
        <v>400</v>
      </c>
      <c r="C568" s="189"/>
      <c r="D568" s="165">
        <f>[1]COG!$E$43</f>
        <v>0</v>
      </c>
      <c r="E568" s="190" t="s">
        <v>401</v>
      </c>
      <c r="G568" s="184"/>
    </row>
    <row r="569" spans="2:7" x14ac:dyDescent="0.2">
      <c r="B569" s="188" t="s">
        <v>402</v>
      </c>
      <c r="C569" s="189"/>
      <c r="D569" s="165">
        <f>[1]COG!$E$44</f>
        <v>0</v>
      </c>
      <c r="E569" s="190" t="s">
        <v>403</v>
      </c>
      <c r="G569" s="184"/>
    </row>
    <row r="570" spans="2:7" x14ac:dyDescent="0.2">
      <c r="B570" s="188" t="s">
        <v>404</v>
      </c>
      <c r="C570" s="189"/>
      <c r="D570" s="165">
        <f>[1]COG!$E$45</f>
        <v>0</v>
      </c>
      <c r="E570" s="190" t="s">
        <v>405</v>
      </c>
      <c r="G570" s="184"/>
    </row>
    <row r="571" spans="2:7" x14ac:dyDescent="0.2">
      <c r="B571" s="188" t="s">
        <v>406</v>
      </c>
      <c r="C571" s="189"/>
      <c r="D571" s="143">
        <f>[1]COG!$E$46</f>
        <v>0</v>
      </c>
      <c r="E571" s="190" t="s">
        <v>407</v>
      </c>
      <c r="G571" s="184"/>
    </row>
    <row r="572" spans="2:7" x14ac:dyDescent="0.2">
      <c r="B572" s="188" t="s">
        <v>408</v>
      </c>
      <c r="C572" s="189"/>
      <c r="D572" s="165">
        <f>[1]COG!$E$47</f>
        <v>0</v>
      </c>
      <c r="E572" s="190" t="s">
        <v>409</v>
      </c>
      <c r="G572" s="184"/>
    </row>
    <row r="573" spans="2:7" x14ac:dyDescent="0.2">
      <c r="B573" s="188" t="s">
        <v>410</v>
      </c>
      <c r="C573" s="189"/>
      <c r="D573" s="165">
        <f>[1]COG!$E$48</f>
        <v>0</v>
      </c>
      <c r="E573" s="190" t="s">
        <v>411</v>
      </c>
      <c r="G573" s="184"/>
    </row>
    <row r="574" spans="2:7" x14ac:dyDescent="0.2">
      <c r="B574" s="188" t="s">
        <v>412</v>
      </c>
      <c r="C574" s="189"/>
      <c r="D574" s="165">
        <f>[1]COG!$E$49</f>
        <v>0</v>
      </c>
      <c r="E574" s="190" t="s">
        <v>413</v>
      </c>
      <c r="G574" s="184"/>
    </row>
    <row r="575" spans="2:7" x14ac:dyDescent="0.2">
      <c r="B575" s="188" t="s">
        <v>414</v>
      </c>
      <c r="C575" s="189"/>
      <c r="D575" s="165">
        <f>[1]COG!$E$50</f>
        <v>0</v>
      </c>
      <c r="E575" s="190" t="s">
        <v>415</v>
      </c>
      <c r="G575" s="184"/>
    </row>
    <row r="576" spans="2:7" x14ac:dyDescent="0.2">
      <c r="B576" s="188" t="s">
        <v>416</v>
      </c>
      <c r="C576" s="189"/>
      <c r="D576" s="165">
        <f>[1]COG!$E$51</f>
        <v>0</v>
      </c>
      <c r="E576" s="190" t="s">
        <v>417</v>
      </c>
      <c r="G576" s="184"/>
    </row>
    <row r="577" spans="2:8" x14ac:dyDescent="0.2">
      <c r="B577" s="188" t="s">
        <v>418</v>
      </c>
      <c r="C577" s="189"/>
      <c r="D577" s="165">
        <f>[1]COG!$E$53</f>
        <v>0</v>
      </c>
      <c r="E577" s="190" t="s">
        <v>419</v>
      </c>
      <c r="G577" s="184"/>
    </row>
    <row r="578" spans="2:8" x14ac:dyDescent="0.2">
      <c r="B578" s="188" t="s">
        <v>420</v>
      </c>
      <c r="C578" s="189"/>
      <c r="D578" s="165">
        <f>[1]COG!$E$54</f>
        <v>0</v>
      </c>
      <c r="E578" s="190" t="s">
        <v>421</v>
      </c>
      <c r="G578" s="184"/>
    </row>
    <row r="579" spans="2:8" x14ac:dyDescent="0.2">
      <c r="B579" s="188" t="s">
        <v>422</v>
      </c>
      <c r="C579" s="189"/>
      <c r="D579" s="165">
        <f>[1]COG!$E$58</f>
        <v>0</v>
      </c>
      <c r="E579" s="190" t="s">
        <v>423</v>
      </c>
      <c r="G579" s="184"/>
      <c r="H579" s="137"/>
    </row>
    <row r="580" spans="2:8" x14ac:dyDescent="0.2">
      <c r="B580" s="188" t="s">
        <v>424</v>
      </c>
      <c r="C580" s="189"/>
      <c r="D580" s="165">
        <f>[1]COG!$E$59</f>
        <v>0</v>
      </c>
      <c r="E580" s="190" t="s">
        <v>425</v>
      </c>
      <c r="G580" s="184"/>
      <c r="H580" s="137"/>
    </row>
    <row r="581" spans="2:8" x14ac:dyDescent="0.2">
      <c r="B581" s="188" t="s">
        <v>426</v>
      </c>
      <c r="C581" s="189"/>
      <c r="D581" s="165">
        <f>[1]COG!$E$60</f>
        <v>0</v>
      </c>
      <c r="E581" s="190" t="s">
        <v>427</v>
      </c>
      <c r="G581" s="184"/>
      <c r="H581" s="137"/>
    </row>
    <row r="582" spans="2:8" x14ac:dyDescent="0.2">
      <c r="B582" s="188" t="s">
        <v>428</v>
      </c>
      <c r="C582" s="189"/>
      <c r="D582" s="165">
        <f>[1]COG!$E$61</f>
        <v>0</v>
      </c>
      <c r="E582" s="190" t="s">
        <v>429</v>
      </c>
      <c r="G582" s="184"/>
    </row>
    <row r="583" spans="2:8" x14ac:dyDescent="0.2">
      <c r="B583" s="188" t="s">
        <v>430</v>
      </c>
      <c r="C583" s="189"/>
      <c r="D583" s="165">
        <f>[1]COG!$E$63</f>
        <v>0</v>
      </c>
      <c r="E583" s="190" t="s">
        <v>431</v>
      </c>
      <c r="G583" s="184"/>
    </row>
    <row r="584" spans="2:8" x14ac:dyDescent="0.2">
      <c r="B584" s="188" t="s">
        <v>432</v>
      </c>
      <c r="C584" s="189"/>
      <c r="D584" s="165">
        <f>[1]COG!$E$69</f>
        <v>0</v>
      </c>
      <c r="E584" s="190" t="s">
        <v>433</v>
      </c>
      <c r="G584" s="184"/>
    </row>
    <row r="585" spans="2:8" x14ac:dyDescent="0.2">
      <c r="B585" s="188" t="s">
        <v>434</v>
      </c>
      <c r="C585" s="189"/>
      <c r="D585" s="165">
        <f>[1]COG!$E$75</f>
        <v>0</v>
      </c>
      <c r="E585" s="190" t="s">
        <v>435</v>
      </c>
      <c r="G585" s="184"/>
    </row>
    <row r="586" spans="2:8" x14ac:dyDescent="0.2">
      <c r="B586" s="188" t="s">
        <v>436</v>
      </c>
      <c r="C586" s="189"/>
      <c r="D586" s="165">
        <v>0</v>
      </c>
      <c r="E586" s="191"/>
      <c r="G586" s="184"/>
    </row>
    <row r="587" spans="2:8" x14ac:dyDescent="0.2">
      <c r="B587" s="192"/>
      <c r="C587" s="193"/>
      <c r="D587" s="194"/>
      <c r="E587" s="191"/>
      <c r="G587" s="184"/>
    </row>
    <row r="588" spans="2:8" x14ac:dyDescent="0.2">
      <c r="B588" s="195" t="s">
        <v>437</v>
      </c>
      <c r="C588" s="195"/>
      <c r="D588" s="196"/>
      <c r="E588" s="197">
        <f>SUM(D588:D595)</f>
        <v>2108630.1700000004</v>
      </c>
      <c r="G588" s="184"/>
    </row>
    <row r="589" spans="2:8" x14ac:dyDescent="0.2">
      <c r="B589" s="198" t="s">
        <v>438</v>
      </c>
      <c r="C589" s="198"/>
      <c r="D589" s="143">
        <f>[1]ACT!$B$56</f>
        <v>2090620.8000000003</v>
      </c>
      <c r="E589" s="190" t="s">
        <v>439</v>
      </c>
      <c r="G589" s="184"/>
    </row>
    <row r="590" spans="2:8" x14ac:dyDescent="0.2">
      <c r="B590" s="198" t="s">
        <v>440</v>
      </c>
      <c r="C590" s="198"/>
      <c r="D590" s="143">
        <f>[1]ACT!$B$57</f>
        <v>0</v>
      </c>
      <c r="E590" s="190" t="s">
        <v>441</v>
      </c>
      <c r="G590" s="184"/>
    </row>
    <row r="591" spans="2:8" x14ac:dyDescent="0.2">
      <c r="B591" s="198" t="s">
        <v>442</v>
      </c>
      <c r="C591" s="198"/>
      <c r="D591" s="143">
        <f>[1]ACT!$B$58</f>
        <v>0</v>
      </c>
      <c r="E591" s="190" t="s">
        <v>443</v>
      </c>
      <c r="G591" s="184"/>
    </row>
    <row r="592" spans="2:8" x14ac:dyDescent="0.2">
      <c r="B592" s="198" t="s">
        <v>444</v>
      </c>
      <c r="C592" s="198"/>
      <c r="D592" s="143">
        <f>[1]ACT!$B$59</f>
        <v>18009.370000000003</v>
      </c>
      <c r="E592" s="190" t="s">
        <v>445</v>
      </c>
      <c r="G592" s="184"/>
    </row>
    <row r="593" spans="2:10" x14ac:dyDescent="0.2">
      <c r="B593" s="198" t="s">
        <v>446</v>
      </c>
      <c r="C593" s="198"/>
      <c r="D593" s="143">
        <f>[1]ACT!$B$62</f>
        <v>0</v>
      </c>
      <c r="E593" s="190" t="s">
        <v>447</v>
      </c>
      <c r="G593" s="184"/>
    </row>
    <row r="594" spans="2:10" x14ac:dyDescent="0.2">
      <c r="B594" s="198" t="s">
        <v>448</v>
      </c>
      <c r="C594" s="198"/>
      <c r="D594" s="143">
        <v>0</v>
      </c>
      <c r="E594" s="190" t="s">
        <v>449</v>
      </c>
      <c r="G594" s="184"/>
    </row>
    <row r="595" spans="2:10" x14ac:dyDescent="0.2">
      <c r="B595" s="198" t="s">
        <v>450</v>
      </c>
      <c r="C595" s="198"/>
      <c r="D595" s="143">
        <v>0</v>
      </c>
      <c r="E595" s="191"/>
      <c r="G595" s="184"/>
    </row>
    <row r="596" spans="2:10" x14ac:dyDescent="0.2">
      <c r="B596" s="192"/>
      <c r="C596" s="193"/>
      <c r="D596" s="179"/>
      <c r="E596" s="191"/>
      <c r="G596" s="184" t="s">
        <v>451</v>
      </c>
    </row>
    <row r="597" spans="2:10" x14ac:dyDescent="0.2">
      <c r="B597" s="199" t="s">
        <v>452</v>
      </c>
      <c r="E597" s="37">
        <f>+E563-E565+E588</f>
        <v>2674369.1100000003</v>
      </c>
      <c r="F597" s="200"/>
      <c r="G597" s="184"/>
      <c r="H597" s="137"/>
      <c r="I597" s="137"/>
      <c r="J597" s="137"/>
    </row>
    <row r="598" spans="2:10" ht="2.25" customHeight="1" x14ac:dyDescent="0.2">
      <c r="B598" s="4"/>
      <c r="F598" s="200"/>
      <c r="G598" s="137"/>
      <c r="H598" s="137"/>
      <c r="I598" s="137"/>
      <c r="J598" s="137"/>
    </row>
    <row r="599" spans="2:10" x14ac:dyDescent="0.2">
      <c r="B599" s="161"/>
      <c r="E599" s="38"/>
      <c r="F599" s="137"/>
      <c r="G599" s="137"/>
      <c r="H599" s="137"/>
      <c r="I599" s="137"/>
      <c r="J599" s="137"/>
    </row>
    <row r="600" spans="2:10" x14ac:dyDescent="0.2">
      <c r="B600" s="13" t="s">
        <v>453</v>
      </c>
      <c r="C600" s="13"/>
      <c r="D600" s="13"/>
      <c r="E600" s="13"/>
      <c r="F600" s="13"/>
      <c r="G600" s="13"/>
    </row>
    <row r="601" spans="2:10" x14ac:dyDescent="0.2">
      <c r="B601" s="201"/>
      <c r="C601" s="202"/>
      <c r="D601" s="202"/>
      <c r="E601" s="202"/>
      <c r="F601" s="203"/>
    </row>
    <row r="602" spans="2:10" x14ac:dyDescent="0.2">
      <c r="B602" s="84" t="s">
        <v>454</v>
      </c>
      <c r="C602" s="85" t="s">
        <v>97</v>
      </c>
      <c r="D602" s="79" t="s">
        <v>455</v>
      </c>
      <c r="E602" s="79" t="s">
        <v>456</v>
      </c>
      <c r="F602" s="79" t="s">
        <v>98</v>
      </c>
    </row>
    <row r="603" spans="2:10" x14ac:dyDescent="0.2">
      <c r="B603" s="25" t="s">
        <v>457</v>
      </c>
      <c r="C603" s="204"/>
      <c r="D603" s="205"/>
      <c r="E603" s="204"/>
      <c r="F603" s="204"/>
    </row>
    <row r="604" spans="2:10" ht="12.75" customHeight="1" x14ac:dyDescent="0.2">
      <c r="B604" s="69" t="s">
        <v>458</v>
      </c>
      <c r="C604" s="206">
        <v>0</v>
      </c>
      <c r="D604" s="206">
        <v>0</v>
      </c>
      <c r="E604" s="206">
        <v>0</v>
      </c>
      <c r="F604" s="206">
        <f>+C604+D604-E604</f>
        <v>0</v>
      </c>
    </row>
    <row r="605" spans="2:10" ht="12.75" customHeight="1" x14ac:dyDescent="0.2">
      <c r="B605" s="69" t="s">
        <v>459</v>
      </c>
      <c r="C605" s="206">
        <v>0</v>
      </c>
      <c r="D605" s="206">
        <v>0</v>
      </c>
      <c r="E605" s="206">
        <v>0</v>
      </c>
      <c r="F605" s="206">
        <f t="shared" ref="F605:F629" si="7">+C605+D605-E605</f>
        <v>0</v>
      </c>
    </row>
    <row r="606" spans="2:10" ht="12.75" customHeight="1" x14ac:dyDescent="0.2">
      <c r="B606" s="69" t="s">
        <v>460</v>
      </c>
      <c r="C606" s="206">
        <v>0</v>
      </c>
      <c r="D606" s="206">
        <v>0</v>
      </c>
      <c r="E606" s="206">
        <v>0</v>
      </c>
      <c r="F606" s="206">
        <f t="shared" si="7"/>
        <v>0</v>
      </c>
    </row>
    <row r="607" spans="2:10" ht="12.75" customHeight="1" x14ac:dyDescent="0.2">
      <c r="B607" s="69" t="s">
        <v>461</v>
      </c>
      <c r="C607" s="206">
        <v>0</v>
      </c>
      <c r="D607" s="206">
        <v>0</v>
      </c>
      <c r="E607" s="206">
        <v>0</v>
      </c>
      <c r="F607" s="206">
        <f t="shared" si="7"/>
        <v>0</v>
      </c>
    </row>
    <row r="608" spans="2:10" ht="12.75" customHeight="1" x14ac:dyDescent="0.2">
      <c r="B608" s="69" t="s">
        <v>462</v>
      </c>
      <c r="C608" s="206">
        <v>0</v>
      </c>
      <c r="D608" s="206">
        <v>0</v>
      </c>
      <c r="E608" s="206">
        <v>0</v>
      </c>
      <c r="F608" s="206">
        <f t="shared" si="7"/>
        <v>0</v>
      </c>
    </row>
    <row r="609" spans="2:6" ht="12.75" customHeight="1" x14ac:dyDescent="0.2">
      <c r="B609" s="69" t="s">
        <v>463</v>
      </c>
      <c r="C609" s="206">
        <v>0</v>
      </c>
      <c r="D609" s="206">
        <v>0</v>
      </c>
      <c r="E609" s="206">
        <v>0</v>
      </c>
      <c r="F609" s="206">
        <f t="shared" si="7"/>
        <v>0</v>
      </c>
    </row>
    <row r="610" spans="2:6" ht="12.75" customHeight="1" x14ac:dyDescent="0.2">
      <c r="B610" s="69" t="s">
        <v>464</v>
      </c>
      <c r="C610" s="206">
        <v>0</v>
      </c>
      <c r="D610" s="206">
        <v>0</v>
      </c>
      <c r="E610" s="206">
        <v>0</v>
      </c>
      <c r="F610" s="206">
        <f t="shared" si="7"/>
        <v>0</v>
      </c>
    </row>
    <row r="611" spans="2:6" ht="12.75" customHeight="1" x14ac:dyDescent="0.2">
      <c r="B611" s="69" t="s">
        <v>465</v>
      </c>
      <c r="C611" s="206">
        <v>0</v>
      </c>
      <c r="D611" s="206">
        <v>0</v>
      </c>
      <c r="E611" s="206">
        <v>0</v>
      </c>
      <c r="F611" s="206">
        <f t="shared" si="7"/>
        <v>0</v>
      </c>
    </row>
    <row r="612" spans="2:6" ht="12.75" customHeight="1" x14ac:dyDescent="0.2">
      <c r="B612" s="69" t="s">
        <v>466</v>
      </c>
      <c r="C612" s="206">
        <v>0</v>
      </c>
      <c r="D612" s="206">
        <v>0</v>
      </c>
      <c r="E612" s="206">
        <v>0</v>
      </c>
      <c r="F612" s="206">
        <f t="shared" si="7"/>
        <v>0</v>
      </c>
    </row>
    <row r="613" spans="2:6" ht="12.75" customHeight="1" x14ac:dyDescent="0.2">
      <c r="B613" s="69" t="s">
        <v>467</v>
      </c>
      <c r="C613" s="206">
        <v>0</v>
      </c>
      <c r="D613" s="206">
        <v>0</v>
      </c>
      <c r="E613" s="206">
        <v>0</v>
      </c>
      <c r="F613" s="206">
        <f t="shared" si="7"/>
        <v>0</v>
      </c>
    </row>
    <row r="614" spans="2:6" ht="12.75" customHeight="1" x14ac:dyDescent="0.2">
      <c r="B614" s="69" t="s">
        <v>468</v>
      </c>
      <c r="C614" s="206">
        <v>0</v>
      </c>
      <c r="D614" s="206">
        <v>0</v>
      </c>
      <c r="E614" s="206">
        <v>0</v>
      </c>
      <c r="F614" s="206">
        <f t="shared" si="7"/>
        <v>0</v>
      </c>
    </row>
    <row r="615" spans="2:6" ht="12.75" customHeight="1" x14ac:dyDescent="0.2">
      <c r="B615" s="69" t="s">
        <v>469</v>
      </c>
      <c r="C615" s="206">
        <v>0</v>
      </c>
      <c r="D615" s="206">
        <v>0</v>
      </c>
      <c r="E615" s="206">
        <v>0</v>
      </c>
      <c r="F615" s="206">
        <f t="shared" si="7"/>
        <v>0</v>
      </c>
    </row>
    <row r="616" spans="2:6" ht="12.75" customHeight="1" x14ac:dyDescent="0.2">
      <c r="B616" s="69" t="s">
        <v>470</v>
      </c>
      <c r="C616" s="206">
        <v>0</v>
      </c>
      <c r="D616" s="206">
        <v>0</v>
      </c>
      <c r="E616" s="206">
        <v>0</v>
      </c>
      <c r="F616" s="206">
        <f t="shared" si="7"/>
        <v>0</v>
      </c>
    </row>
    <row r="617" spans="2:6" ht="12.75" customHeight="1" x14ac:dyDescent="0.2">
      <c r="B617" s="69" t="s">
        <v>471</v>
      </c>
      <c r="C617" s="206">
        <v>0</v>
      </c>
      <c r="D617" s="206">
        <v>0</v>
      </c>
      <c r="E617" s="206">
        <v>0</v>
      </c>
      <c r="F617" s="206">
        <f t="shared" si="7"/>
        <v>0</v>
      </c>
    </row>
    <row r="618" spans="2:6" ht="12.75" customHeight="1" x14ac:dyDescent="0.2">
      <c r="B618" s="69" t="s">
        <v>472</v>
      </c>
      <c r="C618" s="206">
        <v>0</v>
      </c>
      <c r="D618" s="206">
        <v>0</v>
      </c>
      <c r="E618" s="206">
        <v>0</v>
      </c>
      <c r="F618" s="206">
        <f t="shared" si="7"/>
        <v>0</v>
      </c>
    </row>
    <row r="619" spans="2:6" ht="12.75" customHeight="1" x14ac:dyDescent="0.2">
      <c r="B619" s="69" t="s">
        <v>473</v>
      </c>
      <c r="C619" s="206">
        <v>0</v>
      </c>
      <c r="D619" s="206">
        <v>0</v>
      </c>
      <c r="E619" s="206">
        <v>0</v>
      </c>
      <c r="F619" s="206">
        <f t="shared" si="7"/>
        <v>0</v>
      </c>
    </row>
    <row r="620" spans="2:6" ht="12.75" customHeight="1" x14ac:dyDescent="0.2">
      <c r="B620" s="69" t="s">
        <v>474</v>
      </c>
      <c r="C620" s="206">
        <v>0</v>
      </c>
      <c r="D620" s="206">
        <v>0</v>
      </c>
      <c r="E620" s="206">
        <v>0</v>
      </c>
      <c r="F620" s="206">
        <f t="shared" si="7"/>
        <v>0</v>
      </c>
    </row>
    <row r="621" spans="2:6" ht="12.75" customHeight="1" x14ac:dyDescent="0.2">
      <c r="B621" s="69" t="s">
        <v>475</v>
      </c>
      <c r="C621" s="206">
        <v>0</v>
      </c>
      <c r="D621" s="206">
        <v>0</v>
      </c>
      <c r="E621" s="206">
        <v>0</v>
      </c>
      <c r="F621" s="206">
        <f t="shared" si="7"/>
        <v>0</v>
      </c>
    </row>
    <row r="622" spans="2:6" ht="12.75" customHeight="1" x14ac:dyDescent="0.2">
      <c r="B622" s="69" t="s">
        <v>476</v>
      </c>
      <c r="C622" s="206">
        <v>0</v>
      </c>
      <c r="D622" s="206">
        <v>0</v>
      </c>
      <c r="E622" s="206">
        <v>0</v>
      </c>
      <c r="F622" s="206">
        <f t="shared" si="7"/>
        <v>0</v>
      </c>
    </row>
    <row r="623" spans="2:6" ht="12.75" customHeight="1" x14ac:dyDescent="0.2">
      <c r="B623" s="69" t="s">
        <v>477</v>
      </c>
      <c r="C623" s="206">
        <v>0</v>
      </c>
      <c r="D623" s="206">
        <v>0</v>
      </c>
      <c r="E623" s="206">
        <v>0</v>
      </c>
      <c r="F623" s="206">
        <f t="shared" si="7"/>
        <v>0</v>
      </c>
    </row>
    <row r="624" spans="2:6" ht="12.75" customHeight="1" x14ac:dyDescent="0.2">
      <c r="B624" s="69" t="s">
        <v>478</v>
      </c>
      <c r="C624" s="206">
        <v>0</v>
      </c>
      <c r="D624" s="206">
        <v>0</v>
      </c>
      <c r="E624" s="206">
        <v>0</v>
      </c>
      <c r="F624" s="206">
        <f t="shared" si="7"/>
        <v>0</v>
      </c>
    </row>
    <row r="625" spans="2:6" ht="12.75" customHeight="1" x14ac:dyDescent="0.2">
      <c r="B625" s="69" t="s">
        <v>479</v>
      </c>
      <c r="C625" s="206">
        <v>0</v>
      </c>
      <c r="D625" s="206">
        <v>0</v>
      </c>
      <c r="E625" s="206">
        <v>0</v>
      </c>
      <c r="F625" s="206">
        <f t="shared" si="7"/>
        <v>0</v>
      </c>
    </row>
    <row r="626" spans="2:6" ht="12.75" customHeight="1" x14ac:dyDescent="0.2">
      <c r="B626" s="69" t="s">
        <v>480</v>
      </c>
      <c r="C626" s="206">
        <v>0</v>
      </c>
      <c r="D626" s="206">
        <v>0</v>
      </c>
      <c r="E626" s="206">
        <v>0</v>
      </c>
      <c r="F626" s="206">
        <f t="shared" si="7"/>
        <v>0</v>
      </c>
    </row>
    <row r="627" spans="2:6" ht="12.75" customHeight="1" x14ac:dyDescent="0.2">
      <c r="B627" s="69" t="s">
        <v>481</v>
      </c>
      <c r="C627" s="206">
        <v>0</v>
      </c>
      <c r="D627" s="206">
        <v>0</v>
      </c>
      <c r="E627" s="206">
        <v>0</v>
      </c>
      <c r="F627" s="206">
        <f t="shared" si="7"/>
        <v>0</v>
      </c>
    </row>
    <row r="628" spans="2:6" ht="12.75" customHeight="1" x14ac:dyDescent="0.2">
      <c r="B628" s="69" t="s">
        <v>482</v>
      </c>
      <c r="C628" s="206">
        <v>0</v>
      </c>
      <c r="D628" s="206">
        <v>0</v>
      </c>
      <c r="E628" s="206">
        <v>0</v>
      </c>
      <c r="F628" s="206">
        <f t="shared" si="7"/>
        <v>0</v>
      </c>
    </row>
    <row r="629" spans="2:6" ht="12.75" customHeight="1" x14ac:dyDescent="0.2">
      <c r="B629" s="69" t="s">
        <v>483</v>
      </c>
      <c r="C629" s="206">
        <v>0</v>
      </c>
      <c r="D629" s="206">
        <v>0</v>
      </c>
      <c r="E629" s="206">
        <v>0</v>
      </c>
      <c r="F629" s="206">
        <f t="shared" si="7"/>
        <v>0</v>
      </c>
    </row>
    <row r="630" spans="2:6" ht="12.75" customHeight="1" x14ac:dyDescent="0.2">
      <c r="B630" s="69" t="s">
        <v>484</v>
      </c>
      <c r="C630" s="29">
        <v>28561057.509999994</v>
      </c>
      <c r="D630" s="206">
        <v>0</v>
      </c>
      <c r="E630" s="206">
        <v>0</v>
      </c>
      <c r="F630" s="29">
        <v>28561057.509999994</v>
      </c>
    </row>
    <row r="631" spans="2:6" ht="12.75" customHeight="1" x14ac:dyDescent="0.2">
      <c r="B631" s="69" t="s">
        <v>485</v>
      </c>
      <c r="C631" s="29">
        <v>-28561057.509999994</v>
      </c>
      <c r="D631" s="206">
        <v>0</v>
      </c>
      <c r="E631" s="206">
        <v>0</v>
      </c>
      <c r="F631" s="29">
        <v>-28561057.509999994</v>
      </c>
    </row>
    <row r="632" spans="2:6" x14ac:dyDescent="0.2">
      <c r="C632" s="46">
        <f>SUM(C603:C631)</f>
        <v>0</v>
      </c>
      <c r="D632" s="37">
        <f>SUM(D603:D631)</f>
        <v>0</v>
      </c>
      <c r="E632" s="37">
        <f>SUM(E603:E631)</f>
        <v>0</v>
      </c>
      <c r="F632" s="46">
        <f>SUM(F603:F631)</f>
        <v>0</v>
      </c>
    </row>
    <row r="633" spans="2:6" x14ac:dyDescent="0.2">
      <c r="C633" s="45"/>
      <c r="D633" s="45"/>
      <c r="E633" s="45"/>
      <c r="F633" s="45"/>
    </row>
    <row r="634" spans="2:6" x14ac:dyDescent="0.2">
      <c r="C634" s="45"/>
      <c r="D634" s="45"/>
      <c r="E634" s="45"/>
      <c r="F634" s="45"/>
    </row>
    <row r="635" spans="2:6" x14ac:dyDescent="0.2">
      <c r="B635" s="84" t="s">
        <v>454</v>
      </c>
      <c r="C635" s="85" t="s">
        <v>97</v>
      </c>
      <c r="D635" s="79" t="s">
        <v>455</v>
      </c>
      <c r="E635" s="79" t="s">
        <v>456</v>
      </c>
      <c r="F635" s="79" t="s">
        <v>98</v>
      </c>
    </row>
    <row r="636" spans="2:6" x14ac:dyDescent="0.2">
      <c r="B636" s="25" t="s">
        <v>486</v>
      </c>
      <c r="C636" s="207"/>
      <c r="D636" s="208"/>
      <c r="E636" s="207"/>
      <c r="F636" s="207"/>
    </row>
    <row r="637" spans="2:6" x14ac:dyDescent="0.2">
      <c r="B637" s="91" t="s">
        <v>487</v>
      </c>
      <c r="C637" s="42">
        <v>0</v>
      </c>
      <c r="D637" s="29">
        <f>+[1]EAI!B15</f>
        <v>6066800</v>
      </c>
      <c r="E637" s="42">
        <v>0</v>
      </c>
      <c r="F637" s="29">
        <f>+C637+D637-E637</f>
        <v>6066800</v>
      </c>
    </row>
    <row r="638" spans="2:6" x14ac:dyDescent="0.2">
      <c r="B638" s="91" t="s">
        <v>488</v>
      </c>
      <c r="C638" s="42">
        <v>0</v>
      </c>
      <c r="D638" s="29">
        <f>[1]EAI!E15</f>
        <v>2920961.6</v>
      </c>
      <c r="E638" s="29">
        <f>+D637+[1]EAI!C15</f>
        <v>6066800</v>
      </c>
      <c r="F638" s="29">
        <f t="shared" ref="F638:F648" si="8">+C638+D638-E638</f>
        <v>-3145838.4</v>
      </c>
    </row>
    <row r="639" spans="2:6" x14ac:dyDescent="0.2">
      <c r="B639" s="91" t="s">
        <v>489</v>
      </c>
      <c r="C639" s="42">
        <v>0</v>
      </c>
      <c r="D639" s="42">
        <f>+[1]EAI!C15</f>
        <v>0</v>
      </c>
      <c r="E639" s="42">
        <v>0</v>
      </c>
      <c r="F639" s="42">
        <f t="shared" si="8"/>
        <v>0</v>
      </c>
    </row>
    <row r="640" spans="2:6" x14ac:dyDescent="0.2">
      <c r="B640" s="91" t="s">
        <v>490</v>
      </c>
      <c r="C640" s="42">
        <v>0</v>
      </c>
      <c r="D640" s="29">
        <f>[1]EAI!F15</f>
        <v>2920961.6</v>
      </c>
      <c r="E640" s="29">
        <f>[1]EAI!E15</f>
        <v>2920961.6</v>
      </c>
      <c r="F640" s="42">
        <f t="shared" si="8"/>
        <v>0</v>
      </c>
    </row>
    <row r="641" spans="2:6" x14ac:dyDescent="0.2">
      <c r="B641" s="91" t="s">
        <v>491</v>
      </c>
      <c r="C641" s="42">
        <v>0</v>
      </c>
      <c r="D641" s="42">
        <v>0</v>
      </c>
      <c r="E641" s="29">
        <f>[1]EAI!F15</f>
        <v>2920961.6</v>
      </c>
      <c r="F641" s="42">
        <f t="shared" si="8"/>
        <v>-2920961.6</v>
      </c>
    </row>
    <row r="642" spans="2:6" x14ac:dyDescent="0.2">
      <c r="B642" s="91" t="s">
        <v>492</v>
      </c>
      <c r="C642" s="42">
        <v>0</v>
      </c>
      <c r="D642" s="42">
        <v>0</v>
      </c>
      <c r="E642" s="29">
        <f>+[1]COG!B76</f>
        <v>6066800</v>
      </c>
      <c r="F642" s="42">
        <f t="shared" si="8"/>
        <v>-6066800</v>
      </c>
    </row>
    <row r="643" spans="2:6" x14ac:dyDescent="0.2">
      <c r="B643" s="91" t="s">
        <v>493</v>
      </c>
      <c r="C643" s="42">
        <v>0</v>
      </c>
      <c r="D643" s="29">
        <f>+[1]COG!D76</f>
        <v>6066800</v>
      </c>
      <c r="E643" s="29">
        <f>+[1]COG!F76</f>
        <v>565738.93999999994</v>
      </c>
      <c r="F643" s="29">
        <f t="shared" si="8"/>
        <v>5501061.0600000005</v>
      </c>
    </row>
    <row r="644" spans="2:6" x14ac:dyDescent="0.2">
      <c r="B644" s="91" t="s">
        <v>494</v>
      </c>
      <c r="C644" s="42">
        <v>0</v>
      </c>
      <c r="D644" s="42">
        <f>[1]COG!C23+[1]COG!C25+[1]COG!C26+[1]COG!C27</f>
        <v>0</v>
      </c>
      <c r="E644" s="42">
        <f>+[1]COG!C76</f>
        <v>0</v>
      </c>
      <c r="F644" s="42">
        <f t="shared" si="8"/>
        <v>0</v>
      </c>
    </row>
    <row r="645" spans="2:6" x14ac:dyDescent="0.2">
      <c r="B645" s="91" t="s">
        <v>495</v>
      </c>
      <c r="C645" s="42">
        <v>0</v>
      </c>
      <c r="D645" s="29">
        <f>+[1]COG!E76</f>
        <v>565738.93999999994</v>
      </c>
      <c r="E645" s="29">
        <f>[1]COG!E76</f>
        <v>565738.93999999994</v>
      </c>
      <c r="F645" s="42">
        <f t="shared" si="8"/>
        <v>0</v>
      </c>
    </row>
    <row r="646" spans="2:6" x14ac:dyDescent="0.2">
      <c r="B646" s="91" t="s">
        <v>496</v>
      </c>
      <c r="C646" s="42">
        <v>0</v>
      </c>
      <c r="D646" s="29">
        <f>+[1]COG!E76</f>
        <v>565738.93999999994</v>
      </c>
      <c r="E646" s="29">
        <f>+[1]COG!E76</f>
        <v>565738.93999999994</v>
      </c>
      <c r="F646" s="42">
        <f t="shared" si="8"/>
        <v>0</v>
      </c>
    </row>
    <row r="647" spans="2:6" x14ac:dyDescent="0.2">
      <c r="B647" s="91" t="s">
        <v>497</v>
      </c>
      <c r="C647" s="42">
        <v>0</v>
      </c>
      <c r="D647" s="29">
        <f>+[1]COG!F76</f>
        <v>565738.93999999994</v>
      </c>
      <c r="E647" s="29">
        <f>[1]COG!F76</f>
        <v>565738.93999999994</v>
      </c>
      <c r="F647" s="42">
        <f t="shared" si="8"/>
        <v>0</v>
      </c>
    </row>
    <row r="648" spans="2:6" x14ac:dyDescent="0.2">
      <c r="B648" s="91" t="s">
        <v>498</v>
      </c>
      <c r="C648" s="42">
        <v>0</v>
      </c>
      <c r="D648" s="29">
        <f>+[1]COG!F76</f>
        <v>565738.93999999994</v>
      </c>
      <c r="E648" s="42">
        <v>0</v>
      </c>
      <c r="F648" s="29">
        <f t="shared" si="8"/>
        <v>565738.93999999994</v>
      </c>
    </row>
    <row r="649" spans="2:6" x14ac:dyDescent="0.2">
      <c r="B649" s="43"/>
      <c r="C649" s="209"/>
      <c r="D649" s="209"/>
      <c r="E649" s="209"/>
      <c r="F649" s="209"/>
    </row>
    <row r="650" spans="2:6" x14ac:dyDescent="0.2">
      <c r="B650" s="210"/>
      <c r="C650" s="46">
        <f>SUM(C636:C649)</f>
        <v>0</v>
      </c>
      <c r="D650" s="37">
        <f>SUM(D636:D649)</f>
        <v>20238478.960000005</v>
      </c>
      <c r="E650" s="37">
        <f>SUM(E636:E649)</f>
        <v>20238478.960000005</v>
      </c>
      <c r="F650" s="46">
        <f>SUM(F636:F649)</f>
        <v>0</v>
      </c>
    </row>
    <row r="653" spans="2:6" x14ac:dyDescent="0.2">
      <c r="B653" s="84" t="s">
        <v>454</v>
      </c>
      <c r="C653" s="85" t="s">
        <v>97</v>
      </c>
      <c r="D653" s="79" t="s">
        <v>455</v>
      </c>
      <c r="E653" s="79" t="s">
        <v>456</v>
      </c>
      <c r="F653" s="79" t="s">
        <v>98</v>
      </c>
    </row>
    <row r="654" spans="2:6" x14ac:dyDescent="0.2">
      <c r="B654" s="25" t="s">
        <v>499</v>
      </c>
      <c r="C654" s="204"/>
      <c r="D654" s="205"/>
      <c r="E654" s="204"/>
      <c r="F654" s="204"/>
    </row>
    <row r="655" spans="2:6" x14ac:dyDescent="0.2">
      <c r="B655" s="69" t="s">
        <v>500</v>
      </c>
      <c r="C655" s="206">
        <v>0</v>
      </c>
      <c r="D655" s="206">
        <v>0</v>
      </c>
      <c r="E655" s="206">
        <v>0</v>
      </c>
      <c r="F655" s="206">
        <f>+C655+D655-E655</f>
        <v>0</v>
      </c>
    </row>
    <row r="656" spans="2:6" x14ac:dyDescent="0.2">
      <c r="B656" s="69" t="s">
        <v>501</v>
      </c>
      <c r="C656" s="206">
        <v>0</v>
      </c>
      <c r="D656" s="206">
        <v>0</v>
      </c>
      <c r="E656" s="206">
        <v>0</v>
      </c>
      <c r="F656" s="206">
        <f t="shared" ref="F656:F657" si="9">+C656+D656-E656</f>
        <v>0</v>
      </c>
    </row>
    <row r="657" spans="2:6" x14ac:dyDescent="0.2">
      <c r="B657" s="69" t="s">
        <v>502</v>
      </c>
      <c r="C657" s="206">
        <v>0</v>
      </c>
      <c r="D657" s="206">
        <v>0</v>
      </c>
      <c r="E657" s="206">
        <v>0</v>
      </c>
      <c r="F657" s="206">
        <f t="shared" si="9"/>
        <v>0</v>
      </c>
    </row>
    <row r="658" spans="2:6" x14ac:dyDescent="0.2">
      <c r="B658" s="50"/>
      <c r="C658" s="211"/>
      <c r="D658" s="212"/>
      <c r="E658" s="211"/>
      <c r="F658" s="211"/>
    </row>
    <row r="659" spans="2:6" x14ac:dyDescent="0.2">
      <c r="C659" s="77">
        <f>SUM(C654:C658)</f>
        <v>0</v>
      </c>
      <c r="D659" s="77">
        <f>SUM(D654:D658)</f>
        <v>0</v>
      </c>
      <c r="E659" s="77">
        <f>SUM(E654:E658)</f>
        <v>0</v>
      </c>
      <c r="F659" s="77">
        <f>SUM(F654:F658)</f>
        <v>0</v>
      </c>
    </row>
    <row r="661" spans="2:6" x14ac:dyDescent="0.2">
      <c r="B661" s="4" t="s">
        <v>503</v>
      </c>
    </row>
    <row r="670" spans="2:6" x14ac:dyDescent="0.2">
      <c r="B670" s="122" t="s">
        <v>504</v>
      </c>
      <c r="D670" s="213" t="s">
        <v>505</v>
      </c>
      <c r="E670" s="213"/>
      <c r="F670" s="213"/>
    </row>
    <row r="671" spans="2:6" x14ac:dyDescent="0.2">
      <c r="B671" s="122" t="s">
        <v>506</v>
      </c>
      <c r="D671" s="214" t="s">
        <v>507</v>
      </c>
      <c r="E671" s="214"/>
      <c r="F671" s="214"/>
    </row>
  </sheetData>
  <mergeCells count="73">
    <mergeCell ref="D671:F671"/>
    <mergeCell ref="B592:C592"/>
    <mergeCell ref="B593:C593"/>
    <mergeCell ref="B594:C594"/>
    <mergeCell ref="B595:C595"/>
    <mergeCell ref="B600:G600"/>
    <mergeCell ref="D670:F670"/>
    <mergeCell ref="B585:C585"/>
    <mergeCell ref="B586:C586"/>
    <mergeCell ref="B588:C588"/>
    <mergeCell ref="B589:C589"/>
    <mergeCell ref="B590:C590"/>
    <mergeCell ref="B591:C591"/>
    <mergeCell ref="B579:C579"/>
    <mergeCell ref="B580:C580"/>
    <mergeCell ref="B581:C581"/>
    <mergeCell ref="B582:C582"/>
    <mergeCell ref="B583:C583"/>
    <mergeCell ref="B584:C584"/>
    <mergeCell ref="B573:C573"/>
    <mergeCell ref="B574:C574"/>
    <mergeCell ref="B575:C575"/>
    <mergeCell ref="B576:C576"/>
    <mergeCell ref="B577:C577"/>
    <mergeCell ref="B578:C578"/>
    <mergeCell ref="B567:C567"/>
    <mergeCell ref="B568:C568"/>
    <mergeCell ref="B569:C569"/>
    <mergeCell ref="B570:C570"/>
    <mergeCell ref="B571:C571"/>
    <mergeCell ref="B572:C572"/>
    <mergeCell ref="B561:E561"/>
    <mergeCell ref="B562:E562"/>
    <mergeCell ref="B563:C563"/>
    <mergeCell ref="B564:C564"/>
    <mergeCell ref="B565:C565"/>
    <mergeCell ref="B566:C566"/>
    <mergeCell ref="B552:C552"/>
    <mergeCell ref="B553:C553"/>
    <mergeCell ref="B554:C554"/>
    <mergeCell ref="B556:C556"/>
    <mergeCell ref="B559:E559"/>
    <mergeCell ref="B560:E560"/>
    <mergeCell ref="B546:C546"/>
    <mergeCell ref="B547:C547"/>
    <mergeCell ref="B548:C548"/>
    <mergeCell ref="B549:C549"/>
    <mergeCell ref="B550:C550"/>
    <mergeCell ref="B551:C551"/>
    <mergeCell ref="B539:E539"/>
    <mergeCell ref="B540:E540"/>
    <mergeCell ref="B541:C541"/>
    <mergeCell ref="B543:C543"/>
    <mergeCell ref="B544:C544"/>
    <mergeCell ref="B545:C545"/>
    <mergeCell ref="D309:E309"/>
    <mergeCell ref="D354:E354"/>
    <mergeCell ref="D360:E360"/>
    <mergeCell ref="D367:E367"/>
    <mergeCell ref="B537:E537"/>
    <mergeCell ref="B538:E538"/>
    <mergeCell ref="C170:E170"/>
    <mergeCell ref="D248:E248"/>
    <mergeCell ref="D256:E256"/>
    <mergeCell ref="D263:E263"/>
    <mergeCell ref="D270:E270"/>
    <mergeCell ref="D302:E302"/>
    <mergeCell ref="B1:G1"/>
    <mergeCell ref="B2:G2"/>
    <mergeCell ref="B3:G3"/>
    <mergeCell ref="B5:G5"/>
    <mergeCell ref="C96:G97"/>
    <mergeCell ref="C104:G107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05 C187 C244 C259 C251 C273" xr:uid="{9053A06F-B454-4681-9638-2CE6FBCC7BA1}"/>
    <dataValidation allowBlank="1" showInputMessage="1" showErrorMessage="1" prompt="Características cualitativas significativas que les impacten financieramente." sqref="E305 E244 E259 E251 E273 D187" xr:uid="{434314D9-9D69-469F-8A6B-21DAC885E6BD}"/>
    <dataValidation allowBlank="1" showInputMessage="1" showErrorMessage="1" prompt="Especificar origen de dicho recurso: Federal, Estatal, Municipal, Particulares." sqref="D305 D244 D259 D251 D273" xr:uid="{AB5077E7-3411-488A-A0C0-2DD883CB658C}"/>
    <dataValidation allowBlank="1" showInputMessage="1" showErrorMessage="1" prompt="Corresponde al número de la cuenta de acuerdo al Plan de Cuentas emitido por el CONAC (DOF 22/11/2010)." sqref="B187" xr:uid="{5F7772AD-B939-4963-B528-DAD35BDAD71B}"/>
  </dataValidations>
  <pageMargins left="0.70866141732283472" right="0.70866141732283472" top="0.74803149606299213" bottom="1.1417322834645669" header="0.31496062992125984" footer="0.31496062992125984"/>
  <pageSetup scale="51" fitToHeight="10" orientation="portrait" verticalDpi="4294967295" r:id="rId1"/>
  <headerFooter>
    <oddFooter>&amp;RPágina &amp;P de &amp;N</oddFooter>
  </headerFooter>
  <rowBreaks count="6" manualBreakCount="6">
    <brk id="128" min="1" max="7" man="1"/>
    <brk id="256" min="1" max="7" man="1"/>
    <brk id="384" min="1" max="7" man="1"/>
    <brk id="517" min="1" max="7" man="1"/>
    <brk id="634" min="1" max="7" man="1"/>
    <brk id="683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2026-05-12T19:40:38Z</dcterms:created>
  <dcterms:modified xsi:type="dcterms:W3CDTF">2026-05-12T19:41:06Z</dcterms:modified>
</cp:coreProperties>
</file>