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PAGINA WEB\2025\3T 2025\01 CONTABLE\"/>
    </mc:Choice>
  </mc:AlternateContent>
  <xr:revisionPtr revIDLastSave="0" documentId="8_{E2DE68F2-54A4-48AC-B5DC-12A92E1FF29A}" xr6:coauthVersionLast="47" xr6:coauthVersionMax="47" xr10:uidLastSave="{00000000-0000-0000-0000-000000000000}"/>
  <bookViews>
    <workbookView xWindow="45" yWindow="600" windowWidth="28755" windowHeight="15600" xr2:uid="{A0E90A02-56C5-4727-B2CC-8441493758F7}"/>
  </bookViews>
  <sheets>
    <sheet name="NOTAS" sheetId="1" r:id="rId1"/>
  </sheets>
  <externalReferences>
    <externalReference r:id="rId2"/>
  </externalReferences>
  <definedNames>
    <definedName name="_xlnm.Print_Area" localSheetId="0">NOTAS!$B$1:$G$892</definedName>
    <definedName name="_xlnm.Print_Titles" localSheetId="0">NOTAS!$1:$4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58" i="1" l="1"/>
  <c r="E858" i="1"/>
  <c r="D858" i="1"/>
  <c r="C858" i="1"/>
  <c r="F856" i="1"/>
  <c r="F855" i="1"/>
  <c r="F854" i="1"/>
  <c r="C849" i="1"/>
  <c r="F847" i="1"/>
  <c r="D847" i="1"/>
  <c r="E846" i="1"/>
  <c r="D846" i="1"/>
  <c r="F846" i="1" s="1"/>
  <c r="E845" i="1"/>
  <c r="F845" i="1" s="1"/>
  <c r="D845" i="1"/>
  <c r="F844" i="1"/>
  <c r="E844" i="1"/>
  <c r="E843" i="1"/>
  <c r="D843" i="1"/>
  <c r="F843" i="1" s="1"/>
  <c r="E842" i="1"/>
  <c r="F842" i="1" s="1"/>
  <c r="D842" i="1"/>
  <c r="F841" i="1"/>
  <c r="E840" i="1"/>
  <c r="F840" i="1" s="1"/>
  <c r="E839" i="1"/>
  <c r="E849" i="1" s="1"/>
  <c r="D839" i="1"/>
  <c r="F839" i="1" s="1"/>
  <c r="F838" i="1"/>
  <c r="D837" i="1"/>
  <c r="D849" i="1" s="1"/>
  <c r="F836" i="1"/>
  <c r="E831" i="1"/>
  <c r="D831" i="1"/>
  <c r="C831" i="1"/>
  <c r="F827" i="1"/>
  <c r="F826" i="1"/>
  <c r="F825" i="1"/>
  <c r="F824" i="1"/>
  <c r="F823" i="1"/>
  <c r="F822" i="1"/>
  <c r="F821" i="1"/>
  <c r="F820" i="1"/>
  <c r="F819" i="1"/>
  <c r="F818" i="1"/>
  <c r="F817" i="1"/>
  <c r="F816" i="1"/>
  <c r="F815" i="1"/>
  <c r="F814" i="1"/>
  <c r="F813" i="1"/>
  <c r="F812" i="1"/>
  <c r="F811" i="1"/>
  <c r="F810" i="1"/>
  <c r="F809" i="1"/>
  <c r="F808" i="1"/>
  <c r="F807" i="1"/>
  <c r="F806" i="1"/>
  <c r="F805" i="1"/>
  <c r="F804" i="1"/>
  <c r="F803" i="1"/>
  <c r="F802" i="1"/>
  <c r="F831" i="1" s="1"/>
  <c r="D787" i="1"/>
  <c r="D786" i="1"/>
  <c r="D785" i="1"/>
  <c r="D784" i="1"/>
  <c r="E782" i="1" s="1"/>
  <c r="D783" i="1"/>
  <c r="D779" i="1"/>
  <c r="D778" i="1"/>
  <c r="D777" i="1"/>
  <c r="D776" i="1"/>
  <c r="D775" i="1"/>
  <c r="D774" i="1"/>
  <c r="D773" i="1"/>
  <c r="D772" i="1"/>
  <c r="D771" i="1"/>
  <c r="D770" i="1"/>
  <c r="D769" i="1"/>
  <c r="D768" i="1"/>
  <c r="D767" i="1"/>
  <c r="D766" i="1"/>
  <c r="D765" i="1"/>
  <c r="D764" i="1"/>
  <c r="E759" i="1" s="1"/>
  <c r="D763" i="1"/>
  <c r="D762" i="1"/>
  <c r="D760" i="1"/>
  <c r="E757" i="1"/>
  <c r="D744" i="1"/>
  <c r="D743" i="1"/>
  <c r="E742" i="1" s="1"/>
  <c r="D739" i="1"/>
  <c r="D738" i="1"/>
  <c r="D737" i="1"/>
  <c r="D736" i="1"/>
  <c r="D735" i="1"/>
  <c r="E734" i="1" s="1"/>
  <c r="E747" i="1" s="1"/>
  <c r="E732" i="1"/>
  <c r="D709" i="1"/>
  <c r="D708" i="1" s="1"/>
  <c r="C709" i="1"/>
  <c r="C708" i="1"/>
  <c r="D702" i="1"/>
  <c r="C702" i="1"/>
  <c r="D700" i="1"/>
  <c r="D699" i="1" s="1"/>
  <c r="C700" i="1"/>
  <c r="C699" i="1"/>
  <c r="C690" i="1"/>
  <c r="D688" i="1"/>
  <c r="C688" i="1"/>
  <c r="D686" i="1"/>
  <c r="C686" i="1"/>
  <c r="D680" i="1"/>
  <c r="C680" i="1"/>
  <c r="D677" i="1"/>
  <c r="C677" i="1"/>
  <c r="C673" i="1"/>
  <c r="C669" i="1"/>
  <c r="D668" i="1"/>
  <c r="D667" i="1" s="1"/>
  <c r="C668" i="1"/>
  <c r="C667" i="1" s="1"/>
  <c r="D665" i="1"/>
  <c r="C665" i="1"/>
  <c r="D664" i="1"/>
  <c r="C664" i="1"/>
  <c r="D663" i="1"/>
  <c r="D662" i="1" s="1"/>
  <c r="C663" i="1"/>
  <c r="C662" i="1" s="1"/>
  <c r="D661" i="1"/>
  <c r="C661" i="1"/>
  <c r="D660" i="1"/>
  <c r="C660" i="1"/>
  <c r="D659" i="1"/>
  <c r="D658" i="1" s="1"/>
  <c r="C659" i="1"/>
  <c r="C658" i="1" s="1"/>
  <c r="D657" i="1"/>
  <c r="C657" i="1"/>
  <c r="D656" i="1"/>
  <c r="D655" i="1" s="1"/>
  <c r="C656" i="1"/>
  <c r="D653" i="1"/>
  <c r="C653" i="1"/>
  <c r="D630" i="1"/>
  <c r="C630" i="1"/>
  <c r="G629" i="1"/>
  <c r="F629" i="1"/>
  <c r="E628" i="1"/>
  <c r="E627" i="1"/>
  <c r="E626" i="1"/>
  <c r="E625" i="1"/>
  <c r="E624" i="1"/>
  <c r="E623" i="1"/>
  <c r="E622" i="1"/>
  <c r="E621" i="1"/>
  <c r="E620" i="1"/>
  <c r="E619" i="1"/>
  <c r="E618" i="1"/>
  <c r="E617" i="1"/>
  <c r="E616" i="1"/>
  <c r="E615" i="1"/>
  <c r="E614" i="1"/>
  <c r="E613" i="1"/>
  <c r="E612" i="1"/>
  <c r="E611" i="1"/>
  <c r="G610" i="1"/>
  <c r="F610" i="1"/>
  <c r="E610" i="1"/>
  <c r="E609" i="1"/>
  <c r="E608" i="1"/>
  <c r="G607" i="1"/>
  <c r="F607" i="1"/>
  <c r="E607" i="1"/>
  <c r="E606" i="1"/>
  <c r="E605" i="1"/>
  <c r="E630" i="1" s="1"/>
  <c r="D594" i="1"/>
  <c r="C594" i="1"/>
  <c r="E592" i="1"/>
  <c r="E591" i="1"/>
  <c r="E590" i="1"/>
  <c r="E589" i="1"/>
  <c r="E588" i="1"/>
  <c r="E587" i="1"/>
  <c r="E586" i="1"/>
  <c r="E585" i="1"/>
  <c r="E584" i="1"/>
  <c r="E583" i="1"/>
  <c r="E582" i="1"/>
  <c r="E581" i="1"/>
  <c r="E580" i="1"/>
  <c r="E579" i="1"/>
  <c r="E578" i="1"/>
  <c r="E577" i="1"/>
  <c r="E576" i="1"/>
  <c r="E575" i="1"/>
  <c r="E574" i="1"/>
  <c r="E573" i="1"/>
  <c r="E572" i="1"/>
  <c r="E571" i="1"/>
  <c r="E570" i="1"/>
  <c r="E569" i="1"/>
  <c r="E568" i="1"/>
  <c r="E567" i="1"/>
  <c r="E566" i="1"/>
  <c r="E565" i="1"/>
  <c r="E564" i="1"/>
  <c r="E563" i="1"/>
  <c r="E562" i="1"/>
  <c r="E561" i="1"/>
  <c r="E560" i="1"/>
  <c r="E559" i="1"/>
  <c r="E558" i="1"/>
  <c r="E557" i="1"/>
  <c r="E556" i="1"/>
  <c r="E555" i="1"/>
  <c r="E554" i="1"/>
  <c r="E553" i="1"/>
  <c r="E552" i="1"/>
  <c r="E551" i="1"/>
  <c r="E550" i="1"/>
  <c r="E549" i="1"/>
  <c r="E548" i="1"/>
  <c r="E547" i="1"/>
  <c r="E546" i="1"/>
  <c r="E545" i="1"/>
  <c r="E544" i="1"/>
  <c r="E543" i="1"/>
  <c r="E542" i="1"/>
  <c r="E541" i="1"/>
  <c r="E540" i="1"/>
  <c r="E539" i="1"/>
  <c r="E538" i="1"/>
  <c r="E537" i="1"/>
  <c r="E536" i="1"/>
  <c r="E535" i="1"/>
  <c r="E534" i="1"/>
  <c r="E533" i="1"/>
  <c r="E532" i="1"/>
  <c r="E531" i="1"/>
  <c r="E530" i="1"/>
  <c r="E529" i="1"/>
  <c r="E528" i="1"/>
  <c r="E527" i="1"/>
  <c r="E526" i="1"/>
  <c r="E525" i="1"/>
  <c r="E524" i="1"/>
  <c r="E523" i="1"/>
  <c r="E522" i="1"/>
  <c r="E521" i="1"/>
  <c r="E520" i="1"/>
  <c r="E519" i="1"/>
  <c r="E518" i="1"/>
  <c r="E517" i="1"/>
  <c r="E516" i="1"/>
  <c r="E515" i="1"/>
  <c r="E514" i="1"/>
  <c r="E513" i="1"/>
  <c r="E512" i="1"/>
  <c r="E511" i="1"/>
  <c r="E510" i="1"/>
  <c r="E509" i="1"/>
  <c r="E508" i="1"/>
  <c r="E507" i="1"/>
  <c r="E506" i="1"/>
  <c r="E505" i="1"/>
  <c r="E504" i="1"/>
  <c r="E503" i="1"/>
  <c r="E502" i="1"/>
  <c r="E501" i="1"/>
  <c r="E500" i="1"/>
  <c r="E499" i="1"/>
  <c r="E498" i="1"/>
  <c r="E497" i="1"/>
  <c r="E496" i="1"/>
  <c r="E495" i="1"/>
  <c r="E494" i="1"/>
  <c r="E493" i="1"/>
  <c r="E492" i="1"/>
  <c r="E491" i="1"/>
  <c r="E490" i="1"/>
  <c r="E489" i="1"/>
  <c r="E488" i="1"/>
  <c r="E487" i="1"/>
  <c r="E486" i="1"/>
  <c r="E485" i="1"/>
  <c r="E484" i="1"/>
  <c r="E483" i="1"/>
  <c r="E482" i="1"/>
  <c r="E481" i="1"/>
  <c r="E480" i="1"/>
  <c r="E479" i="1"/>
  <c r="E478" i="1"/>
  <c r="E477" i="1"/>
  <c r="E476" i="1"/>
  <c r="E475" i="1"/>
  <c r="E474" i="1"/>
  <c r="E473" i="1"/>
  <c r="E472" i="1"/>
  <c r="E471" i="1"/>
  <c r="E470" i="1"/>
  <c r="E594" i="1" s="1"/>
  <c r="D467" i="1"/>
  <c r="C467" i="1"/>
  <c r="E464" i="1"/>
  <c r="E463" i="1"/>
  <c r="E462" i="1"/>
  <c r="E461" i="1"/>
  <c r="E460" i="1"/>
  <c r="E459" i="1"/>
  <c r="E458" i="1"/>
  <c r="E467" i="1" s="1"/>
  <c r="C452" i="1"/>
  <c r="D444" i="1" s="1"/>
  <c r="D450" i="1"/>
  <c r="D443" i="1"/>
  <c r="D442" i="1"/>
  <c r="C418" i="1"/>
  <c r="C412" i="1"/>
  <c r="C355" i="1"/>
  <c r="C348" i="1"/>
  <c r="C299" i="1"/>
  <c r="C292" i="1"/>
  <c r="F272" i="1"/>
  <c r="E272" i="1"/>
  <c r="D272" i="1"/>
  <c r="C272" i="1"/>
  <c r="F262" i="1"/>
  <c r="E262" i="1"/>
  <c r="C262" i="1"/>
  <c r="H250" i="1"/>
  <c r="D236" i="1"/>
  <c r="D262" i="1" s="1"/>
  <c r="D218" i="1"/>
  <c r="C189" i="1"/>
  <c r="D163" i="1"/>
  <c r="C163" i="1"/>
  <c r="E161" i="1"/>
  <c r="E160" i="1"/>
  <c r="E159" i="1"/>
  <c r="E158" i="1"/>
  <c r="E157" i="1"/>
  <c r="E156" i="1"/>
  <c r="E155" i="1"/>
  <c r="E154" i="1"/>
  <c r="E163" i="1" s="1"/>
  <c r="E153" i="1"/>
  <c r="C147" i="1"/>
  <c r="E145" i="1"/>
  <c r="D145" i="1"/>
  <c r="C145" i="1"/>
  <c r="E144" i="1"/>
  <c r="D142" i="1"/>
  <c r="D147" i="1" s="1"/>
  <c r="C142" i="1"/>
  <c r="E141" i="1"/>
  <c r="E140" i="1"/>
  <c r="E139" i="1"/>
  <c r="E138" i="1"/>
  <c r="E137" i="1"/>
  <c r="E136" i="1"/>
  <c r="E135" i="1"/>
  <c r="E134" i="1"/>
  <c r="E142" i="1" s="1"/>
  <c r="E147" i="1" s="1"/>
  <c r="F126" i="1"/>
  <c r="E126" i="1"/>
  <c r="D126" i="1"/>
  <c r="C126" i="1"/>
  <c r="C82" i="1"/>
  <c r="F65" i="1"/>
  <c r="E65" i="1"/>
  <c r="D65" i="1"/>
  <c r="C63" i="1"/>
  <c r="C65" i="1" s="1"/>
  <c r="E57" i="1"/>
  <c r="D57" i="1"/>
  <c r="C57" i="1"/>
  <c r="F56" i="1"/>
  <c r="C45" i="1"/>
  <c r="E42" i="1"/>
  <c r="E19" i="1"/>
  <c r="E45" i="1" s="1"/>
  <c r="E15" i="1"/>
  <c r="D654" i="1" l="1"/>
  <c r="D719" i="1" s="1"/>
  <c r="C655" i="1"/>
  <c r="C654" i="1" s="1"/>
  <c r="C719" i="1" s="1"/>
  <c r="E791" i="1"/>
  <c r="D445" i="1"/>
  <c r="D437" i="1"/>
  <c r="D438" i="1"/>
  <c r="D446" i="1"/>
  <c r="D439" i="1"/>
  <c r="D447" i="1"/>
  <c r="D440" i="1"/>
  <c r="D448" i="1"/>
  <c r="D441" i="1"/>
  <c r="D449" i="1"/>
  <c r="F837" i="1"/>
  <c r="F849" i="1" s="1"/>
  <c r="D436" i="1"/>
  <c r="D452" i="1" l="1"/>
</calcChain>
</file>

<file path=xl/sharedStrings.xml><?xml version="1.0" encoding="utf-8"?>
<sst xmlns="http://schemas.openxmlformats.org/spreadsheetml/2006/main" count="957" uniqueCount="655">
  <si>
    <t>Fondo Guanajuato de Inversión en Zonas Marginadas</t>
  </si>
  <si>
    <t>Notas a los Estados Financieros</t>
  </si>
  <si>
    <t>Al 30 de Septiembre de 2025</t>
  </si>
  <si>
    <t>NOTAS DE DESGLOSE</t>
  </si>
  <si>
    <t>I) NOTAS AL ESTADO DE SITUACIÓN FINANCIERA</t>
  </si>
  <si>
    <t>ACTIVO</t>
  </si>
  <si>
    <t>* EFECTIVO Y EQUIVALENTES</t>
  </si>
  <si>
    <t>ESF-01 FONDOS C/INVERSIONES FINANCIERAS</t>
  </si>
  <si>
    <t>MONTO</t>
  </si>
  <si>
    <t>TIPO</t>
  </si>
  <si>
    <t>MONTO PARCIAL</t>
  </si>
  <si>
    <t>1111 EFECTIVO</t>
  </si>
  <si>
    <t>CAJA CHICA FG-FG JURIDICO CELAYA - KAREN ADEIME GUTIERREZ ABOYTES</t>
  </si>
  <si>
    <t>CAJA CHICA</t>
  </si>
  <si>
    <t>CAJA CHICA FG-FG JUAN CARLOS ARRIAGA RUVALCABA</t>
  </si>
  <si>
    <t>1112 BANCOS TESORERIA</t>
  </si>
  <si>
    <t>DEP. VISTA FG-FG HSBC-4012186318</t>
  </si>
  <si>
    <t>CHEQUES</t>
  </si>
  <si>
    <t>DEP. VISTA FG-FG BANCOMER-0452377209</t>
  </si>
  <si>
    <t>DEP. VISTA FG-FG HSBC-4019151653</t>
  </si>
  <si>
    <t>DEP. VISTA FG-FG BANAMEX 7811046</t>
  </si>
  <si>
    <t>DEP. VISTA FG-FG BANORTE 0169435549</t>
  </si>
  <si>
    <t>DEP. VISTA FG-FG HSBC 4028132249</t>
  </si>
  <si>
    <t>DEP. VISTA FG-FG HSBC 4032877201</t>
  </si>
  <si>
    <t>DEP. VISTA FG-FG HSBC 4036697647</t>
  </si>
  <si>
    <t>DEP. VISTA FG-FG HSBC 4066320359</t>
  </si>
  <si>
    <t>DEP. VISTA FG-FG BNRT 1191368654</t>
  </si>
  <si>
    <t>DEP. VISTA FG-DAMNIFICADOS HSBC-4014504120</t>
  </si>
  <si>
    <t>DEP. VISTA FG- MI TORTILLA BANORTE CTA 0545823656</t>
  </si>
  <si>
    <t>DEP. VISTA FG-TURISMO BANORTE 0616222681</t>
  </si>
  <si>
    <t>DEP. VISTA FG-IMPULSO A LA ECONOMIA 2015 HSBC CTA 4058233743</t>
  </si>
  <si>
    <t>DEP. VISTA FG-IMPULSO AL TRANSPORTE BANORTE CTA 1116736041</t>
  </si>
  <si>
    <t>DEP. VISTA FG-TURISMO 2014 HSBC-4057425092</t>
  </si>
  <si>
    <t>DEP. VISTA FG-IMPULSO A LA E SECTOR TURISMO HSBC-4057425100</t>
  </si>
  <si>
    <t>DEP. VISTA FG-IMPULSO A LA E SECTOR TURISMO BNRT 1190138195</t>
  </si>
  <si>
    <t>DEP. VISTA FG-IMUG HSBC-4057425506</t>
  </si>
  <si>
    <t>DEP. VISTA FG-CRED MEN TURISMO 2019 BANORT 088160060</t>
  </si>
  <si>
    <t>DEP. VISTA FG-ADAPTA TU NEGOCIO BANORTE CTA 1104536695</t>
  </si>
  <si>
    <t>1114 INVERSIONES A 3 MESES</t>
  </si>
  <si>
    <t>OTROS VALORES  EN BANCOS PRIVADOS FG-FG BNRG 175-00511-0020001</t>
  </si>
  <si>
    <t>* DERECHOS A RECIBIR EFECTIVO Y EQUIVALENTES Y BIENES O SERVICIOS A RECIBIR</t>
  </si>
  <si>
    <t>ESF-02 INGRESOS POR RECUPERAR</t>
  </si>
  <si>
    <t>2023</t>
  </si>
  <si>
    <t>2022-2017</t>
  </si>
  <si>
    <t>1122 CUENTAS POR COBRAR A CORTO PLAZO</t>
  </si>
  <si>
    <t>OTROS DEUDORES FG-IMPUESTOS A FAVOR</t>
  </si>
  <si>
    <t>DEUDORES. DIV. OTROS FONDOS FG - COBRANZA OXXO INICIA SALDO PENDIENTE A MAYO 25</t>
  </si>
  <si>
    <t>DEUDORES. DIV. OTROS FONDOS FG - COBRANZA ISSEG INICIA CON SALDO A MAYO 2025</t>
  </si>
  <si>
    <t>1123 DEUDORES DIVERSOS POR COBRAR A CORTO PLAZO</t>
  </si>
  <si>
    <t>ESF-03 DEUDORES P/RECUPERAR</t>
  </si>
  <si>
    <t>90 DIAS</t>
  </si>
  <si>
    <t>180 DIAS</t>
  </si>
  <si>
    <t>365 DIAS</t>
  </si>
  <si>
    <t>1131 ANTICIPO A PROVEEDORES POR ADQUISICIÓN DE BIENES Y PRESTACIÓN DE SERVICIOS A CORTO PLAZO</t>
  </si>
  <si>
    <t>SIN INFORMACIÓN QUE REVELAR EN EL PERÍODO</t>
  </si>
  <si>
    <t>* BIENES DISPONIBLES PARA SU TRANSFORMACIÓN O CONSUMO.</t>
  </si>
  <si>
    <t>ESF-04 INVENTARIOS (BIENES PARA SU TRANSFORMACIÓN O CONSUMO)</t>
  </si>
  <si>
    <t>METODO</t>
  </si>
  <si>
    <t>1140</t>
  </si>
  <si>
    <t>1150</t>
  </si>
  <si>
    <t>ESF-05 ALMACENES (OTROS ACTIVOS CIRCULANTES)</t>
  </si>
  <si>
    <t>1193 BIENES MUEBLES Y VALORES ADJUDICADOS</t>
  </si>
  <si>
    <t>Bie. Mue. y Val. Adj. Bienes Muebles Fg-Fg</t>
  </si>
  <si>
    <t>Inmuebles Adjudicados Terrenos MARGARITA DELGADO ROSAS FG-Fogim</t>
  </si>
  <si>
    <t>Inmuebles Adjudicados Terrenos FG-Fogim TERRENO NO 8 MANZANA 18 ROMITA</t>
  </si>
  <si>
    <t>Inmuebles  Terrenos PROCESO EN ADJUDICACION FG-Fogim</t>
  </si>
  <si>
    <t xml:space="preserve">* INVERSIONES FINANCIERAS. </t>
  </si>
  <si>
    <t>ESF-06 FIDEICOMISOS, MANDATOS Y CONTRATOS ANALOGOS</t>
  </si>
  <si>
    <t>CARACTERISTICAS</t>
  </si>
  <si>
    <t>NOMBRE DE FIDEICOMISO</t>
  </si>
  <si>
    <t>OBJETO</t>
  </si>
  <si>
    <t>1213 FIDEICOMISOS, MANDATOS Y CONTRATOS ANÁLOGOS</t>
  </si>
  <si>
    <t>Fondo Guanajuato de Inversión en Zonas Marginadas no cuenta con montos celebrados en Fideicomisos, Mandatos y Contratos Análogos que manifestar en el período.</t>
  </si>
  <si>
    <t>ESF-07 PARTICIPACIONES Y APORTACIONES DE CAPITAL</t>
  </si>
  <si>
    <t>1214 PARTICIPACIONES Y APORTACIONES DE CAPITAL</t>
  </si>
  <si>
    <t>Fondo Guanajuato de Inversión en Zonas Marginadas no cuenta con montos de Participaciones y Aportaciones de Capital, sean directo o mediante la adquisición de acciones u otros valores representativos de capital en los sectores público, privado y externo en el período.</t>
  </si>
  <si>
    <t>ESF-07 DERECHOS A RECIBIR EFECTIVO O EQUIVALENTES A LARGO PLAZO</t>
  </si>
  <si>
    <t>1224 PRÉSTAMOS OTORGADOS A LARGO PLAZO</t>
  </si>
  <si>
    <t>PTMOS. PHA CAPITAL VIG + VENC SAC-ANFEXI</t>
  </si>
  <si>
    <t>PTMOS. PR CAPITAL VIGENTE + VENCIDO SAC-ANFEXI</t>
  </si>
  <si>
    <t>CART. VENCIDA PTMOS PHA TRAMITE ADM. FG-FG</t>
  </si>
  <si>
    <t>CART. VENCIDA PTMOS PHA TRAMITE ADM. FOGIM-BANCA SOCIAL</t>
  </si>
  <si>
    <t>CART. VENCIDA PTMOS PHA TRAMITE ADM. FOGIM-FORT ECON-TURISMO</t>
  </si>
  <si>
    <t>CART. VENCIDA PTMOS. PHA TRAMITE ADM FG-IMPULSO A LA ECONOMIA</t>
  </si>
  <si>
    <t>CART. VENCIDA PTMOS PHA TRAMITE ADM. FG-TURISMO 2014</t>
  </si>
  <si>
    <t>CART. VENCIDA PTMOS PHA TRAMITE ADM. FG-IMPULSO A LA ECONOMIA PARA EL EMPODERAMI</t>
  </si>
  <si>
    <t>CART. VENCIDA PTMOS PHA TRAMITE ADM. FG-CREDITO MENOR TURISMO</t>
  </si>
  <si>
    <t>CART. VENCIDA PTMOS PR TRAMITE ADM. FG-FG</t>
  </si>
  <si>
    <t>CART. VENCIDA PTMOS PR TRAMITE ADM. FOGIM-BANCA SOCIAL</t>
  </si>
  <si>
    <t>CART. VENCIDA PTMOS PR TRAMITE ADM. FG-TURISMO 2014</t>
  </si>
  <si>
    <t>CART. VENCIDA PTMOS PR TRAMITE ADM. FG-CREDITO MENOR TURISMO</t>
  </si>
  <si>
    <t>* BIENES MUEBLES, INMUEBLES E INTAGIBLES</t>
  </si>
  <si>
    <t>ESF-08 BIENES MUEBLES E INMUEBLES</t>
  </si>
  <si>
    <t>SALDO INICIAL</t>
  </si>
  <si>
    <t>SALDO FINAL</t>
  </si>
  <si>
    <t>FLUJO</t>
  </si>
  <si>
    <t>CRITERIO</t>
  </si>
  <si>
    <t>1241 MOBILIARIO Y EQUIPO DE ADMINISTRACIÓN</t>
  </si>
  <si>
    <t>Mob. Y Eq. Muebles de Of. FG-FG</t>
  </si>
  <si>
    <t>Mov. y Eq. Equipo de Oficina FG-Fogim</t>
  </si>
  <si>
    <t>Mob. Y Eq. Equi. de Comp. Elec. FG-FG</t>
  </si>
  <si>
    <t>CAMARAS FOTOG.Y D VIDEO FG-FG CELAYA</t>
  </si>
  <si>
    <t>EQUIPOS Y APARATOS AUDIOVISUALES FG-FG</t>
  </si>
  <si>
    <t>EQUIPOS DE GENERACION ELECTRICA, APARATOS Y ACCESORIOS ELECT</t>
  </si>
  <si>
    <t>MOB Y EQ. OTROS EQ. Y APAR. DE COMUN. FG-FG</t>
  </si>
  <si>
    <t>ESTANTES PARA ARCHIVO FG-FG</t>
  </si>
  <si>
    <t>SUB-TOTAL</t>
  </si>
  <si>
    <t>1244 VEHICULOS Y EQUIPO TERRESTRE</t>
  </si>
  <si>
    <t>EQ. TRANS. TERRESTRE FG-FG</t>
  </si>
  <si>
    <t>1263 DEPRECIACIÓN ACUMULADA DE BIENES MUEBLES</t>
  </si>
  <si>
    <t>Deprec. Acumulada Muebles de Ofic. FG-FG</t>
  </si>
  <si>
    <t>Deprec. Acumulada de Equipo de Ofic. FG-FG</t>
  </si>
  <si>
    <t>Deprec. Acumulada de Equipo de Cómputo Electrónico FG-FG</t>
  </si>
  <si>
    <t>DEPREC. ACUM. OROS. EQ. DE COMUNICACION FG-FG</t>
  </si>
  <si>
    <t>DEPREC. ACUM. EQUIPOS Y APARATOS AUDIVISUALES FG-FG</t>
  </si>
  <si>
    <t>DEPREC. ACUM. CAMARAS FOTOGRAFICAS Y DE VIDEO FG-FG</t>
  </si>
  <si>
    <t>DEP. EQUIPO DE GENERACION ELECTRICA APARATOS FG-FG</t>
  </si>
  <si>
    <t>Deprec. Acumulada DE EQUIPO DE TRANSPORTE FG-FG</t>
  </si>
  <si>
    <t>DEPREC. ACUM DE E. DE TRANSP. (MOTOCICLETAS) FG-FG</t>
  </si>
  <si>
    <t>ESF-09 INTANGIBLES Y DIFERIDOS</t>
  </si>
  <si>
    <t>1250</t>
  </si>
  <si>
    <t>1260</t>
  </si>
  <si>
    <t>1270</t>
  </si>
  <si>
    <t>ESF-10   ESTIMACIONES Y DETERIOROS</t>
  </si>
  <si>
    <t>1281 ESTIMACIÓN POR PÉRDIDAS DE CUENTAS INCOBRABLES DE PRÉSTAMOS A LARGO PLAZO</t>
  </si>
  <si>
    <t>Estimac. Castigo Préstamos Cartera Vencida FG-FG</t>
  </si>
  <si>
    <t>Estimac. Castigo Préstamos Cartera Vencida FG-CREDITO DINAMICO</t>
  </si>
  <si>
    <t>Estimac. Castigo Préstamos Cartera Vencida FG-IMPULSO TECNOLOGICO</t>
  </si>
  <si>
    <t>Estimac. Castigo Préstamos Cartera Vencida FG-CREDITO POPULAR</t>
  </si>
  <si>
    <t>STIMAC. CASTIGO PRESTAMOS CARTERA VENCIDA FOGIM-BANCA SOCIAL</t>
  </si>
  <si>
    <t>ESTIMAC. CASTIGO PRESTAMOS CARTERA VENCIDA FOGIM-TURISMO</t>
  </si>
  <si>
    <t>ESTIMAC. CASTIGO PRESTAMOS CARTERA VENCIDA FOGIM-IMPULSO A LA ECONOMIA</t>
  </si>
  <si>
    <t>ESTIMAC. CASTIGO PRESTAMOS CARTERA VENCIDA FOGIM-IMPULSO TRANSPORTISTAS</t>
  </si>
  <si>
    <t>ESTIMAC. CASTIGO PRESTAMOS CARTERA VENCIDA FOGIM-TURISMO 2014</t>
  </si>
  <si>
    <t>ESTIMAC. CASTIGO PRESTAMOS CARTERA VENCIDA FOGIM-IMUG</t>
  </si>
  <si>
    <t>ESTIMAC. CASTIGO PRESTAMOS CARTERA VENCIDA FOGIM-CREDITO MENOR TURISMO</t>
  </si>
  <si>
    <t>ESTIMAC. CASTIGO PRESTAMOS CARTERA VENCIDA FOGIM-ADAPTA TU NEGOCIO</t>
  </si>
  <si>
    <t>ESTIMAC. CASTIGO PRESTAMOS CARTERA VENCIDA FOGIM-POWER PYME</t>
  </si>
  <si>
    <t>ESTIMAC. CASTIGO PRESTAMOS CARTERA VENCIDA FG-IMPULSAMOS NUESTRA ECONOMIA (SFR)</t>
  </si>
  <si>
    <t>ESTIMAC. CASTIGO PRESTAMOS CARTERA VENCIDA FOGIM-SECTOR CALZADO</t>
  </si>
  <si>
    <t>ESF-11 OTROS ACTIVOS</t>
  </si>
  <si>
    <t>CARACTERÍSTICAS</t>
  </si>
  <si>
    <t>PASIVO</t>
  </si>
  <si>
    <t>ESF-12 CUENTAS Y DOCUMENTOS POR PAGAR</t>
  </si>
  <si>
    <t>2117 RETENCIONES Y CONTRIBUCIONES POR PAGAR A CORTO PLAZO</t>
  </si>
  <si>
    <t>PROVISIONES OTROS -FG CUOTAS OBRERO-PATRONAL</t>
  </si>
  <si>
    <t>RETENCION IMPUESTOS FG-FG I.S.P.T.</t>
  </si>
  <si>
    <t>RETENC ISR 10% HONOR. FG-FG MARTINEZ RAMIREZ GUILLERMO</t>
  </si>
  <si>
    <t>RETENC ISR 10% HONOR. FG-FG MURILLO FLORES DANIEL ANTONIO</t>
  </si>
  <si>
    <t>PROVICIONES IMPUESTOS HONORARIOS FG JUANA YAZMIN IBARRA BARRON</t>
  </si>
  <si>
    <t>PROVISIONES FG J.JESUS LOPEZ VANEGAS</t>
  </si>
  <si>
    <t>PROVEEDORES FG GUILLERMO MARTINEZ RAMIREZ</t>
  </si>
  <si>
    <t>PROVISIONES IMPUESTOS HONORARIOS DIEGO IVAN SANCHEZ LOPEZ</t>
  </si>
  <si>
    <t>PROVISIONES IMPUESTOS HONR FOGIM JUAN CARLOS EDGAR ROJAS JUAREZ</t>
  </si>
  <si>
    <t>PROVISIONES IMPUESTOS HONOR ANDREA AZUCENA HERNANDEZ GARCIA</t>
  </si>
  <si>
    <t>RETENCION FG-FG 1% HONORARIOS</t>
  </si>
  <si>
    <t>2% SOBRE NOMINA FG-FG</t>
  </si>
  <si>
    <t>RETENC. IMSS FG-FG RETENCIONES AL PERSONAL</t>
  </si>
  <si>
    <t>RETENC. IMSS FG-FG RETENCION AL PERSONAL RCV</t>
  </si>
  <si>
    <t>RETENC. INFONAVIT FG-FG RETENCION AL PERSONAL CREDITOS</t>
  </si>
  <si>
    <t>2119 OTRAS CUENTAS POR PAGAR A CORTO PLAZO</t>
  </si>
  <si>
    <t>ACREED. DIV. OTROS SDOS A FAVOR DE ACRED. FG-FG</t>
  </si>
  <si>
    <t>ACREED. DIV. OTROS SDOS A FAVOR DE ACRED. FG-CREDITO DINAMICO</t>
  </si>
  <si>
    <t>ACREED. DIV. OTROS SDOS A FAVOR DE ACRED. FG-IMPULSO TECNOLOGICO</t>
  </si>
  <si>
    <t>ACREED. DIV. OTROS SDOS A FAVOR DE ACRED. FG-CREDITO POPULAR</t>
  </si>
  <si>
    <t>ACREED. DIV. OTROS SDOS A FAVOR DE ACRED. FG-MI TORTILLA</t>
  </si>
  <si>
    <t>ACREED. DIV. OTROS SDOS A FAVOR DE ACRED. FG-IMPULSO A LA ECONOMIA.</t>
  </si>
  <si>
    <t>ACREED. DIV. OTROS SDOS A FAVOR DE ACRED.FG-COVID COMERCIANTES UNIDOS</t>
  </si>
  <si>
    <t>ACREED. DIV. OTROS SDOS A FAVOR DE ACRED. FG-COVID TRANSPORTISTAS</t>
  </si>
  <si>
    <t>ACREED. DIV. OTROS SDOS A FAVOR DE ACRED. FG-TURISMO 2014</t>
  </si>
  <si>
    <t>ACREED. DIV. OTROS SDOS A FAVOR DE ACRED. FG-IMPULSO A LA ECONOMIA P/EL EMPODERA</t>
  </si>
  <si>
    <t>ACREED. DIV. OTROS SDOS A FAVOR DE ACRED. FG-CREDITO MENOR TURISMO</t>
  </si>
  <si>
    <t>ACREE.DIV.SALDO A FAVOR CLIENTES FG-COVID19 ADAPTA TU NEGOCIO</t>
  </si>
  <si>
    <t>ACREED. DIV. SALDO A FAVOR CLIENTES FG POWER PYME</t>
  </si>
  <si>
    <t>ACRE. DIV. SALDO A FAVOR CLIENTES FG-IMPULS NSTRA ECONOMIA (SFR) PHA</t>
  </si>
  <si>
    <t>ACREE. DIV. OTROS CREDITOS FGM - SECTOR CALZADO</t>
  </si>
  <si>
    <t>ACREED. DIVERSOS DEPOSITOS NO IDENTIFICADOS FOGIM-FG</t>
  </si>
  <si>
    <t>ACREED. DIVERSOS DEPOSITOS NO IDENTIFICADOS FG-IMPULSO A LA ECONOMIA</t>
  </si>
  <si>
    <t>ACREED. DIVERSOS DEPOSITOS NO IDENTIFICADOS FG-TURISMO 2014</t>
  </si>
  <si>
    <t>ACREED. DIVERSOS DEPOSITOS NO IDENTIFICADOS IMUG</t>
  </si>
  <si>
    <t>ACREED. DIVERSOS DEPOSITOS NO IDENTIFICADOS FOGIM-CREDITO MENOR TURISMO</t>
  </si>
  <si>
    <t>ACREED. DIVERSOS DEPOSITOS NO IDENTIFICADOS FOGIM-ADAPTA TU NEGOCIO</t>
  </si>
  <si>
    <t>ACREED. DIV. OTROS ACREED DEP CTA ESPECIAL JURIDICO FG-FG</t>
  </si>
  <si>
    <t>ACREED. DIV. OTROS ACREED DEP CTA ESPECIAL JURIDICO FG-IMPULSO A LA ECONOMIA</t>
  </si>
  <si>
    <t>2129 OTROS DOCUMENTOS POR PAGAR A CORTO PLAZO</t>
  </si>
  <si>
    <t>SEGUROS EN GENERAL - OTROS - FG/FOGIM</t>
  </si>
  <si>
    <t>SEGUROS EN GENERAL - OTROS - FG-GASTOS ADMON BANORTE 3%</t>
  </si>
  <si>
    <t>SEGUROS EN GENERAL - OTROS - FG-ADAPTA TU NEGOCIO</t>
  </si>
  <si>
    <t>CONSULTAS BURO DE CREDITO GRAL. FG-FG</t>
  </si>
  <si>
    <t>ESF-13 OTROS PASIVOS DIFERIDOS A CORTO PLAZO</t>
  </si>
  <si>
    <t>NATURALEZA</t>
  </si>
  <si>
    <t>2159</t>
  </si>
  <si>
    <t>ESF-13 FONDOS Y BIENES DE TERCEROS EN GARANTÍA Y/O ADMINISTRACIÓN A CORTO PLAZO</t>
  </si>
  <si>
    <t>2162 FONDOS EN ADMINISTRACIÓN A CORTO PLAZO</t>
  </si>
  <si>
    <t>ESF-13 PASIVO DIFERIDO A LARGO PLAZO</t>
  </si>
  <si>
    <t>2240</t>
  </si>
  <si>
    <t>ESF-14 OTROS PASIVOS CIRCULANTES</t>
  </si>
  <si>
    <t>2250</t>
  </si>
  <si>
    <t>ESF-14 FONDOS Y BIENES DE TERCEROS EN GARANTÍA Y/O ADMINISTRACIÓN A LARGO PLAZO</t>
  </si>
  <si>
    <t>2252 FONDOS EN ADMINISTRACIÓN A LARGO PLAZO</t>
  </si>
  <si>
    <t>OTRAS OBLIGACIONES A L. PLAZO FG-FG</t>
  </si>
  <si>
    <t>ACREEDORA</t>
  </si>
  <si>
    <t>OTRAS OBLIGACIONES A L. PLAZO FG-Credito Menor FOGIM</t>
  </si>
  <si>
    <t>OT. OBLIG. A LAR. P. FON. DE PART. EN RIES. GERAL FOCIR FG MI TORTILL</t>
  </si>
  <si>
    <t>OT. OBLIG. A LAR. P. FON. DE PART. EN RIES. FORT. ECON. BANCA SOCIAL</t>
  </si>
  <si>
    <t>OTRAS OBLIGACIONES A L. PLAZO FG-APOYO A LA ECONOMIA 2015</t>
  </si>
  <si>
    <t>OTRAS OBLIGACIONES A L. PLAZO FG-APOYO A LA ECONOMIA 2016</t>
  </si>
  <si>
    <t>OTRAS OBLIGACIONES A L. PLAZO FG-APOYO A LA ECONOMIA 2019</t>
  </si>
  <si>
    <t>OTRAS OBLIGACIONES A L. PLAZO FG-IMPULSO AL TRANSPORTE</t>
  </si>
  <si>
    <t>OTRAS OBLIGACIONES A L. PLAZO FG-IMPULSO AL SERVICIO</t>
  </si>
  <si>
    <t>OTRAS OBLIGACIONES A L. PLAZO FG-IMPULSO A LA ECONOMIA P/EL EMPODERAMIENTO DE LA</t>
  </si>
  <si>
    <t>OTRAS OBLIGACIONES A L. PLAZO FG-CREDITO MENOR TURISMO</t>
  </si>
  <si>
    <t>OTRAS OBLIGACIONES A L. PLAZO FG-CREDITO MENOR TURISMO 2019</t>
  </si>
  <si>
    <t>OTRAS OBLIGACIONES A L. PLAZO FG-ADAPTA TU NEGOCIO</t>
  </si>
  <si>
    <t>OT. OBLIG. A LGO PZO X INTS DEL FDO PARTICIP EN RGO FOCIR FG-MI TORTI</t>
  </si>
  <si>
    <t>OT. OBLIG. A LGO PZO X INTS DEL FDO PARTICIP EN RGO FOCIR FG-MI T 200</t>
  </si>
  <si>
    <t>OT. OBLIG. A LARGO PLAZO POR INTS DEL FDO PARTI EN RIESGO FG-BCA SOCI</t>
  </si>
  <si>
    <t>OT. OBLIG. A LARGO PLAZO POR INTS DEL FDO PARTI EN RIESGO FG-F.E.-TUR</t>
  </si>
  <si>
    <t>OT. OBLIG. A LGO PZO X INTERESES APICULTORES</t>
  </si>
  <si>
    <t>OT. OBLIG. A LGO PZO X INTERESES FG-APOYO A LA ECONOMIA 2013</t>
  </si>
  <si>
    <t>OT. OBLIG. A LGO PZO X INTERESES FG-APOYO A LA ECONOMIA 2014</t>
  </si>
  <si>
    <t>OT. OBLIG. A LGO PZO X INTERESES FG-TURISMO 2014</t>
  </si>
  <si>
    <t>OT. OBLIG. A LGO PZO X INTERESES FG-IMPULSO A LA ECONOMIA SECTOR TURISMO</t>
  </si>
  <si>
    <t>OT. OBLIG. A LGO PZO X INTERESES FG-IMPULSO A LA ECONOMIA P/EL EMPODERAMIENTO M</t>
  </si>
  <si>
    <t>OT. OBLIG. A LGO PZO X INTERESES FG-CREDITO MENOR TURISMO</t>
  </si>
  <si>
    <t>OT. OBLIG. A LGO PZO X INTERESES FG-CRED MENOR TURISMO 2019</t>
  </si>
  <si>
    <t>ESF-14 PROVISIÓN PARA CONTINGENCIAS A LARGO PLAZO</t>
  </si>
  <si>
    <t>2262 PROVISIÓN PARA CONTINGENCIAS A LARGO PLAZO</t>
  </si>
  <si>
    <t>II) NOTAS AL ESTADO DE ACTIVIDADES</t>
  </si>
  <si>
    <t>INGRESOS DE GESTIÓN</t>
  </si>
  <si>
    <t>ERA-01 INGRESOS</t>
  </si>
  <si>
    <t>NOTA</t>
  </si>
  <si>
    <t>4173 INGRESOS POR VENTA DE BIENES Y PRESTACIÓN DE SERVICIOS</t>
  </si>
  <si>
    <t>Ints. Dep. en institu. Bancarias FG-Fogim HSBC 6318</t>
  </si>
  <si>
    <t>Ints. Dep. en institu. Bancarias FG-Fogim BITAL 1653</t>
  </si>
  <si>
    <t>INTS. DEP. EN INSTITU. BANCARIAS FG-FG BNRT 5549</t>
  </si>
  <si>
    <t>INTS. DEP. EN INSTITU. BANCARIAS FG-FG HSBC 4066320359</t>
  </si>
  <si>
    <t>INTS. DEP. EN INSTITU. BANCARIAS FG-FG HSBC 7201</t>
  </si>
  <si>
    <t>Ints. Dep. en institu. Bancarias FOGIM-IMPULSO BANORTE 1083349262</t>
  </si>
  <si>
    <t>Ints. Dep. en institu. Bancarias FOGIM-IMPULSO ECON 2015 HSBC 4058233743</t>
  </si>
  <si>
    <t>Ints. Dep. en institu. Bancarias FOGIM-IMPULSO AL TRANSPORTE BNRT 1116736041</t>
  </si>
  <si>
    <t>Ints. Dep. en institu. Bancarias FOGIM-IMPULSO ECON SECTOR TURISMO BNRT 8195</t>
  </si>
  <si>
    <t>Ints. Dep. en institu. Bancarias FOGIM-ADAPTU TU NEGOCIO BNRT 1104536695</t>
  </si>
  <si>
    <t>NTS. S/ INV. EN VALORES FG-FOGIM BNRG 175-00511-0020001</t>
  </si>
  <si>
    <t>Ints.P/Ptmos PHA FG-Fogim</t>
  </si>
  <si>
    <t>INTS. P/PTMOS. PHA FG-MI TORTILLA</t>
  </si>
  <si>
    <t>Ints.P/Ptmos PHA FG-IMPULSO A LA ECONOMIA</t>
  </si>
  <si>
    <t>Ints.P/Ptmos PHA PROGRAMAR EMERGENTES COVID 19-IMPULSO COMERCIANTES UNIDOS</t>
  </si>
  <si>
    <t>Ints. P/Ptmos PROGRAMAS EMERGENTES COVID19-TRANSPORTISTAS</t>
  </si>
  <si>
    <t>INTS. P/PTMOS PHA FG-IMPULSO A LA ECONOMIA PARA EL EMPODERAMIENTO DE LAS MUJERES</t>
  </si>
  <si>
    <t>Ints.P/Ptmos PHA FG-ADAPTA TU NEGOCIO</t>
  </si>
  <si>
    <t>INTS. P/PTMOS PHA FG POWER PYME</t>
  </si>
  <si>
    <t>INTS. P/PTMOS PHA FG IMPULSAMOS NUESTRA ECONOMIA (SFR)</t>
  </si>
  <si>
    <t>INTS. P/PTMOS. PHA FGM - SECTOR CALZADO</t>
  </si>
  <si>
    <t>Ints.P/Ptmos  PR. FG-Fogim</t>
  </si>
  <si>
    <t>1Ints.P/Ptmos  PR. FG-IMPULSO TEXTIL</t>
  </si>
  <si>
    <t>Ints.P/Ptmos  PR. FG-TURISMO 2014</t>
  </si>
  <si>
    <t>Ints.P/Ptmos PR. FG-ADAPTA TU NEGOCIO</t>
  </si>
  <si>
    <t>INTS. P/PTMOS PR FG POWER PYME</t>
  </si>
  <si>
    <t>INTERESES COBRADOS IMPUL NUESTRA ECONOMIA (SRF) PHA</t>
  </si>
  <si>
    <t>Ints.O. Mort. Cob. FG-Fogim</t>
  </si>
  <si>
    <t>Ints.O. Mort. Cob. FG-CREDITO DINAMICO</t>
  </si>
  <si>
    <t>INTS. OTR. MORT. COB. FG-MI TORTILLA</t>
  </si>
  <si>
    <t>Ints.O. Mort. Cob. FG-IMPULSO A LA ECONOMIA.</t>
  </si>
  <si>
    <t>Ints.O. Mort. Cob. PROGRAMA EMERGENTES COVID 19-IMPULSO COMERCIANTES UNIDOS</t>
  </si>
  <si>
    <t>Ints.O. Mort. Cob. PROGRAMAS EMERGENTES COVID19-TRANSPORTISTAS</t>
  </si>
  <si>
    <t>Ints.O. Mort. Cob. FG-IMPULSO A LA ECONOMIA SECTOR TURISMO</t>
  </si>
  <si>
    <t>Ints.O. Mort. Cob. FG-IMPULSO A LA ECONOMIA PARA EL EMPODERAMIENTO DE LAS MUJERE</t>
  </si>
  <si>
    <t>Ints.O. Mort. Cob. FG-CREDITO MENOR TURISMO</t>
  </si>
  <si>
    <t>Ints.O. Mort. Cob. FG-ADAPTA TU NEGOCIO</t>
  </si>
  <si>
    <t>INTS. O. MORAT COB. FG POWER PYME</t>
  </si>
  <si>
    <t>Ints. O. Morat. Cob. FG IMPULS NSTRA ECONOMIA</t>
  </si>
  <si>
    <t>INTS. OTR. MORT. COB. FGM - SECTOR CALZADO</t>
  </si>
  <si>
    <t>BENEFICIOS YPROCTO. DIVER. SALDO MENOR A FAVOR CLIENTES FG-CREDITO DINAMICO</t>
  </si>
  <si>
    <t>BENEFICIOS YPROCTO. DIVER. SALDO MENOR A FAVOR CLIENTES FG-FG</t>
  </si>
  <si>
    <t>BENEFICIOS YPROCTO. DIVER. RECUPERACION GTOS DE COBRANZA FG-FG</t>
  </si>
  <si>
    <t>BENEFICIOS YPROCTO. DIVER. SALDOS A FAVOR PRIMAS DE SEGURO FG-FG</t>
  </si>
  <si>
    <t>BENEFICIOS YPROCTO. DIVER. SALDO MENOR A FAVOR CLIENTES FG-CREDITO MENOR TURISMO</t>
  </si>
  <si>
    <t>0TROS PROD Y BENEFICIOS FG-FG OTROS</t>
  </si>
  <si>
    <t>ERA-02 PARTICIPACIONES, APORTACIONES, CONVENIOS, INCENTIVOS</t>
  </si>
  <si>
    <t>4200</t>
  </si>
  <si>
    <t>ERA-03 OTROS INGRESOS Y BENEFICIOS</t>
  </si>
  <si>
    <t>4300</t>
  </si>
  <si>
    <t>GASTOS Y OTRAS PÉRDIDAS</t>
  </si>
  <si>
    <t>ERA-04 GASTOS Y OTRAS PÉRDIDAS</t>
  </si>
  <si>
    <t>% GASTO</t>
  </si>
  <si>
    <t>EXPLICACION</t>
  </si>
  <si>
    <t>5000 GASTOS Y OTRAS PÉRDIDAS</t>
  </si>
  <si>
    <t>5111 Remuneraciones al personal de carácter permanente</t>
  </si>
  <si>
    <t>5112 Remuneraciones al personal de carácter transitorio</t>
  </si>
  <si>
    <t>5114 Seguridad social</t>
  </si>
  <si>
    <t>5115 Otras prestaciones sociales y económicas</t>
  </si>
  <si>
    <t>5115 Pago de estímulos a Servidores Públicos</t>
  </si>
  <si>
    <t>5121 Materiales de administración, emisión de documentos y artículos oficiales</t>
  </si>
  <si>
    <t>5116 Pago de estímulos a Servidores Públicos</t>
  </si>
  <si>
    <t>5126 Combustibles, lubricantes y aditivos</t>
  </si>
  <si>
    <t>5131 Servicios básicos</t>
  </si>
  <si>
    <t>5134 Servicios financieros, bancarios y comerciales</t>
  </si>
  <si>
    <t>5135 Servicios de instalación, reparación, mantenimiento y conservación</t>
  </si>
  <si>
    <t>5139 Otros servicios generales</t>
  </si>
  <si>
    <t>5511 Estimaciones por Pérdidas o  Deterioro de Activos Circulantes</t>
  </si>
  <si>
    <t>5515 Depreciación de bienes muebles</t>
  </si>
  <si>
    <t>5599 Otros gastos varios</t>
  </si>
  <si>
    <t>III) NOTAS AL ESTADO DE VARIACIÓN EN LA HACIENDA PÚBLICA</t>
  </si>
  <si>
    <t>VHP-01 PATRIMONIO CONTRIBUIDO</t>
  </si>
  <si>
    <t>MODIFICACION</t>
  </si>
  <si>
    <t>3110 APORTACIONES</t>
  </si>
  <si>
    <t>Aportac. Patrimoniales GOB. ESTATAL. FG-FG</t>
  </si>
  <si>
    <t>Aportac. Patrimoniales GOB. ESTATAL. FG-CREDITO POPULAR</t>
  </si>
  <si>
    <t>Aportac. Patrimoniales GOB. ESTATAL. FG-DAMN</t>
  </si>
  <si>
    <t>APORTAC. PATRIMONIALES. GOB. ESTATAL. FOGIM MI TORTILLA</t>
  </si>
  <si>
    <t>TRASP. PAT. BANCA SOCIAL</t>
  </si>
  <si>
    <t>TRASP. PAT. TURISMO</t>
  </si>
  <si>
    <t>TRASP. PAT. APICULTORES</t>
  </si>
  <si>
    <t>Cuenta Liquidadora de Patrimonio FG-FOGIM</t>
  </si>
  <si>
    <t>VHP-02 PATRIMONIO GENERADO</t>
  </si>
  <si>
    <t>3220 RESULTADOS DE EJERCICIOS ANTERIORES</t>
  </si>
  <si>
    <t>Rem. Liq. De Ej. Ant. Ant. A 2001 FG-FG</t>
  </si>
  <si>
    <t>Rem. Liq. De Ej. Ant. Ant. A 2001 FG-Damn.</t>
  </si>
  <si>
    <t>Rem. Liq. De Ej. Ant. Ejer. 2001 FG-FG</t>
  </si>
  <si>
    <t>REM. LIQ. DE EJ. ANT. EJER. 2002 FG-FG</t>
  </si>
  <si>
    <t>REM. LIQ. DE EJ. ANT. EJER. 2003 FG-FG</t>
  </si>
  <si>
    <t>REM. LIQ. DE EJ. ANT. EJER. 2004 FG-FG</t>
  </si>
  <si>
    <t>REM. LIQ. DE EJ. ANT. EJER. 2005 FG-FG</t>
  </si>
  <si>
    <t>REM. LIQ. DE EJ. ANT. EJER. 2006 FG-FG</t>
  </si>
  <si>
    <t>REM. LIQ. DE EJ. ANT. EJER. 2007 FG-FG</t>
  </si>
  <si>
    <t>REM. LIQ. DE EJ. ANT. EJER. 2008 FG-FG</t>
  </si>
  <si>
    <t>REM. LIQ. DE EJ. ANT. EJER. 2009 FG-FG</t>
  </si>
  <si>
    <t>REM. LIQ. DE EJ. ANT. EJER. 2010 FG-FG</t>
  </si>
  <si>
    <t>REM. LIQ. DE EJ. ANT. EJER. 2011 FG-FG</t>
  </si>
  <si>
    <t>REM. LIQ. DE EJ. ANT. EJER. 2012 FG-FG</t>
  </si>
  <si>
    <t>REM. LIQ. DE EJ. ANT. EJER. 2013 FG-FG</t>
  </si>
  <si>
    <t>REM. LIQ. DE EJ. ANT. EJER. 2014 FG-FG</t>
  </si>
  <si>
    <t>REM. LIQ. DE EJ. ANT. EJER. 2015 FG-FG</t>
  </si>
  <si>
    <t>REM. LIQ. DE EJ. ANT. EJER. 2016 FG-FG</t>
  </si>
  <si>
    <t>REM. LIQ. DE EJ. ANT. EJER. 2017 FG-FG</t>
  </si>
  <si>
    <t>REM. LIQ. DE EJ. ANT. EJER. 2018 FG-FG</t>
  </si>
  <si>
    <t>REM. LIQ. DE EJ. ANT. EJER. 2019 FG-FG</t>
  </si>
  <si>
    <t>REM. LIQ. DE EJ. ANT. EJER. 2020 FG-FG</t>
  </si>
  <si>
    <t>REM. LIQ. DE EJ. ANT. EJER. 2021 FG-FG</t>
  </si>
  <si>
    <t>REM. LIQ. DE EJ. ANT. EJER. 2022 FG-FG</t>
  </si>
  <si>
    <t>REM. LIQ. DE EJ. ANT. EJER. 2023 FG-FG</t>
  </si>
  <si>
    <t>Remanente Liq del Ejerc 2024 FG-FG</t>
  </si>
  <si>
    <t>Rem. Liq. De Ej. Ant. Ejer. 2001 FG-Damn.</t>
  </si>
  <si>
    <t>REM. LIQ. DE EJ. ANT. EJER. 2002 FG-DAMN.</t>
  </si>
  <si>
    <t>REM. LIQ. DE EJ. ANT. EJER. 2003 FG-DAMN.</t>
  </si>
  <si>
    <t>REM. LIQ. DE EJ. ANT. EJER. 2004 FG-DAMN.</t>
  </si>
  <si>
    <t>REM. LIQ. DE EJ. ANT. EJER. 2005 FG-DAMN.</t>
  </si>
  <si>
    <t>REM. LIQ. DE EJ. ANT. EJER. 2006 FG-DMNF</t>
  </si>
  <si>
    <t>REM. LIQ. DE EJ. ANT. EJER. 2007 FG-DAMN</t>
  </si>
  <si>
    <t>REM. LIQ. DE EJ. ANT. EJER. 2008 FG-DAMN</t>
  </si>
  <si>
    <t>REM. LIQ. DE EJ. ANT. EJER. 2009 FG-DAMN</t>
  </si>
  <si>
    <t>REM. LIQ. DE EJ. ANT. EJER. 2010 FG-DAMN</t>
  </si>
  <si>
    <t>REM. LIQ. DE EJ. ANT. EJER. 2011 FG-DAMNIFICADOS</t>
  </si>
  <si>
    <t>REM. LIQ. DE EJ. ANT. EJER. 2012 FG-DAMNIFICADOS</t>
  </si>
  <si>
    <t>REM. LIQ. DE EJ. ANT. EJER. 2013 FG-DAMNIFICADOS</t>
  </si>
  <si>
    <t>REM. LIQ. DE EJ. ANT. EJER. 2014 FG-DAMNIFICADOS</t>
  </si>
  <si>
    <t>REM. LIQ. DE EJ. ANT. EJER. 2015 FG-DAMNIFICADOS</t>
  </si>
  <si>
    <t>REM. LIQ. DE EJ. ANT. EJER. 2016 FG-DMNF</t>
  </si>
  <si>
    <t>REM. LIQ. DE EJ. ANT. EJER. 2017 FG-DMNF</t>
  </si>
  <si>
    <t>REM. LIQ. DE EJ. ANT. EJER. 2018 FG-DMNF</t>
  </si>
  <si>
    <t>REM. LIQ. DE EJ. ANT. EJER. 2019 FG-DMNF</t>
  </si>
  <si>
    <t>REM. LIQ. DE EJ. ANT. EJER. 2020 FG-DMNF</t>
  </si>
  <si>
    <t>REM. LIQ. DE EJ. ANT. EJER. 2008 FG-MI TORTILLA</t>
  </si>
  <si>
    <t>REM. LIQ. DE EJ. ANT. EJER. 2009 FG-MI TORTILLA</t>
  </si>
  <si>
    <t>REM. LIQ. DE EJ. ANT. EJER. 2010 FG-MI TORTILLA</t>
  </si>
  <si>
    <t>REM. LIQ. DE EJ. ANT. EJER. 2011 FG-MI TORTILLA</t>
  </si>
  <si>
    <t>REM. LIQ. DE EJ. ANT. EJER. 2012 FG-MI TORTILLA</t>
  </si>
  <si>
    <t>REM. LIQ. DE EJ. ANT. EJER. 2013 FG-MI TORTILLA</t>
  </si>
  <si>
    <t>REM. LIQ. DE EJ. ANT. EJER. 2014 FG-MI TORTILLA</t>
  </si>
  <si>
    <t>REM. LIQ. DE EJ. ANT. EJER. 2015 FG-MI TORTILLA</t>
  </si>
  <si>
    <t>REM. LIQ. DE EJ. ANT. EJER. 2016 FG-MI TORTILLA</t>
  </si>
  <si>
    <t>REM. LIQ. DE EJ. ANT. EJER. 2018 FG-MI TORTILLA</t>
  </si>
  <si>
    <t>REM. LIQ. DE EJ. ANT. EJER. 2019 FG-MI TORTILLA</t>
  </si>
  <si>
    <t>REM. LIQ. DE EJ. ANT. EJER. 2020 FG-MI TORTILLA</t>
  </si>
  <si>
    <t>REM. LIQ. DE EJ. ANT. EJER. 2009 FG-BCA SOC</t>
  </si>
  <si>
    <t>REM. LIQ. DE EJ. ANT. EJER. 2010 FG-BCA SOC</t>
  </si>
  <si>
    <t>REM. LIQ. DE EJ. ANT. EJER. 2011 FG-BANCA SOCIAL</t>
  </si>
  <si>
    <t>REM. LIQ. DE EJ. ANT. EJER. 2012 FG-BANCA SOCIAL</t>
  </si>
  <si>
    <t>REM. LIQ. DE EJ. ANT. EJER. 2013 FG-BANCA SOCIAL</t>
  </si>
  <si>
    <t>REM. LIQ. DE EJ. ANT. EJER. 2014 FG-BANCA SOCIAL</t>
  </si>
  <si>
    <t>REM. LIQ. DE EJ. ANT. EJER. 2015 FG-BANCA SOCIAL</t>
  </si>
  <si>
    <t>REM. LIQ. DE EJ. ANT. EJER. 2016 FG-BCA SOC</t>
  </si>
  <si>
    <t>REM. LIQ. DE EJ. ANT. EJER. 2017 FG-BCA SOC</t>
  </si>
  <si>
    <t>REM. LIQ. DE EJ. ANT. EJER. 2018 FG-BCA SOC</t>
  </si>
  <si>
    <t>REM. LIQ. DE EJ. ANT. EJER. 2009 FG-FORT ECONOM-TURISMO</t>
  </si>
  <si>
    <t>REM. LIQ. DE EJ. ANT. EJER. 2010 FG-FORT ECONOM-TURISMO</t>
  </si>
  <si>
    <t>REM. LIQ. DE EJ. ANT. EJER. 2011 FG-TURISMO</t>
  </si>
  <si>
    <t>REM. LIQ. DE EJ. ANT. EJER. 2012 FG-TURISMO</t>
  </si>
  <si>
    <t>REM. LIQ. DE EJ. ANT. EJER. 2013 FG-TURISMO</t>
  </si>
  <si>
    <t>REM. LIQ. DE EJ. ANT. EJER. 2014 FG-TURISMO</t>
  </si>
  <si>
    <t>REM. LIQ. DE EJ. ANT. EJER. 2015 FG-TURISMO</t>
  </si>
  <si>
    <t>REM. LIQ. DE EJ. ANT. EJER. 2016 FG-FORT ECONOM TUR</t>
  </si>
  <si>
    <t>REM. LIQ. DE EJ. ANT. EJER. 2017 FG-FORT ECONOM TUR</t>
  </si>
  <si>
    <t>REM. LIQ. DE EJ. ANT. EJER. 2011 FG-APICULTORES</t>
  </si>
  <si>
    <t>REM. LIQ. DE EJ. ANT. EJER. 2012 FG-APICULTORES</t>
  </si>
  <si>
    <t>REM. LIQ. DE EJ. ANT. EJER. 2013 FG-APICULTORES</t>
  </si>
  <si>
    <t>REM. LIQ. DE EJ. ANT. EJER. 2014 FG-APICULTORES</t>
  </si>
  <si>
    <t>REM. LIQ. DE EJ. ANT. EJER. 2015 FG-APICULTORES</t>
  </si>
  <si>
    <t>REM. LIQ. DE EJ. ANT. EJER. 2012 FG-IMPULSO A LA ECONOMIA</t>
  </si>
  <si>
    <t>REM. LIQ. DE EJ. ANT. EJER. 2013 FG-IMPULSO A LA ECONOMIA</t>
  </si>
  <si>
    <t>REM. LIQ. DE EJ. ANT. EJER. 2014 FG-IMPULSO A LA ECONOMIA</t>
  </si>
  <si>
    <t>REM. LIQ. DE EJ. ANT. EJER. 2015 FG-IMPULSO A LA ECONOMIA</t>
  </si>
  <si>
    <t>REM. LIQ. DE EJ. ANT. EJER. 2016 FG-IMPULSO A LA ECONOMIA</t>
  </si>
  <si>
    <t>REM. LIQ. DE EJ. ANT. EJER. 2017 FG-IMPULSO A LA ECONOMIA</t>
  </si>
  <si>
    <t>REM. LIQ. DE EJ. ANT. EJER. 2018 FG-IMPULSO A LA ECONOMIA</t>
  </si>
  <si>
    <t>REM. LIQ. DE EJ. ANT. EJER. 2019 FG-IMPULSO A LA ECONOMIA</t>
  </si>
  <si>
    <t>REM. LIQ. DE EJ. ANT. EJER. 2020 FG-IMPULSO A LA ECONOMIA</t>
  </si>
  <si>
    <t>REM. LIQ. DE EJ. ANT. EJER. 2014 FG-CRECE</t>
  </si>
  <si>
    <t>REM. LIQ. DE EJ. ANT. EJER. 2015 FG-CRECE</t>
  </si>
  <si>
    <t>REM. LIQ. DE EJ. ANT. EJER. 2016 FG-CRECE</t>
  </si>
  <si>
    <t>REM. LIQ. DE EJ. ANT. EJER. 2017 FG-CRECE</t>
  </si>
  <si>
    <t>REM. LIQ. DE EJ. ANT. EJER. 2018 FG-CRECE</t>
  </si>
  <si>
    <t>REM. LIQ. DE EJ. ANT. EJER. 2019 FG-CRECE</t>
  </si>
  <si>
    <t>REM. LIQ. DE EJ. ANT. EJER. 2020 FG-CRECE</t>
  </si>
  <si>
    <t>REM. LIQ. DE EJ. ANT. EJER. 2014 FG-TURISMO 2014</t>
  </si>
  <si>
    <t>REM. LIQ. DE EJ. ANT. EJER. 2015 FG-TURISMO 2014</t>
  </si>
  <si>
    <t>REM. LIQ. DE EJ. ANT. EJER. 2016 FG-TURISMO 2014</t>
  </si>
  <si>
    <t>REM. LIQ. DE EJ. ANT. EJER. 2017 FG-TURISMO 2014</t>
  </si>
  <si>
    <t>REM. LIQ. DE EJ. ANT. EJER. 2018 FG-TURISMO 2014</t>
  </si>
  <si>
    <t>REM. LIQ. DE EJ. ANT. EJER. 2019 FG-TURISMO 2014</t>
  </si>
  <si>
    <t>REM. LIQ. DE EJ. ANT. EJER. 2020 FG-TURISMO 2014</t>
  </si>
  <si>
    <t>REM. LIQ. DE EJ. ANT. EJER. 2014 FG-IMPULSO A LA ECONOMIA SECTOR TURISMO</t>
  </si>
  <si>
    <t>REM. LIQ. DE EJ. ANT. EJER. 2015 FG-IMPULSO SECTOR TURISMO</t>
  </si>
  <si>
    <t>REM. LIQ. DE EJ. ANT. EJER. 2016 FG-IMPULSO A LA EC SECT TUR</t>
  </si>
  <si>
    <t>REM. LIQ. DE EJ. ANT. EJER. 2017 FG-IMPULSO A LA EC SECT TUR</t>
  </si>
  <si>
    <t>REM. LIQ. DE EJ. ANT. EJER. 2019 FG-IMPULSO A LA EC SECT TUR</t>
  </si>
  <si>
    <t>REM. LIQ. DE EJ. ANT. EJER. 2015 FG-IMUG</t>
  </si>
  <si>
    <t>REM. LIQ. DE EJ. ANT. EJER. 2016 FG-IMUG</t>
  </si>
  <si>
    <t>REM. LIQ. DE EJ. ANT. EJER. 2017 FG-IMUG</t>
  </si>
  <si>
    <t>REM. LIQ. DE EJ. ANT. EJER. 2018 FG-IMUG</t>
  </si>
  <si>
    <t>REM. LIQ. DE EJ. ANT. EJER. 2019 FG-IMUG</t>
  </si>
  <si>
    <t>REM. LIQ. DE EJ. ANT. EJER. 2020 FG-IMUG</t>
  </si>
  <si>
    <t>REM. LIQ. DE EJ. ANT. EJER. 2016 FG-CRED MENOR TURISMO</t>
  </si>
  <si>
    <t>REM. LIQ. DE EJ. ANT. EJER. 2017 FG-CRED MENOR TURISMO</t>
  </si>
  <si>
    <t>REM. LIQ. DE EJ. ANT. EJER. 2018 FG-CREDITO MENOR TURISMO</t>
  </si>
  <si>
    <t>REM. LIQ. DE EJ. ANT. EJER. 2019 FG-CREDITO MENOR TURISMO</t>
  </si>
  <si>
    <t>REM. LIQ. DE EJ. ANT. EJER. 2020 FG-CREDITO MENOR TURISMO</t>
  </si>
  <si>
    <t>REM. LIQ. DE EJ. ANT. EJER. 2020 FG-GRANDEZA COVID-19</t>
  </si>
  <si>
    <t>IV) NOTAS AL ESTADO DE FLUJOS DE EFECTIVO</t>
  </si>
  <si>
    <t>EFE-01 EFECTIVO Y EQUIVALENTES</t>
  </si>
  <si>
    <t>1111, 1112 Y 1114 EFECTIVO, BANCOS, INVERSIONES TEMPORALES</t>
  </si>
  <si>
    <t>EFE-02 ADQ. BIENES MUEBLES E INMUEBLES</t>
  </si>
  <si>
    <t>ADQUISICIÓN</t>
  </si>
  <si>
    <t>PAGOS</t>
  </si>
  <si>
    <t>1210</t>
  </si>
  <si>
    <t>1230</t>
  </si>
  <si>
    <t>1240</t>
  </si>
  <si>
    <t>EFE-03 CONCILIACIÓN DEL FLUJO DE EFECTIVO</t>
  </si>
  <si>
    <t>3210 Resultados del Ejercicio Ahorro / Desahorro</t>
  </si>
  <si>
    <t>(+) Movimientos de partidas (o rubros) que no afectan al efectivo</t>
  </si>
  <si>
    <t>5400 INTERESES, COMISIONES Y OTROS GASTOS DE LA DEUDA PÚBLICA</t>
  </si>
  <si>
    <t>5410 Intereses de la deuda pública</t>
  </si>
  <si>
    <t>5411 Intereses de la deuda pública interna</t>
  </si>
  <si>
    <t>5420 Comisiones de la deuda pública</t>
  </si>
  <si>
    <t>5421 Comisiones de la deuda pública interna</t>
  </si>
  <si>
    <t>5430 Gastos de la deuda pública</t>
  </si>
  <si>
    <t>5431 Gastos de la deuda pública interna</t>
  </si>
  <si>
    <t>5440 Costo por coberturas</t>
  </si>
  <si>
    <t>5441 Costo por coberturas</t>
  </si>
  <si>
    <t>5450 Apoyos financieros</t>
  </si>
  <si>
    <t>5451 Apoyos financieros a Intermediarios</t>
  </si>
  <si>
    <t>5452 Apoyos financieros a Ahorradores y Deudores del Sistema Financiero Nacional</t>
  </si>
  <si>
    <t>5500 OTROS GASTOS Y PÉRDIDAS EXTRAORDINARIAS</t>
  </si>
  <si>
    <t>5510 Estimaciones, Depreciaciones, Deterioros, Obsolescencia y Amortizaciones</t>
  </si>
  <si>
    <t>5511 Estimaciones por Pérdida o Deterioro de Activos Circulantes</t>
  </si>
  <si>
    <t>5512 Estimaciones por Pérdida o Deterioro de Activo No Circulante</t>
  </si>
  <si>
    <t>5513 Depreciación de Bienes Inmuebles</t>
  </si>
  <si>
    <t>5514 Depreciación de Infraestructura</t>
  </si>
  <si>
    <t>5515 Depreciación de Bienes Muebles</t>
  </si>
  <si>
    <t>5516 Deterioro de los Activos Biológicos</t>
  </si>
  <si>
    <t>5517 Amortización de Activos Intangibles</t>
  </si>
  <si>
    <t>5518 Disminución de Bienes por pérdida, obsolescencia y deterioro</t>
  </si>
  <si>
    <t>5520 Provisiones</t>
  </si>
  <si>
    <t>5521 Provisiones de Pasivos a Corto Plazo</t>
  </si>
  <si>
    <t>5522 Provisiones de Pasivos a Largo Plazo</t>
  </si>
  <si>
    <t>5530 Disminución de Inventarios</t>
  </si>
  <si>
    <t>5531 Disminución de Inventarios de Mercancías para Venta</t>
  </si>
  <si>
    <t>5532 Disminución de Inventarios de Mercancías Terminadas</t>
  </si>
  <si>
    <t>5533 Disminución de Inventarios de Mercancías en Proceso de Elaboración</t>
  </si>
  <si>
    <t>5534 Disminución de Inventarios de Materias Primas, Materiales y Suministros para Producción</t>
  </si>
  <si>
    <t>5535 Disminución de Almacén de Materiales y Suministros de Consumo</t>
  </si>
  <si>
    <t>5540 Aumento por Insuficiencia de Estimaciones por Pérdida o Deterioro u Obsolescencia</t>
  </si>
  <si>
    <t>5541 Aumento por Insuficiencia de Estimaciones por Pérdida o Deterioro u Obsolescencia</t>
  </si>
  <si>
    <t>5550 Aumento por Insuficiencia de Provisiones</t>
  </si>
  <si>
    <t>5551 Aumento por Insuficiencia de Provisiones</t>
  </si>
  <si>
    <t>5590 Otros Gastos</t>
  </si>
  <si>
    <t>5591 Gastos de Ejercicios Anteriores</t>
  </si>
  <si>
    <t>5592 Pérdidas por Responsabilidades</t>
  </si>
  <si>
    <t>5593 Bonificaciones y Descuentos Otorgados</t>
  </si>
  <si>
    <t>5594 Diferencias por Tipo de Cambio Negativas en Efectivo y Equivalentes</t>
  </si>
  <si>
    <t>5595 Diferencias de Cotizaciones Negativas en Valores Negociables</t>
  </si>
  <si>
    <t>5596 Resultado por Posición Monetaria</t>
  </si>
  <si>
    <t>5597 Pérdidas por Participación Patrimonial</t>
  </si>
  <si>
    <t>5599 Otros Gastos Varios</t>
  </si>
  <si>
    <t>5600 INVERSIÓN PÚBLICA</t>
  </si>
  <si>
    <t>5610 Inversión Pública No Capitalizable</t>
  </si>
  <si>
    <t>5611 Construcción en Bienes No Capitalizable</t>
  </si>
  <si>
    <t>2110 INCREMENTO EN CUENTAS POR PAGAR DE OPERACIÓN</t>
  </si>
  <si>
    <t>2111 Provisiones capítulo 1000</t>
  </si>
  <si>
    <t>2112 Provisiones capítulo 2000</t>
  </si>
  <si>
    <t>2113 Provisiones capítulo 3000</t>
  </si>
  <si>
    <t>2114 Provisiones capítulo 4000</t>
  </si>
  <si>
    <t>2115 Provisiones capítulo 8000</t>
  </si>
  <si>
    <t>(-) Movimientos de partidas (o rubros) que afectan al efectivo</t>
  </si>
  <si>
    <t>1120 INCREMENTO EN CUENTAS POR COBRAR DE OPERACIÓN</t>
  </si>
  <si>
    <t>1124 Ingresos por Recuperar CRI 10</t>
  </si>
  <si>
    <t>1124 Ingresos por Recuperar CRI 20</t>
  </si>
  <si>
    <t>1124 Ingresos por Recuperar CRI 30</t>
  </si>
  <si>
    <t>1124 Ingresos por Recuperar CRI 40</t>
  </si>
  <si>
    <t>1124 Ingresos por Recuperar CRI 50</t>
  </si>
  <si>
    <t>1124 Ingresos por Recuperar CRI 60</t>
  </si>
  <si>
    <t>1122 Cuentas por Cobrar CRI 70</t>
  </si>
  <si>
    <t>1122 Cuentas por Cobrar CRI 80</t>
  </si>
  <si>
    <t>1122 Cuentas por Cobrar CRI 90</t>
  </si>
  <si>
    <t>= Flujos de Efectivo Netos de las Actividades de Operación</t>
  </si>
  <si>
    <t xml:space="preserve">IV) CONCILIACIÓN ENTRE LOS INGRESOS PRESUPUESTARIOS Y CONTABLES, ASI COMO ENTRE LOS EGRESOS </t>
  </si>
  <si>
    <t>PRESUPUESTARIOS Y LOS GASTOS CONTABLES</t>
  </si>
  <si>
    <t>Conciliación entre los Ingresos Presupuestarios y Contables</t>
  </si>
  <si>
    <t>Correspondiente del 1 de Enero al 30 de Septiembre de 2025</t>
  </si>
  <si>
    <t>(Cifras en pesos)</t>
  </si>
  <si>
    <t>1. Ingresos Presupuestarios</t>
  </si>
  <si>
    <t>2. Más ingresos contables no presupuestarios</t>
  </si>
  <si>
    <t>2.1 Ingresos Financieros</t>
  </si>
  <si>
    <t>EA (R 4.3.1)</t>
  </si>
  <si>
    <t>2.2 Incremento por Variación de Inventarios</t>
  </si>
  <si>
    <t>EA (R 4.3.2)</t>
  </si>
  <si>
    <t>2.3 Disminución del Exceso de Estimaciones por Pérdida o Deterioro u Obsolescencia</t>
  </si>
  <si>
    <t>EA (R 4.3.3)</t>
  </si>
  <si>
    <t>2.4 Disminución del Exceso de Provisiones</t>
  </si>
  <si>
    <t>EA (R 4.3.4)</t>
  </si>
  <si>
    <t>2.5 Otros Ingresos y Beneficios Varios</t>
  </si>
  <si>
    <t>EA (R 4.3.9)</t>
  </si>
  <si>
    <t>2.6 Otros Ingresos Contables No Presupuestarios</t>
  </si>
  <si>
    <t>3. Menos ingresos presupuestarios no contables</t>
  </si>
  <si>
    <t>3.1 Aprovechamientos Patrimoniales</t>
  </si>
  <si>
    <t>EAI (CRI 62)</t>
  </si>
  <si>
    <t>3.2 Ingresos Derivados de Financiamientos</t>
  </si>
  <si>
    <t>EAI (CRI 0)</t>
  </si>
  <si>
    <t>3.3 Otros Ingresos Presupuestarios No Contables</t>
  </si>
  <si>
    <t>4. Ingresos Contables (4 = 1 + 2 - 3)</t>
  </si>
  <si>
    <t>Conciliación entre los Egresos Presupuestarios y los Gastos Contables</t>
  </si>
  <si>
    <t>1. Total de egresos (presupuestarios)</t>
  </si>
  <si>
    <t>2. Menos egresos presupuestarios no contables</t>
  </si>
  <si>
    <t>2.1  Materias Primas y Materiales de Producción y Comercialización</t>
  </si>
  <si>
    <t>EAEPE (COG 2300)</t>
  </si>
  <si>
    <t>2.2  Materiales y Suministros</t>
  </si>
  <si>
    <t>EAEPE (COG 2100, 2200, 2400, 2500, 2600, 2700, 2800 Y 2900)</t>
  </si>
  <si>
    <t>2.3  Mobiliario y Equipo de Administración</t>
  </si>
  <si>
    <t>EAEPE (COG 5100)</t>
  </si>
  <si>
    <t>2.4  Mobiliario y Equipo Educacional y Recreativo</t>
  </si>
  <si>
    <t>EAEPE (COG 5200)</t>
  </si>
  <si>
    <t>2.5  Equipo e Instrumental Médico y de Laboratorio</t>
  </si>
  <si>
    <t>EAEPE (COG 5300)</t>
  </si>
  <si>
    <t>2.6  Vehículos y Equipo de Transporte</t>
  </si>
  <si>
    <t>EAEPE (COG 5400)</t>
  </si>
  <si>
    <t>2.7  Equipo de Defensa y Seguridad</t>
  </si>
  <si>
    <t>EAEPE (COG 5500)</t>
  </si>
  <si>
    <t>2.8  Maquinaria, Otros Equipos y Herramientas</t>
  </si>
  <si>
    <t>EAEPE (COG 5600)</t>
  </si>
  <si>
    <t>2.9  Activos Biológicos</t>
  </si>
  <si>
    <t>EAEPE (COG 5700)</t>
  </si>
  <si>
    <t>2.10 Bienes Inmuebles</t>
  </si>
  <si>
    <t>EAEPE (COG 5800)</t>
  </si>
  <si>
    <t>2.11 Activos Intangibles</t>
  </si>
  <si>
    <t>EAEPE (COG 5900)</t>
  </si>
  <si>
    <t>2.12 Obra Pública en Bienes de Dominio Público</t>
  </si>
  <si>
    <t>EAEPE (COG 6100)</t>
  </si>
  <si>
    <t>2.13 Obra Pública en Bienes Propios</t>
  </si>
  <si>
    <t>EAEPE (COG 6200)</t>
  </si>
  <si>
    <t>2.14 Acciones y Participaciones de Capital</t>
  </si>
  <si>
    <t>EAEPE (COG 7200)</t>
  </si>
  <si>
    <t>2.15 Compra de Títulos y Valores</t>
  </si>
  <si>
    <t>EAEPE (COG 7300)</t>
  </si>
  <si>
    <t>2.16 Concesión de Préstamos</t>
  </si>
  <si>
    <t>EAEPE (COG 7400)</t>
  </si>
  <si>
    <t>2.17 Inversiones en Fideicomisos, Mandatos y Otros Análogos</t>
  </si>
  <si>
    <t>EAEPE (COG 7500)</t>
  </si>
  <si>
    <t>2.18 Provisiones para Contingencias y Otras Erogaciones Especiales</t>
  </si>
  <si>
    <t>EAEPE (COG 7900)</t>
  </si>
  <si>
    <t>2.19 Amortización de la Deuda Pública</t>
  </si>
  <si>
    <t>EAEPE (COG 9100)</t>
  </si>
  <si>
    <t>2.20 Adeudos de Ejercicios Fiscales Anteriores (ADEFAS)</t>
  </si>
  <si>
    <t>EAEPE (COG 9900)</t>
  </si>
  <si>
    <t>2.21 Otros Egresos Presupuestarios No Contables</t>
  </si>
  <si>
    <t>3. Más Gastos Contables No Presupuestales</t>
  </si>
  <si>
    <t>3.1 Estimaciones, Depreciaciones, Deterioros, Obsolescencia y Amortizaciones</t>
  </si>
  <si>
    <t>EA (R 5.5.1)</t>
  </si>
  <si>
    <t>3.2 Provisiones</t>
  </si>
  <si>
    <t>EA (R 5.5.2)</t>
  </si>
  <si>
    <t>3.3 Disminución de Inventarios</t>
  </si>
  <si>
    <t>EA (R 5.5.3)</t>
  </si>
  <si>
    <t>3.4 Otros Gastos</t>
  </si>
  <si>
    <t>EA (R 5.5.9)</t>
  </si>
  <si>
    <t>3.5 Inversión Pública no Capitalizable</t>
  </si>
  <si>
    <t>EA (R 5.6.1)</t>
  </si>
  <si>
    <t>3.6 Materiales y Suministros (consumos)</t>
  </si>
  <si>
    <t>EA (R 5.1.2)</t>
  </si>
  <si>
    <t>3.7 Otros Gastos Contables No Presupuestarios</t>
  </si>
  <si>
    <t>4. Total de Gasto Contable (4 = 1 - 2 + 3)</t>
  </si>
  <si>
    <t>N O T A S     D E     M E M O R I A</t>
  </si>
  <si>
    <t>NOTAS DE MEMORIA</t>
  </si>
  <si>
    <t>CARGOS</t>
  </si>
  <si>
    <t>ABONOS</t>
  </si>
  <si>
    <t>7000 CUENTAS DE ORDEN CONTABLES</t>
  </si>
  <si>
    <t>7110 Valores en Custodia</t>
  </si>
  <si>
    <t>7120 Custodia de Valores</t>
  </si>
  <si>
    <t>7130 Instrumentos de Crédito Prestados a Formadores de Mercado</t>
  </si>
  <si>
    <t>7140 Préstamo de Instrumentos de Crédito a Formadores de Mercado y su Garantía</t>
  </si>
  <si>
    <t>7150 Instrumentos de Crédito Recibidos en Garantía de los Formadores de Mercado</t>
  </si>
  <si>
    <t>7160 Garantía de Créditos Recibidos de los Formadores de Mercado</t>
  </si>
  <si>
    <t>7210 Autorización para la Emisión de Bonos, Títulos y Valores de la Deuda Pública Interna</t>
  </si>
  <si>
    <t>7220 Autorización para la Emisión de Bonos, Títulos y Valores de la Deuda Pública Externa</t>
  </si>
  <si>
    <t>7230 Emisiones Autorizadas de la Deuda Pública Interna y Externa</t>
  </si>
  <si>
    <t>7240 Suscripción de Contratos de Préstamos y Otras Obligaciones de la Deuda Pública Interna</t>
  </si>
  <si>
    <t>7250 Suscripción de Contratos de Préstamos y Otras Obligaciones de la Deuda Pública Externa</t>
  </si>
  <si>
    <t>7260 Contratos de Préstamos y Otras Obligaciones de la Deuda Pública Interna y Externa</t>
  </si>
  <si>
    <t>7310 Avales Autorizados</t>
  </si>
  <si>
    <t>7320 Avales Firmados</t>
  </si>
  <si>
    <t>7330 Fianzas y Garantías Recibidas por Deudas a Cobrar</t>
  </si>
  <si>
    <t>7340 Fianzas y Garantías Recibidas</t>
  </si>
  <si>
    <t>7350 Fianzas Otorgadas para Respaldar Obligaciones no Fiscales del Gobierno</t>
  </si>
  <si>
    <t>7360 Fianzas Otorgadas del Gobierno para Respaldar Obligaciones no Fiscales</t>
  </si>
  <si>
    <t>7410 Demandas Judicial en Proceso de Resolución</t>
  </si>
  <si>
    <t>7420 Resolución de Demandas en Proceso Judicial</t>
  </si>
  <si>
    <t>7510 Contratos para Inversión Mediante Proyectos para Prestación de Servicios (PPS) y Similares</t>
  </si>
  <si>
    <t>7520 Inversión Pública Contratada Mediante Proyectos para Prestación de Servicios (PPS) y Similares</t>
  </si>
  <si>
    <t>7610 Bienes Bajo Contrato en Concesión</t>
  </si>
  <si>
    <t>7620 Contrato de Concesión por Bienes</t>
  </si>
  <si>
    <t>7630 Bienes Bajo Contrato en Comodato</t>
  </si>
  <si>
    <t>7640 Contrato de Comodato por Bienes</t>
  </si>
  <si>
    <t>CREDITOS INCOBRABLES</t>
  </si>
  <si>
    <t>CASTIGOS APLICADOS</t>
  </si>
  <si>
    <t>8000 CUENTAS DE ORDEN PRESUPUESTARIAS</t>
  </si>
  <si>
    <t>8110 Ley de Ingresos Estimada</t>
  </si>
  <si>
    <t>8120 Ley de Ingresos por Ejecutar</t>
  </si>
  <si>
    <t>8130 Modificaciones a la Ley de Ingresos Estimada</t>
  </si>
  <si>
    <t>8140 Ley de Ingresos Devengada</t>
  </si>
  <si>
    <t>8150 Ley de Ingresos Recaudada</t>
  </si>
  <si>
    <t>8210 Presupuesto de Egresos Aprobado</t>
  </si>
  <si>
    <t>8220 Presupuesto de Egresos por Ejercer</t>
  </si>
  <si>
    <t>8230 Modificaciones al Presupuesto de Egresos Aprobado</t>
  </si>
  <si>
    <t>8240 Presupuesto de Egresos Comprometido</t>
  </si>
  <si>
    <t>8250 Presupuesto de Egresos Devengado</t>
  </si>
  <si>
    <t>8260 Presupuesto de Egresos Ejercido</t>
  </si>
  <si>
    <t>8270 Presupuesto de Egresos Pagado</t>
  </si>
  <si>
    <t>9000 CUENTAS DE CIERRE PRESUPUESTARIO</t>
  </si>
  <si>
    <t>9100 Superávit Financiero</t>
  </si>
  <si>
    <t>9200 Déficit Financiero</t>
  </si>
  <si>
    <t>9300 Adeudos de Ejercicios Fiscales Anteriores</t>
  </si>
  <si>
    <t>Bajo protesta de decir verdad declaramos que los Estados Financieros y sus Notas son razonablemente correctos y responsabilidad del emisor.</t>
  </si>
  <si>
    <t>Ricardo Martínez Huaracha</t>
  </si>
  <si>
    <t xml:space="preserve">                           Fátima Karina López Jiménez</t>
  </si>
  <si>
    <t>Director General y Liquidador</t>
  </si>
  <si>
    <t>Coordinador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</si>
</sst>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-* #,##0_-;\-* #,##0_-;_-* &quot;-&quot;_-;_-@_-"/>
    <numFmt numFmtId="43" formatCode="_-* #,##0.00_-;\-* #,##0.00_-;_-* &quot;-&quot;??_-;_-@_-"/>
    <numFmt numFmtId="164" formatCode="#,##0.00;\-#,##0.00;&quot; &quot;"/>
    <numFmt numFmtId="165" formatCode="#,##0_ ;\-#,##0\ "/>
    <numFmt numFmtId="166" formatCode="#,##0.00000000000"/>
    <numFmt numFmtId="167" formatCode="#,##0.00_ ;\-#,##0.00\ "/>
    <numFmt numFmtId="168" formatCode="0.0"/>
  </numFmts>
  <fonts count="15" x14ac:knownFonts="1">
    <font>
      <sz val="8"/>
      <color theme="1"/>
      <name val="Arial"/>
      <family val="2"/>
    </font>
    <font>
      <sz val="8"/>
      <color theme="1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002060"/>
      <name val="Arial"/>
      <family val="2"/>
    </font>
    <font>
      <b/>
      <sz val="10"/>
      <color rgb="FF0070C0"/>
      <name val="Arial"/>
      <family val="2"/>
    </font>
    <font>
      <sz val="10"/>
      <name val="Arial"/>
      <family val="2"/>
    </font>
    <font>
      <b/>
      <u/>
      <sz val="10"/>
      <color theme="1"/>
      <name val="Arial"/>
      <family val="2"/>
    </font>
    <font>
      <u/>
      <sz val="10"/>
      <color theme="1"/>
      <name val="Arial"/>
      <family val="2"/>
    </font>
    <font>
      <sz val="10"/>
      <color theme="0"/>
      <name val="Arial"/>
      <family val="2"/>
    </font>
    <font>
      <sz val="11"/>
      <color indexed="8"/>
      <name val="Calibri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22222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/>
    <xf numFmtId="43" fontId="11" fillId="0" borderId="0" applyFont="0" applyFill="0" applyBorder="0" applyAlignment="0" applyProtection="0"/>
  </cellStyleXfs>
  <cellXfs count="210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3" borderId="0" xfId="0" applyFont="1" applyFill="1"/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37" fontId="2" fillId="2" borderId="6" xfId="0" applyNumberFormat="1" applyFont="1" applyFill="1" applyBorder="1" applyAlignment="1">
      <alignment horizontal="center" vertical="center"/>
    </xf>
    <xf numFmtId="37" fontId="2" fillId="2" borderId="7" xfId="0" applyNumberFormat="1" applyFont="1" applyFill="1" applyBorder="1" applyAlignment="1">
      <alignment horizontal="center" vertical="center"/>
    </xf>
    <xf numFmtId="37" fontId="2" fillId="2" borderId="8" xfId="0" applyNumberFormat="1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wrapText="1"/>
    </xf>
    <xf numFmtId="0" fontId="2" fillId="3" borderId="0" xfId="0" applyFont="1" applyFill="1" applyAlignment="1">
      <alignment horizontal="left" vertical="center"/>
    </xf>
    <xf numFmtId="0" fontId="5" fillId="3" borderId="0" xfId="0" applyFont="1" applyFill="1" applyAlignment="1">
      <alignment horizontal="center"/>
    </xf>
    <xf numFmtId="0" fontId="6" fillId="3" borderId="0" xfId="0" applyFont="1" applyFill="1" applyAlignment="1">
      <alignment horizontal="right" wrapText="1"/>
    </xf>
    <xf numFmtId="0" fontId="2" fillId="3" borderId="0" xfId="0" applyFont="1" applyFill="1"/>
    <xf numFmtId="0" fontId="2" fillId="3" borderId="0" xfId="0" applyFont="1" applyFill="1" applyProtection="1">
      <protection locked="0"/>
    </xf>
    <xf numFmtId="0" fontId="7" fillId="3" borderId="0" xfId="0" applyFont="1" applyFill="1"/>
    <xf numFmtId="0" fontId="5" fillId="3" borderId="0" xfId="0" applyFont="1" applyFill="1" applyAlignment="1">
      <alignment horizontal="left" wrapText="1"/>
    </xf>
    <xf numFmtId="0" fontId="4" fillId="3" borderId="0" xfId="0" applyFont="1" applyFill="1" applyAlignment="1">
      <alignment horizontal="justify"/>
    </xf>
    <xf numFmtId="0" fontId="5" fillId="3" borderId="0" xfId="0" applyFont="1" applyFill="1" applyAlignment="1">
      <alignment horizontal="justify" wrapText="1"/>
    </xf>
    <xf numFmtId="0" fontId="8" fillId="3" borderId="0" xfId="0" applyFont="1" applyFill="1" applyAlignment="1">
      <alignment wrapText="1"/>
    </xf>
    <xf numFmtId="0" fontId="4" fillId="3" borderId="0" xfId="0" applyFont="1" applyFill="1" applyAlignment="1">
      <alignment wrapText="1"/>
    </xf>
    <xf numFmtId="49" fontId="2" fillId="2" borderId="9" xfId="0" applyNumberFormat="1" applyFont="1" applyFill="1" applyBorder="1" applyAlignment="1">
      <alignment horizontal="left" vertical="center" wrapText="1"/>
    </xf>
    <xf numFmtId="49" fontId="2" fillId="2" borderId="9" xfId="0" applyNumberFormat="1" applyFont="1" applyFill="1" applyBorder="1" applyAlignment="1">
      <alignment horizontal="center" vertical="center"/>
    </xf>
    <xf numFmtId="49" fontId="2" fillId="3" borderId="10" xfId="0" applyNumberFormat="1" applyFont="1" applyFill="1" applyBorder="1" applyAlignment="1">
      <alignment horizontal="left" wrapText="1"/>
    </xf>
    <xf numFmtId="41" fontId="3" fillId="3" borderId="10" xfId="0" applyNumberFormat="1" applyFont="1" applyFill="1" applyBorder="1"/>
    <xf numFmtId="164" fontId="3" fillId="3" borderId="10" xfId="0" applyNumberFormat="1" applyFont="1" applyFill="1" applyBorder="1"/>
    <xf numFmtId="49" fontId="2" fillId="3" borderId="11" xfId="0" applyNumberFormat="1" applyFont="1" applyFill="1" applyBorder="1" applyAlignment="1">
      <alignment horizontal="left" wrapText="1"/>
    </xf>
    <xf numFmtId="41" fontId="3" fillId="3" borderId="11" xfId="0" applyNumberFormat="1" applyFont="1" applyFill="1" applyBorder="1"/>
    <xf numFmtId="164" fontId="3" fillId="3" borderId="11" xfId="0" applyNumberFormat="1" applyFont="1" applyFill="1" applyBorder="1"/>
    <xf numFmtId="165" fontId="4" fillId="3" borderId="11" xfId="0" applyNumberFormat="1" applyFont="1" applyFill="1" applyBorder="1"/>
    <xf numFmtId="164" fontId="3" fillId="3" borderId="11" xfId="0" applyNumberFormat="1" applyFont="1" applyFill="1" applyBorder="1" applyAlignment="1">
      <alignment wrapText="1"/>
    </xf>
    <xf numFmtId="165" fontId="3" fillId="3" borderId="11" xfId="0" applyNumberFormat="1" applyFont="1" applyFill="1" applyBorder="1"/>
    <xf numFmtId="164" fontId="3" fillId="3" borderId="11" xfId="0" applyNumberFormat="1" applyFont="1" applyFill="1" applyBorder="1" applyAlignment="1">
      <alignment horizontal="center"/>
    </xf>
    <xf numFmtId="41" fontId="4" fillId="3" borderId="11" xfId="0" applyNumberFormat="1" applyFont="1" applyFill="1" applyBorder="1"/>
    <xf numFmtId="164" fontId="3" fillId="3" borderId="12" xfId="0" applyNumberFormat="1" applyFont="1" applyFill="1" applyBorder="1" applyAlignment="1">
      <alignment wrapText="1"/>
    </xf>
    <xf numFmtId="41" fontId="2" fillId="2" borderId="9" xfId="0" applyNumberFormat="1" applyFont="1" applyFill="1" applyBorder="1" applyAlignment="1">
      <alignment horizontal="center" vertical="center"/>
    </xf>
    <xf numFmtId="41" fontId="2" fillId="3" borderId="0" xfId="0" applyNumberFormat="1" applyFont="1" applyFill="1" applyAlignment="1">
      <alignment horizontal="center" vertical="center"/>
    </xf>
    <xf numFmtId="49" fontId="2" fillId="3" borderId="0" xfId="0" applyNumberFormat="1" applyFont="1" applyFill="1" applyAlignment="1">
      <alignment horizontal="center" vertical="center"/>
    </xf>
    <xf numFmtId="0" fontId="8" fillId="3" borderId="0" xfId="0" applyFont="1" applyFill="1"/>
    <xf numFmtId="0" fontId="9" fillId="3" borderId="0" xfId="0" applyFont="1" applyFill="1"/>
    <xf numFmtId="3" fontId="3" fillId="3" borderId="11" xfId="0" applyNumberFormat="1" applyFont="1" applyFill="1" applyBorder="1"/>
    <xf numFmtId="49" fontId="7" fillId="3" borderId="12" xfId="0" applyNumberFormat="1" applyFont="1" applyFill="1" applyBorder="1" applyAlignment="1">
      <alignment horizontal="left" wrapText="1"/>
    </xf>
    <xf numFmtId="41" fontId="10" fillId="3" borderId="0" xfId="0" applyNumberFormat="1" applyFont="1" applyFill="1"/>
    <xf numFmtId="0" fontId="3" fillId="3" borderId="0" xfId="0" applyFont="1" applyFill="1" applyAlignment="1">
      <alignment wrapText="1"/>
    </xf>
    <xf numFmtId="3" fontId="2" fillId="2" borderId="9" xfId="0" applyNumberFormat="1" applyFont="1" applyFill="1" applyBorder="1" applyAlignment="1">
      <alignment horizontal="right" vertical="center"/>
    </xf>
    <xf numFmtId="166" fontId="3" fillId="3" borderId="0" xfId="0" applyNumberFormat="1" applyFont="1" applyFill="1"/>
    <xf numFmtId="49" fontId="2" fillId="3" borderId="11" xfId="0" applyNumberFormat="1" applyFont="1" applyFill="1" applyBorder="1" applyAlignment="1">
      <alignment horizontal="center" wrapText="1"/>
    </xf>
    <xf numFmtId="41" fontId="3" fillId="3" borderId="0" xfId="0" applyNumberFormat="1" applyFont="1" applyFill="1"/>
    <xf numFmtId="49" fontId="2" fillId="3" borderId="12" xfId="0" applyNumberFormat="1" applyFont="1" applyFill="1" applyBorder="1" applyAlignment="1">
      <alignment horizontal="left" wrapText="1"/>
    </xf>
    <xf numFmtId="164" fontId="3" fillId="3" borderId="12" xfId="0" applyNumberFormat="1" applyFont="1" applyFill="1" applyBorder="1"/>
    <xf numFmtId="49" fontId="2" fillId="3" borderId="0" xfId="0" applyNumberFormat="1" applyFont="1" applyFill="1" applyAlignment="1">
      <alignment horizontal="left" wrapText="1"/>
    </xf>
    <xf numFmtId="49" fontId="7" fillId="3" borderId="11" xfId="0" applyNumberFormat="1" applyFont="1" applyFill="1" applyBorder="1" applyAlignment="1">
      <alignment horizontal="left" wrapText="1"/>
    </xf>
    <xf numFmtId="49" fontId="2" fillId="2" borderId="9" xfId="0" applyNumberFormat="1" applyFont="1" applyFill="1" applyBorder="1" applyAlignment="1">
      <alignment horizontal="center" vertical="center" wrapText="1"/>
    </xf>
    <xf numFmtId="49" fontId="2" fillId="3" borderId="4" xfId="0" applyNumberFormat="1" applyFont="1" applyFill="1" applyBorder="1" applyAlignment="1">
      <alignment horizontal="left" wrapText="1"/>
    </xf>
    <xf numFmtId="164" fontId="3" fillId="3" borderId="0" xfId="0" applyNumberFormat="1" applyFont="1" applyFill="1"/>
    <xf numFmtId="164" fontId="3" fillId="3" borderId="5" xfId="0" applyNumberFormat="1" applyFont="1" applyFill="1" applyBorder="1"/>
    <xf numFmtId="49" fontId="7" fillId="3" borderId="4" xfId="0" applyNumberFormat="1" applyFont="1" applyFill="1" applyBorder="1" applyAlignment="1">
      <alignment wrapText="1"/>
    </xf>
    <xf numFmtId="164" fontId="3" fillId="3" borderId="0" xfId="0" applyNumberFormat="1" applyFont="1" applyFill="1" applyAlignment="1">
      <alignment wrapText="1"/>
    </xf>
    <xf numFmtId="164" fontId="3" fillId="3" borderId="5" xfId="0" applyNumberFormat="1" applyFont="1" applyFill="1" applyBorder="1" applyAlignment="1">
      <alignment wrapText="1"/>
    </xf>
    <xf numFmtId="49" fontId="2" fillId="3" borderId="6" xfId="0" applyNumberFormat="1" applyFont="1" applyFill="1" applyBorder="1" applyAlignment="1">
      <alignment horizontal="left" wrapText="1"/>
    </xf>
    <xf numFmtId="164" fontId="3" fillId="3" borderId="7" xfId="0" applyNumberFormat="1" applyFont="1" applyFill="1" applyBorder="1"/>
    <xf numFmtId="164" fontId="3" fillId="3" borderId="8" xfId="0" applyNumberFormat="1" applyFont="1" applyFill="1" applyBorder="1"/>
    <xf numFmtId="164" fontId="2" fillId="2" borderId="13" xfId="0" applyNumberFormat="1" applyFont="1" applyFill="1" applyBorder="1"/>
    <xf numFmtId="164" fontId="2" fillId="2" borderId="14" xfId="0" applyNumberFormat="1" applyFont="1" applyFill="1" applyBorder="1"/>
    <xf numFmtId="164" fontId="2" fillId="2" borderId="15" xfId="0" applyNumberFormat="1" applyFont="1" applyFill="1" applyBorder="1"/>
    <xf numFmtId="164" fontId="2" fillId="3" borderId="0" xfId="0" applyNumberFormat="1" applyFont="1" applyFill="1"/>
    <xf numFmtId="164" fontId="3" fillId="3" borderId="0" xfId="0" applyNumberFormat="1" applyFont="1" applyFill="1" applyAlignment="1">
      <alignment vertical="center" wrapText="1"/>
    </xf>
    <xf numFmtId="164" fontId="3" fillId="3" borderId="5" xfId="0" applyNumberFormat="1" applyFont="1" applyFill="1" applyBorder="1" applyAlignment="1">
      <alignment vertical="center" wrapText="1"/>
    </xf>
    <xf numFmtId="3" fontId="2" fillId="3" borderId="0" xfId="0" applyNumberFormat="1" applyFont="1" applyFill="1" applyAlignment="1">
      <alignment horizontal="right" vertical="center"/>
    </xf>
    <xf numFmtId="0" fontId="3" fillId="0" borderId="0" xfId="0" applyFont="1"/>
    <xf numFmtId="43" fontId="3" fillId="3" borderId="0" xfId="1" applyFont="1" applyFill="1"/>
    <xf numFmtId="49" fontId="7" fillId="3" borderId="11" xfId="0" applyNumberFormat="1" applyFont="1" applyFill="1" applyBorder="1" applyAlignment="1">
      <alignment horizontal="right" wrapText="1"/>
    </xf>
    <xf numFmtId="41" fontId="3" fillId="3" borderId="12" xfId="0" applyNumberFormat="1" applyFont="1" applyFill="1" applyBorder="1"/>
    <xf numFmtId="0" fontId="3" fillId="2" borderId="9" xfId="0" applyFont="1" applyFill="1" applyBorder="1"/>
    <xf numFmtId="49" fontId="7" fillId="3" borderId="0" xfId="0" applyNumberFormat="1" applyFont="1" applyFill="1" applyAlignment="1">
      <alignment horizontal="right" wrapText="1"/>
    </xf>
    <xf numFmtId="164" fontId="4" fillId="3" borderId="0" xfId="0" applyNumberFormat="1" applyFont="1" applyFill="1"/>
    <xf numFmtId="164" fontId="4" fillId="3" borderId="4" xfId="0" applyNumberFormat="1" applyFont="1" applyFill="1" applyBorder="1" applyAlignment="1">
      <alignment horizontal="center" vertical="center"/>
    </xf>
    <xf numFmtId="164" fontId="4" fillId="3" borderId="0" xfId="0" applyNumberFormat="1" applyFont="1" applyFill="1" applyAlignment="1">
      <alignment horizontal="center" vertical="center"/>
    </xf>
    <xf numFmtId="164" fontId="4" fillId="3" borderId="5" xfId="0" applyNumberFormat="1" applyFont="1" applyFill="1" applyBorder="1" applyAlignment="1">
      <alignment horizontal="center" vertical="center"/>
    </xf>
    <xf numFmtId="1" fontId="2" fillId="2" borderId="9" xfId="0" applyNumberFormat="1" applyFont="1" applyFill="1" applyBorder="1" applyAlignment="1">
      <alignment horizontal="right" vertical="center"/>
    </xf>
    <xf numFmtId="49" fontId="2" fillId="2" borderId="10" xfId="0" applyNumberFormat="1" applyFont="1" applyFill="1" applyBorder="1" applyAlignment="1">
      <alignment horizontal="left" vertical="center" wrapText="1"/>
    </xf>
    <xf numFmtId="49" fontId="2" fillId="2" borderId="10" xfId="0" applyNumberFormat="1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left" wrapText="1"/>
    </xf>
    <xf numFmtId="49" fontId="7" fillId="3" borderId="4" xfId="0" applyNumberFormat="1" applyFont="1" applyFill="1" applyBorder="1" applyAlignment="1">
      <alignment horizontal="left" wrapText="1"/>
    </xf>
    <xf numFmtId="49" fontId="7" fillId="3" borderId="6" xfId="0" applyNumberFormat="1" applyFont="1" applyFill="1" applyBorder="1" applyAlignment="1">
      <alignment horizontal="left" wrapText="1"/>
    </xf>
    <xf numFmtId="41" fontId="2" fillId="2" borderId="12" xfId="0" applyNumberFormat="1" applyFont="1" applyFill="1" applyBorder="1" applyAlignment="1">
      <alignment horizontal="center" vertical="center"/>
    </xf>
    <xf numFmtId="0" fontId="4" fillId="2" borderId="10" xfId="3" applyFont="1" applyFill="1" applyBorder="1" applyAlignment="1">
      <alignment horizontal="left" vertical="center" wrapText="1"/>
    </xf>
    <xf numFmtId="4" fontId="4" fillId="2" borderId="10" xfId="4" applyNumberFormat="1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wrapText="1"/>
    </xf>
    <xf numFmtId="0" fontId="3" fillId="3" borderId="10" xfId="0" applyFont="1" applyFill="1" applyBorder="1" applyAlignment="1">
      <alignment wrapText="1"/>
    </xf>
    <xf numFmtId="4" fontId="3" fillId="3" borderId="10" xfId="0" applyNumberFormat="1" applyFont="1" applyFill="1" applyBorder="1"/>
    <xf numFmtId="0" fontId="4" fillId="3" borderId="4" xfId="0" applyFont="1" applyFill="1" applyBorder="1" applyAlignment="1">
      <alignment horizontal="center" wrapText="1"/>
    </xf>
    <xf numFmtId="0" fontId="3" fillId="3" borderId="11" xfId="0" applyFont="1" applyFill="1" applyBorder="1"/>
    <xf numFmtId="0" fontId="3" fillId="3" borderId="6" xfId="0" applyFont="1" applyFill="1" applyBorder="1" applyAlignment="1">
      <alignment wrapText="1"/>
    </xf>
    <xf numFmtId="0" fontId="3" fillId="3" borderId="12" xfId="0" applyFont="1" applyFill="1" applyBorder="1"/>
    <xf numFmtId="4" fontId="4" fillId="2" borderId="9" xfId="4" applyNumberFormat="1" applyFont="1" applyFill="1" applyBorder="1" applyAlignment="1">
      <alignment horizontal="center" vertical="center" wrapText="1"/>
    </xf>
    <xf numFmtId="41" fontId="3" fillId="3" borderId="5" xfId="0" applyNumberFormat="1" applyFont="1" applyFill="1" applyBorder="1"/>
    <xf numFmtId="41" fontId="4" fillId="3" borderId="12" xfId="0" applyNumberFormat="1" applyFont="1" applyFill="1" applyBorder="1"/>
    <xf numFmtId="49" fontId="7" fillId="3" borderId="11" xfId="0" applyNumberFormat="1" applyFont="1" applyFill="1" applyBorder="1" applyAlignment="1">
      <alignment horizontal="left"/>
    </xf>
    <xf numFmtId="167" fontId="7" fillId="3" borderId="0" xfId="0" applyNumberFormat="1" applyFont="1" applyFill="1"/>
    <xf numFmtId="49" fontId="2" fillId="3" borderId="0" xfId="0" applyNumberFormat="1" applyFont="1" applyFill="1" applyAlignment="1">
      <alignment horizontal="right" wrapText="1"/>
    </xf>
    <xf numFmtId="0" fontId="4" fillId="2" borderId="9" xfId="3" applyFont="1" applyFill="1" applyBorder="1" applyAlignment="1">
      <alignment horizontal="left" vertical="center" wrapText="1"/>
    </xf>
    <xf numFmtId="1" fontId="2" fillId="3" borderId="0" xfId="0" applyNumberFormat="1" applyFont="1" applyFill="1" applyAlignment="1">
      <alignment horizontal="right" vertical="center"/>
    </xf>
    <xf numFmtId="49" fontId="3" fillId="3" borderId="10" xfId="0" applyNumberFormat="1" applyFont="1" applyFill="1" applyBorder="1" applyAlignment="1">
      <alignment wrapText="1"/>
    </xf>
    <xf numFmtId="4" fontId="3" fillId="3" borderId="2" xfId="4" applyNumberFormat="1" applyFont="1" applyFill="1" applyBorder="1" applyAlignment="1">
      <alignment horizontal="center" wrapText="1"/>
    </xf>
    <xf numFmtId="4" fontId="3" fillId="3" borderId="10" xfId="4" applyNumberFormat="1" applyFont="1" applyFill="1" applyBorder="1" applyAlignment="1">
      <alignment wrapText="1"/>
    </xf>
    <xf numFmtId="4" fontId="3" fillId="3" borderId="0" xfId="4" applyNumberFormat="1" applyFont="1" applyFill="1" applyBorder="1" applyAlignment="1">
      <alignment horizontal="center" wrapText="1"/>
    </xf>
    <xf numFmtId="4" fontId="3" fillId="3" borderId="11" xfId="4" applyNumberFormat="1" applyFont="1" applyFill="1" applyBorder="1" applyAlignment="1">
      <alignment wrapText="1"/>
    </xf>
    <xf numFmtId="49" fontId="3" fillId="3" borderId="6" xfId="0" applyNumberFormat="1" applyFont="1" applyFill="1" applyBorder="1" applyAlignment="1">
      <alignment wrapText="1"/>
    </xf>
    <xf numFmtId="49" fontId="3" fillId="3" borderId="12" xfId="0" applyNumberFormat="1" applyFont="1" applyFill="1" applyBorder="1" applyAlignment="1">
      <alignment wrapText="1"/>
    </xf>
    <xf numFmtId="4" fontId="3" fillId="3" borderId="7" xfId="4" applyNumberFormat="1" applyFont="1" applyFill="1" applyBorder="1" applyAlignment="1">
      <alignment horizontal="center" wrapText="1"/>
    </xf>
    <xf numFmtId="4" fontId="3" fillId="3" borderId="12" xfId="4" applyNumberFormat="1" applyFont="1" applyFill="1" applyBorder="1" applyAlignment="1">
      <alignment wrapText="1"/>
    </xf>
    <xf numFmtId="0" fontId="3" fillId="2" borderId="13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4" fontId="3" fillId="3" borderId="2" xfId="4" applyNumberFormat="1" applyFont="1" applyFill="1" applyBorder="1" applyAlignment="1">
      <alignment wrapText="1"/>
    </xf>
    <xf numFmtId="49" fontId="4" fillId="3" borderId="4" xfId="0" applyNumberFormat="1" applyFont="1" applyFill="1" applyBorder="1" applyAlignment="1">
      <alignment horizontal="center" wrapText="1"/>
    </xf>
    <xf numFmtId="49" fontId="3" fillId="3" borderId="11" xfId="0" applyNumberFormat="1" applyFont="1" applyFill="1" applyBorder="1" applyAlignment="1">
      <alignment wrapText="1"/>
    </xf>
    <xf numFmtId="4" fontId="3" fillId="3" borderId="0" xfId="4" applyNumberFormat="1" applyFont="1" applyFill="1" applyBorder="1" applyAlignment="1">
      <alignment wrapText="1"/>
    </xf>
    <xf numFmtId="4" fontId="3" fillId="3" borderId="7" xfId="4" applyNumberFormat="1" applyFont="1" applyFill="1" applyBorder="1" applyAlignment="1">
      <alignment wrapText="1"/>
    </xf>
    <xf numFmtId="164" fontId="2" fillId="3" borderId="12" xfId="0" applyNumberFormat="1" applyFont="1" applyFill="1" applyBorder="1"/>
    <xf numFmtId="0" fontId="3" fillId="3" borderId="0" xfId="0" applyFont="1" applyFill="1" applyAlignment="1">
      <alignment horizontal="center"/>
    </xf>
    <xf numFmtId="49" fontId="3" fillId="3" borderId="5" xfId="0" applyNumberFormat="1" applyFont="1" applyFill="1" applyBorder="1" applyAlignment="1">
      <alignment wrapText="1"/>
    </xf>
    <xf numFmtId="4" fontId="3" fillId="3" borderId="5" xfId="4" applyNumberFormat="1" applyFont="1" applyFill="1" applyBorder="1" applyAlignment="1">
      <alignment wrapText="1"/>
    </xf>
    <xf numFmtId="0" fontId="5" fillId="0" borderId="0" xfId="0" applyFont="1" applyAlignment="1">
      <alignment horizontal="left" wrapText="1"/>
    </xf>
    <xf numFmtId="0" fontId="4" fillId="2" borderId="9" xfId="3" applyFont="1" applyFill="1" applyBorder="1" applyAlignment="1">
      <alignment horizontal="left" vertical="top" wrapText="1"/>
    </xf>
    <xf numFmtId="10" fontId="3" fillId="3" borderId="11" xfId="2" applyNumberFormat="1" applyFont="1" applyFill="1" applyBorder="1" applyAlignment="1">
      <alignment horizontal="center"/>
    </xf>
    <xf numFmtId="10" fontId="3" fillId="3" borderId="12" xfId="2" applyNumberFormat="1" applyFont="1" applyFill="1" applyBorder="1" applyAlignment="1">
      <alignment horizontal="center"/>
    </xf>
    <xf numFmtId="10" fontId="2" fillId="2" borderId="9" xfId="2" applyNumberFormat="1" applyFont="1" applyFill="1" applyBorder="1" applyAlignment="1">
      <alignment horizontal="center" vertical="center"/>
    </xf>
    <xf numFmtId="0" fontId="5" fillId="4" borderId="0" xfId="0" applyFont="1" applyFill="1" applyAlignment="1">
      <alignment horizontal="left" wrapText="1"/>
    </xf>
    <xf numFmtId="0" fontId="3" fillId="4" borderId="0" xfId="0" applyFont="1" applyFill="1"/>
    <xf numFmtId="0" fontId="4" fillId="2" borderId="10" xfId="3" applyFont="1" applyFill="1" applyBorder="1" applyAlignment="1">
      <alignment horizontal="center" vertical="center" wrapText="1"/>
    </xf>
    <xf numFmtId="4" fontId="3" fillId="3" borderId="11" xfId="4" applyNumberFormat="1" applyFont="1" applyFill="1" applyBorder="1" applyAlignment="1">
      <alignment horizontal="center" wrapText="1"/>
    </xf>
    <xf numFmtId="4" fontId="2" fillId="2" borderId="9" xfId="0" applyNumberFormat="1" applyFont="1" applyFill="1" applyBorder="1" applyAlignment="1">
      <alignment horizontal="center" vertical="center"/>
    </xf>
    <xf numFmtId="0" fontId="4" fillId="2" borderId="9" xfId="3" applyFont="1" applyFill="1" applyBorder="1" applyAlignment="1">
      <alignment horizontal="center" vertical="center" wrapText="1"/>
    </xf>
    <xf numFmtId="49" fontId="2" fillId="2" borderId="15" xfId="0" applyNumberFormat="1" applyFont="1" applyFill="1" applyBorder="1" applyAlignment="1">
      <alignment vertical="center"/>
    </xf>
    <xf numFmtId="49" fontId="2" fillId="3" borderId="0" xfId="0" applyNumberFormat="1" applyFont="1" applyFill="1" applyAlignment="1">
      <alignment vertical="center"/>
    </xf>
    <xf numFmtId="4" fontId="3" fillId="3" borderId="0" xfId="0" applyNumberFormat="1" applyFont="1" applyFill="1"/>
    <xf numFmtId="164" fontId="3" fillId="3" borderId="3" xfId="0" applyNumberFormat="1" applyFont="1" applyFill="1" applyBorder="1"/>
    <xf numFmtId="0" fontId="4" fillId="2" borderId="9" xfId="4" applyNumberFormat="1" applyFont="1" applyFill="1" applyBorder="1" applyAlignment="1">
      <alignment horizontal="center" vertical="center" wrapText="1"/>
    </xf>
    <xf numFmtId="49" fontId="2" fillId="3" borderId="9" xfId="0" applyNumberFormat="1" applyFont="1" applyFill="1" applyBorder="1" applyAlignment="1">
      <alignment horizontal="left" wrapText="1"/>
    </xf>
    <xf numFmtId="3" fontId="4" fillId="3" borderId="9" xfId="0" applyNumberFormat="1" applyFont="1" applyFill="1" applyBorder="1"/>
    <xf numFmtId="3" fontId="3" fillId="3" borderId="9" xfId="0" applyNumberFormat="1" applyFont="1" applyFill="1" applyBorder="1"/>
    <xf numFmtId="49" fontId="7" fillId="3" borderId="9" xfId="0" applyNumberFormat="1" applyFont="1" applyFill="1" applyBorder="1" applyAlignment="1">
      <alignment horizontal="left" wrapText="1"/>
    </xf>
    <xf numFmtId="0" fontId="5" fillId="3" borderId="0" xfId="0" applyFont="1" applyFill="1" applyAlignment="1">
      <alignment horizontal="left"/>
    </xf>
    <xf numFmtId="0" fontId="12" fillId="2" borderId="1" xfId="0" applyFont="1" applyFill="1" applyBorder="1" applyAlignment="1">
      <alignment horizontal="center" vertical="top" wrapText="1"/>
    </xf>
    <xf numFmtId="0" fontId="12" fillId="2" borderId="2" xfId="0" applyFont="1" applyFill="1" applyBorder="1" applyAlignment="1">
      <alignment horizontal="center" vertical="top" wrapText="1"/>
    </xf>
    <xf numFmtId="0" fontId="12" fillId="2" borderId="3" xfId="0" applyFont="1" applyFill="1" applyBorder="1" applyAlignment="1">
      <alignment horizontal="center" vertical="top" wrapText="1"/>
    </xf>
    <xf numFmtId="0" fontId="12" fillId="2" borderId="4" xfId="0" applyFont="1" applyFill="1" applyBorder="1" applyAlignment="1">
      <alignment horizontal="center" vertical="top" wrapText="1"/>
    </xf>
    <xf numFmtId="0" fontId="12" fillId="2" borderId="0" xfId="0" applyFont="1" applyFill="1" applyAlignment="1">
      <alignment horizontal="center" vertical="top" wrapText="1"/>
    </xf>
    <xf numFmtId="0" fontId="12" fillId="2" borderId="5" xfId="0" applyFont="1" applyFill="1" applyBorder="1" applyAlignment="1">
      <alignment horizontal="center" vertical="top" wrapText="1"/>
    </xf>
    <xf numFmtId="0" fontId="12" fillId="2" borderId="4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center"/>
    </xf>
    <xf numFmtId="0" fontId="12" fillId="2" borderId="13" xfId="0" applyFont="1" applyFill="1" applyBorder="1" applyAlignment="1">
      <alignment vertical="center"/>
    </xf>
    <xf numFmtId="0" fontId="12" fillId="2" borderId="15" xfId="0" applyFont="1" applyFill="1" applyBorder="1" applyAlignment="1">
      <alignment vertical="center"/>
    </xf>
    <xf numFmtId="0" fontId="12" fillId="3" borderId="0" xfId="0" applyFont="1" applyFill="1" applyAlignment="1">
      <alignment vertical="center" wrapText="1"/>
    </xf>
    <xf numFmtId="0" fontId="12" fillId="3" borderId="0" xfId="0" applyFont="1" applyFill="1" applyAlignment="1">
      <alignment vertical="center"/>
    </xf>
    <xf numFmtId="4" fontId="12" fillId="3" borderId="0" xfId="0" applyNumberFormat="1" applyFont="1" applyFill="1" applyAlignment="1">
      <alignment horizontal="center" vertical="center"/>
    </xf>
    <xf numFmtId="0" fontId="12" fillId="3" borderId="9" xfId="0" applyFont="1" applyFill="1" applyBorder="1" applyAlignment="1">
      <alignment vertical="center" wrapText="1"/>
    </xf>
    <xf numFmtId="1" fontId="3" fillId="3" borderId="9" xfId="0" applyNumberFormat="1" applyFont="1" applyFill="1" applyBorder="1"/>
    <xf numFmtId="1" fontId="4" fillId="3" borderId="9" xfId="0" applyNumberFormat="1" applyFont="1" applyFill="1" applyBorder="1"/>
    <xf numFmtId="0" fontId="13" fillId="3" borderId="9" xfId="0" applyFont="1" applyFill="1" applyBorder="1" applyAlignment="1">
      <alignment horizontal="left" vertical="center" wrapText="1"/>
    </xf>
    <xf numFmtId="0" fontId="10" fillId="3" borderId="0" xfId="0" applyFont="1" applyFill="1" applyAlignment="1">
      <alignment vertical="center"/>
    </xf>
    <xf numFmtId="0" fontId="13" fillId="3" borderId="13" xfId="0" applyFont="1" applyFill="1" applyBorder="1" applyAlignment="1">
      <alignment horizontal="left" vertical="center" wrapText="1"/>
    </xf>
    <xf numFmtId="0" fontId="13" fillId="3" borderId="15" xfId="0" applyFont="1" applyFill="1" applyBorder="1" applyAlignment="1">
      <alignment horizontal="left" vertical="center" wrapText="1"/>
    </xf>
    <xf numFmtId="0" fontId="13" fillId="3" borderId="0" xfId="0" applyFont="1" applyFill="1" applyAlignment="1">
      <alignment vertical="center"/>
    </xf>
    <xf numFmtId="0" fontId="3" fillId="3" borderId="0" xfId="0" applyFont="1" applyFill="1"/>
    <xf numFmtId="168" fontId="3" fillId="3" borderId="9" xfId="0" applyNumberFormat="1" applyFont="1" applyFill="1" applyBorder="1"/>
    <xf numFmtId="0" fontId="13" fillId="3" borderId="13" xfId="0" applyFont="1" applyFill="1" applyBorder="1" applyAlignment="1">
      <alignment vertical="center"/>
    </xf>
    <xf numFmtId="0" fontId="13" fillId="3" borderId="15" xfId="0" applyFont="1" applyFill="1" applyBorder="1" applyAlignment="1">
      <alignment vertical="center"/>
    </xf>
    <xf numFmtId="0" fontId="13" fillId="3" borderId="0" xfId="0" applyFont="1" applyFill="1" applyAlignment="1">
      <alignment horizontal="center" vertical="center"/>
    </xf>
    <xf numFmtId="0" fontId="13" fillId="3" borderId="0" xfId="0" applyFont="1" applyFill="1" applyAlignment="1">
      <alignment vertical="center" wrapText="1"/>
    </xf>
    <xf numFmtId="43" fontId="13" fillId="3" borderId="0" xfId="1" applyFont="1" applyFill="1" applyBorder="1" applyAlignment="1">
      <alignment horizontal="center" vertical="center"/>
    </xf>
    <xf numFmtId="0" fontId="12" fillId="2" borderId="9" xfId="0" applyFont="1" applyFill="1" applyBorder="1" applyAlignment="1">
      <alignment vertical="center"/>
    </xf>
    <xf numFmtId="3" fontId="10" fillId="3" borderId="0" xfId="0" applyNumberFormat="1" applyFont="1" applyFill="1"/>
    <xf numFmtId="43" fontId="3" fillId="3" borderId="0" xfId="0" applyNumberFormat="1" applyFont="1" applyFill="1"/>
    <xf numFmtId="0" fontId="12" fillId="3" borderId="9" xfId="0" applyFont="1" applyFill="1" applyBorder="1" applyAlignment="1">
      <alignment vertical="center"/>
    </xf>
    <xf numFmtId="0" fontId="10" fillId="3" borderId="0" xfId="0" applyFont="1" applyFill="1" applyAlignment="1">
      <alignment vertical="center" wrapText="1"/>
    </xf>
    <xf numFmtId="0" fontId="14" fillId="3" borderId="0" xfId="0" applyFont="1" applyFill="1"/>
    <xf numFmtId="0" fontId="13" fillId="3" borderId="13" xfId="0" applyFont="1" applyFill="1" applyBorder="1" applyAlignment="1">
      <alignment horizontal="left" vertical="center"/>
    </xf>
    <xf numFmtId="0" fontId="13" fillId="3" borderId="15" xfId="0" applyFont="1" applyFill="1" applyBorder="1" applyAlignment="1">
      <alignment horizontal="left" vertical="center"/>
    </xf>
    <xf numFmtId="0" fontId="3" fillId="3" borderId="0" xfId="0" applyFont="1" applyFill="1" applyAlignment="1">
      <alignment vertical="center" wrapText="1"/>
    </xf>
    <xf numFmtId="0" fontId="13" fillId="3" borderId="0" xfId="0" applyFont="1" applyFill="1" applyAlignment="1">
      <alignment horizontal="left" vertical="center" wrapText="1"/>
    </xf>
    <xf numFmtId="0" fontId="13" fillId="3" borderId="0" xfId="0" applyFont="1" applyFill="1" applyAlignment="1">
      <alignment horizontal="left" vertical="center"/>
    </xf>
    <xf numFmtId="4" fontId="13" fillId="3" borderId="0" xfId="0" applyNumberFormat="1" applyFont="1" applyFill="1" applyAlignment="1">
      <alignment horizontal="center" vertical="center"/>
    </xf>
    <xf numFmtId="41" fontId="3" fillId="3" borderId="9" xfId="0" applyNumberFormat="1" applyFont="1" applyFill="1" applyBorder="1"/>
    <xf numFmtId="41" fontId="4" fillId="3" borderId="9" xfId="0" applyNumberFormat="1" applyFont="1" applyFill="1" applyBorder="1"/>
    <xf numFmtId="0" fontId="12" fillId="2" borderId="9" xfId="0" applyFont="1" applyFill="1" applyBorder="1" applyAlignment="1">
      <alignment vertical="center" wrapText="1"/>
    </xf>
    <xf numFmtId="4" fontId="7" fillId="3" borderId="0" xfId="0" applyNumberFormat="1" applyFont="1" applyFill="1"/>
    <xf numFmtId="0" fontId="5" fillId="3" borderId="0" xfId="0" applyFont="1" applyFill="1" applyAlignment="1">
      <alignment horizontal="center" wrapText="1"/>
    </xf>
    <xf numFmtId="0" fontId="5" fillId="3" borderId="0" xfId="0" applyFont="1" applyFill="1" applyAlignment="1">
      <alignment horizontal="center"/>
    </xf>
    <xf numFmtId="0" fontId="5" fillId="3" borderId="0" xfId="0" applyFont="1" applyFill="1"/>
    <xf numFmtId="1" fontId="3" fillId="3" borderId="10" xfId="0" applyNumberFormat="1" applyFont="1" applyFill="1" applyBorder="1"/>
    <xf numFmtId="1" fontId="3" fillId="3" borderId="1" xfId="0" applyNumberFormat="1" applyFont="1" applyFill="1" applyBorder="1"/>
    <xf numFmtId="1" fontId="3" fillId="3" borderId="11" xfId="0" applyNumberFormat="1" applyFont="1" applyFill="1" applyBorder="1"/>
    <xf numFmtId="3" fontId="3" fillId="3" borderId="12" xfId="0" applyNumberFormat="1" applyFont="1" applyFill="1" applyBorder="1"/>
    <xf numFmtId="3" fontId="3" fillId="3" borderId="6" xfId="0" applyNumberFormat="1" applyFont="1" applyFill="1" applyBorder="1"/>
    <xf numFmtId="3" fontId="3" fillId="3" borderId="10" xfId="0" applyNumberFormat="1" applyFont="1" applyFill="1" applyBorder="1"/>
    <xf numFmtId="3" fontId="3" fillId="3" borderId="1" xfId="0" applyNumberFormat="1" applyFont="1" applyFill="1" applyBorder="1"/>
    <xf numFmtId="49" fontId="7" fillId="3" borderId="0" xfId="0" applyNumberFormat="1" applyFont="1" applyFill="1" applyAlignment="1">
      <alignment horizontal="left" wrapText="1"/>
    </xf>
    <xf numFmtId="1" fontId="3" fillId="3" borderId="12" xfId="0" applyNumberFormat="1" applyFont="1" applyFill="1" applyBorder="1"/>
    <xf numFmtId="1" fontId="3" fillId="3" borderId="6" xfId="0" applyNumberFormat="1" applyFont="1" applyFill="1" applyBorder="1"/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</cellXfs>
  <cellStyles count="5">
    <cellStyle name="Millares" xfId="1" builtinId="3"/>
    <cellStyle name="Millares 2 2" xfId="4" xr:uid="{D4FB8BA7-A1FB-4211-BE16-86CEA581CD46}"/>
    <cellStyle name="Normal" xfId="0" builtinId="0"/>
    <cellStyle name="Normal 2 2" xfId="3" xr:uid="{CA34F4C3-4729-425D-8D67-DACE0E70AFD1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CUENTA%20PUBLICA\2025\09%20SEPTIEMBRE\09_2025_EFP_FOGI.xlsx" TargetMode="External"/><Relationship Id="rId1" Type="http://schemas.openxmlformats.org/officeDocument/2006/relationships/externalLinkPath" Target="/CUENTA%20PUBLICA/2025/09%20SEPTIEMBRE/09_2025_EFP_FOG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T"/>
      <sheetName val="ESF"/>
      <sheetName val="VHP"/>
      <sheetName val="CSF"/>
      <sheetName val="EFE"/>
      <sheetName val="EAA"/>
      <sheetName val="ADP"/>
      <sheetName val="IPC"/>
      <sheetName val="NOTAS"/>
      <sheetName val="EAI"/>
      <sheetName val="COG"/>
      <sheetName val="COG (2)"/>
      <sheetName val="CTG"/>
      <sheetName val="CA"/>
      <sheetName val="CFG"/>
      <sheetName val="ENT"/>
      <sheetName val="IND"/>
      <sheetName val="GCP"/>
      <sheetName val="PPI"/>
      <sheetName val="INR"/>
      <sheetName val="IPF"/>
      <sheetName val="FFF"/>
      <sheetName val="CRI-COG"/>
      <sheetName val="CFF"/>
      <sheetName val="RBM"/>
      <sheetName val="RBI"/>
      <sheetName val="CBPE"/>
      <sheetName val="DGF"/>
      <sheetName val="EB"/>
      <sheetName val="MPAS"/>
      <sheetName val="OTL"/>
      <sheetName val="RBM 2"/>
      <sheetName val="RBM 2 (2)"/>
      <sheetName val="AF VerticalHorizontal"/>
      <sheetName val="EA Comparativo"/>
      <sheetName val="ESF Comparativo"/>
    </sheetNames>
    <sheetDataSet>
      <sheetData sheetId="0">
        <row r="18">
          <cell r="B18">
            <v>0</v>
          </cell>
        </row>
        <row r="19">
          <cell r="B19">
            <v>0</v>
          </cell>
        </row>
        <row r="20">
          <cell r="B20">
            <v>0</v>
          </cell>
        </row>
        <row r="21">
          <cell r="B21">
            <v>0</v>
          </cell>
        </row>
        <row r="22">
          <cell r="B22">
            <v>0</v>
          </cell>
        </row>
        <row r="49">
          <cell r="B49">
            <v>0</v>
          </cell>
          <cell r="C49">
            <v>0</v>
          </cell>
        </row>
        <row r="50">
          <cell r="B50">
            <v>0</v>
          </cell>
          <cell r="C50">
            <v>0</v>
          </cell>
        </row>
        <row r="51">
          <cell r="B51">
            <v>0</v>
          </cell>
          <cell r="C51">
            <v>0</v>
          </cell>
        </row>
        <row r="52">
          <cell r="B52">
            <v>0</v>
          </cell>
          <cell r="C52">
            <v>0</v>
          </cell>
        </row>
        <row r="53">
          <cell r="B53">
            <v>0</v>
          </cell>
          <cell r="C53">
            <v>0</v>
          </cell>
        </row>
        <row r="56">
          <cell r="B56">
            <v>9316319.9199999999</v>
          </cell>
        </row>
        <row r="57">
          <cell r="B57">
            <v>0</v>
          </cell>
        </row>
        <row r="58">
          <cell r="B58">
            <v>0</v>
          </cell>
        </row>
        <row r="59">
          <cell r="B59">
            <v>240503.43</v>
          </cell>
        </row>
        <row r="62">
          <cell r="B62">
            <v>0</v>
          </cell>
        </row>
      </sheetData>
      <sheetData sheetId="1">
        <row r="36">
          <cell r="E36">
            <v>6536911.0199999921</v>
          </cell>
          <cell r="F36">
            <v>-14142146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>
        <row r="10">
          <cell r="E10">
            <v>0</v>
          </cell>
        </row>
        <row r="14">
          <cell r="E14">
            <v>0</v>
          </cell>
        </row>
        <row r="16">
          <cell r="E16">
            <v>23040723.409999993</v>
          </cell>
          <cell r="F16">
            <v>23040723.409999993</v>
          </cell>
        </row>
      </sheetData>
      <sheetData sheetId="10">
        <row r="16">
          <cell r="E16">
            <v>0</v>
          </cell>
        </row>
        <row r="23">
          <cell r="C23">
            <v>0</v>
          </cell>
        </row>
        <row r="43">
          <cell r="C43">
            <v>0</v>
          </cell>
        </row>
        <row r="44">
          <cell r="E44">
            <v>0</v>
          </cell>
        </row>
        <row r="45">
          <cell r="E45">
            <v>0</v>
          </cell>
        </row>
        <row r="46">
          <cell r="E46">
            <v>0</v>
          </cell>
        </row>
        <row r="47">
          <cell r="E47">
            <v>0</v>
          </cell>
        </row>
        <row r="48">
          <cell r="E48">
            <v>0</v>
          </cell>
        </row>
        <row r="49">
          <cell r="E49">
            <v>0</v>
          </cell>
        </row>
        <row r="50">
          <cell r="E50">
            <v>0</v>
          </cell>
        </row>
        <row r="51">
          <cell r="E51">
            <v>0</v>
          </cell>
        </row>
        <row r="52">
          <cell r="E52">
            <v>0</v>
          </cell>
        </row>
        <row r="54">
          <cell r="E54">
            <v>0</v>
          </cell>
        </row>
        <row r="55">
          <cell r="E55">
            <v>0</v>
          </cell>
        </row>
        <row r="59">
          <cell r="E59">
            <v>0</v>
          </cell>
        </row>
        <row r="60">
          <cell r="E60">
            <v>0</v>
          </cell>
        </row>
        <row r="61">
          <cell r="E61">
            <v>0</v>
          </cell>
        </row>
        <row r="62">
          <cell r="E62">
            <v>0</v>
          </cell>
        </row>
        <row r="64">
          <cell r="E64">
            <v>0</v>
          </cell>
        </row>
        <row r="70">
          <cell r="E70">
            <v>0</v>
          </cell>
        </row>
        <row r="76">
          <cell r="E76">
            <v>0</v>
          </cell>
        </row>
        <row r="77">
          <cell r="E77">
            <v>6946989.040000001</v>
          </cell>
          <cell r="F77">
            <v>6946989.040000001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607891-B3B1-4E3D-91D0-A2EBB2DF4317}">
  <sheetPr>
    <tabColor rgb="FF00B0F0"/>
  </sheetPr>
  <dimension ref="A1:J870"/>
  <sheetViews>
    <sheetView tabSelected="1" view="pageBreakPreview" topLeftCell="B818" zoomScale="80" zoomScaleNormal="80" zoomScaleSheetLayoutView="80" workbookViewId="0">
      <selection activeCell="B864" sqref="B864"/>
    </sheetView>
  </sheetViews>
  <sheetFormatPr baseColWidth="10" defaultColWidth="13.33203125" defaultRowHeight="12.75" x14ac:dyDescent="0.2"/>
  <cols>
    <col min="1" max="1" width="0.83203125" style="4" customWidth="1"/>
    <col min="2" max="2" width="105.6640625" style="45" customWidth="1"/>
    <col min="3" max="3" width="19.1640625" style="4" bestFit="1" customWidth="1"/>
    <col min="4" max="4" width="22.6640625" style="4" customWidth="1"/>
    <col min="5" max="5" width="22.83203125" style="4" customWidth="1"/>
    <col min="6" max="6" width="20" style="4" customWidth="1"/>
    <col min="7" max="7" width="20.83203125" style="4" bestFit="1" customWidth="1"/>
    <col min="8" max="8" width="1" style="4" customWidth="1"/>
    <col min="9" max="9" width="16.1640625" style="4" bestFit="1" customWidth="1"/>
    <col min="10" max="10" width="15.5" style="4" customWidth="1"/>
    <col min="11" max="16384" width="13.33203125" style="4"/>
  </cols>
  <sheetData>
    <row r="1" spans="2:7" x14ac:dyDescent="0.2">
      <c r="B1" s="1" t="s">
        <v>0</v>
      </c>
      <c r="C1" s="2"/>
      <c r="D1" s="2"/>
      <c r="E1" s="2"/>
      <c r="F1" s="2"/>
      <c r="G1" s="3"/>
    </row>
    <row r="2" spans="2:7" x14ac:dyDescent="0.2">
      <c r="B2" s="5" t="s">
        <v>1</v>
      </c>
      <c r="C2" s="6"/>
      <c r="D2" s="6"/>
      <c r="E2" s="6"/>
      <c r="F2" s="6"/>
      <c r="G2" s="7"/>
    </row>
    <row r="3" spans="2:7" x14ac:dyDescent="0.2">
      <c r="B3" s="8" t="s">
        <v>2</v>
      </c>
      <c r="C3" s="9"/>
      <c r="D3" s="9"/>
      <c r="E3" s="9"/>
      <c r="F3" s="9"/>
      <c r="G3" s="10"/>
    </row>
    <row r="4" spans="2:7" x14ac:dyDescent="0.2">
      <c r="B4" s="11"/>
      <c r="D4" s="12"/>
      <c r="E4" s="12"/>
      <c r="F4" s="12"/>
    </row>
    <row r="5" spans="2:7" x14ac:dyDescent="0.2">
      <c r="B5" s="13" t="s">
        <v>3</v>
      </c>
      <c r="C5" s="13"/>
      <c r="D5" s="13"/>
      <c r="E5" s="13"/>
      <c r="F5" s="13"/>
      <c r="G5" s="13"/>
    </row>
    <row r="6" spans="2:7" x14ac:dyDescent="0.2">
      <c r="B6" s="14"/>
      <c r="C6" s="15"/>
      <c r="D6" s="16"/>
      <c r="F6" s="17"/>
    </row>
    <row r="7" spans="2:7" x14ac:dyDescent="0.2">
      <c r="B7" s="18" t="s">
        <v>4</v>
      </c>
      <c r="C7" s="19"/>
      <c r="D7" s="12"/>
      <c r="E7" s="12"/>
      <c r="F7" s="12"/>
    </row>
    <row r="8" spans="2:7" x14ac:dyDescent="0.2">
      <c r="B8" s="20"/>
      <c r="D8" s="12"/>
      <c r="E8" s="12"/>
      <c r="F8" s="12"/>
    </row>
    <row r="9" spans="2:7" x14ac:dyDescent="0.2">
      <c r="B9" s="18" t="s">
        <v>5</v>
      </c>
      <c r="D9" s="12"/>
      <c r="E9" s="12"/>
      <c r="F9" s="12"/>
    </row>
    <row r="11" spans="2:7" x14ac:dyDescent="0.2">
      <c r="B11" s="21" t="s">
        <v>6</v>
      </c>
    </row>
    <row r="12" spans="2:7" x14ac:dyDescent="0.2">
      <c r="B12" s="22"/>
    </row>
    <row r="13" spans="2:7" x14ac:dyDescent="0.2">
      <c r="B13" s="23" t="s">
        <v>7</v>
      </c>
      <c r="C13" s="24" t="s">
        <v>8</v>
      </c>
      <c r="D13" s="24" t="s">
        <v>9</v>
      </c>
      <c r="E13" s="24" t="s">
        <v>10</v>
      </c>
    </row>
    <row r="14" spans="2:7" x14ac:dyDescent="0.2">
      <c r="B14" s="25"/>
      <c r="C14" s="26"/>
      <c r="D14" s="27">
        <v>0</v>
      </c>
      <c r="E14" s="26"/>
    </row>
    <row r="15" spans="2:7" x14ac:dyDescent="0.2">
      <c r="B15" s="28" t="s">
        <v>11</v>
      </c>
      <c r="C15" s="29"/>
      <c r="D15" s="30"/>
      <c r="E15" s="31">
        <f>SUM(C15:C17)</f>
        <v>7500</v>
      </c>
    </row>
    <row r="16" spans="2:7" x14ac:dyDescent="0.2">
      <c r="B16" s="32" t="s">
        <v>12</v>
      </c>
      <c r="C16" s="33">
        <v>2500</v>
      </c>
      <c r="D16" s="34" t="s">
        <v>13</v>
      </c>
      <c r="E16" s="35"/>
    </row>
    <row r="17" spans="2:5" x14ac:dyDescent="0.2">
      <c r="B17" s="32" t="s">
        <v>14</v>
      </c>
      <c r="C17" s="33">
        <v>5000</v>
      </c>
      <c r="D17" s="34" t="s">
        <v>13</v>
      </c>
      <c r="E17" s="29"/>
    </row>
    <row r="18" spans="2:5" x14ac:dyDescent="0.2">
      <c r="B18" s="32"/>
      <c r="C18" s="33"/>
      <c r="D18" s="34"/>
      <c r="E18" s="29"/>
    </row>
    <row r="19" spans="2:5" x14ac:dyDescent="0.2">
      <c r="B19" s="28" t="s">
        <v>15</v>
      </c>
      <c r="C19" s="29"/>
      <c r="D19" s="34"/>
      <c r="E19" s="35">
        <f>SUM(C19:C41)</f>
        <v>108329419.30999997</v>
      </c>
    </row>
    <row r="20" spans="2:5" ht="12.75" customHeight="1" x14ac:dyDescent="0.2">
      <c r="B20" s="32" t="s">
        <v>16</v>
      </c>
      <c r="C20" s="29">
        <v>1570755.69</v>
      </c>
      <c r="D20" s="34" t="s">
        <v>17</v>
      </c>
      <c r="E20" s="29"/>
    </row>
    <row r="21" spans="2:5" ht="12.75" customHeight="1" x14ac:dyDescent="0.2">
      <c r="B21" s="32" t="s">
        <v>18</v>
      </c>
      <c r="C21" s="29">
        <v>5240934.0599999996</v>
      </c>
      <c r="D21" s="34" t="s">
        <v>17</v>
      </c>
      <c r="E21" s="29"/>
    </row>
    <row r="22" spans="2:5" ht="12.75" customHeight="1" x14ac:dyDescent="0.2">
      <c r="B22" s="32" t="s">
        <v>19</v>
      </c>
      <c r="C22" s="29">
        <v>202319.99</v>
      </c>
      <c r="D22" s="34" t="s">
        <v>17</v>
      </c>
      <c r="E22" s="29"/>
    </row>
    <row r="23" spans="2:5" ht="12.75" customHeight="1" x14ac:dyDescent="0.2">
      <c r="B23" s="32" t="s">
        <v>20</v>
      </c>
      <c r="C23" s="29">
        <v>3965.68</v>
      </c>
      <c r="D23" s="34" t="s">
        <v>17</v>
      </c>
      <c r="E23" s="29"/>
    </row>
    <row r="24" spans="2:5" ht="12.75" customHeight="1" x14ac:dyDescent="0.2">
      <c r="B24" s="32" t="s">
        <v>21</v>
      </c>
      <c r="C24" s="29">
        <v>5854.11</v>
      </c>
      <c r="D24" s="34" t="s">
        <v>17</v>
      </c>
      <c r="E24" s="29"/>
    </row>
    <row r="25" spans="2:5" ht="12.75" customHeight="1" x14ac:dyDescent="0.2">
      <c r="B25" s="32" t="s">
        <v>22</v>
      </c>
      <c r="C25" s="29">
        <v>584924.54</v>
      </c>
      <c r="D25" s="34" t="s">
        <v>17</v>
      </c>
      <c r="E25" s="29"/>
    </row>
    <row r="26" spans="2:5" ht="12.75" customHeight="1" x14ac:dyDescent="0.2">
      <c r="B26" s="32" t="s">
        <v>23</v>
      </c>
      <c r="C26" s="29">
        <v>65013594.060000002</v>
      </c>
      <c r="D26" s="34" t="s">
        <v>17</v>
      </c>
      <c r="E26" s="29"/>
    </row>
    <row r="27" spans="2:5" ht="12.75" customHeight="1" x14ac:dyDescent="0.2">
      <c r="B27" s="32" t="s">
        <v>24</v>
      </c>
      <c r="C27" s="29">
        <v>1930654.77</v>
      </c>
      <c r="D27" s="34" t="s">
        <v>17</v>
      </c>
      <c r="E27" s="29"/>
    </row>
    <row r="28" spans="2:5" ht="12.75" customHeight="1" x14ac:dyDescent="0.2">
      <c r="B28" s="32" t="s">
        <v>25</v>
      </c>
      <c r="C28" s="29">
        <v>18979498.48</v>
      </c>
      <c r="D28" s="34" t="s">
        <v>17</v>
      </c>
      <c r="E28" s="29"/>
    </row>
    <row r="29" spans="2:5" ht="12.75" customHeight="1" x14ac:dyDescent="0.2">
      <c r="B29" s="32" t="s">
        <v>26</v>
      </c>
      <c r="C29" s="33">
        <v>962678.16</v>
      </c>
      <c r="D29" s="34" t="s">
        <v>17</v>
      </c>
      <c r="E29" s="29"/>
    </row>
    <row r="30" spans="2:5" ht="12.75" customHeight="1" x14ac:dyDescent="0.2">
      <c r="B30" s="32" t="s">
        <v>27</v>
      </c>
      <c r="C30" s="29">
        <v>320800.07</v>
      </c>
      <c r="D30" s="34" t="s">
        <v>17</v>
      </c>
      <c r="E30" s="29"/>
    </row>
    <row r="31" spans="2:5" ht="12.75" customHeight="1" x14ac:dyDescent="0.2">
      <c r="B31" s="32" t="s">
        <v>28</v>
      </c>
      <c r="C31" s="29">
        <v>34633.089999999997</v>
      </c>
      <c r="D31" s="34" t="s">
        <v>17</v>
      </c>
      <c r="E31" s="29"/>
    </row>
    <row r="32" spans="2:5" ht="12.75" customHeight="1" x14ac:dyDescent="0.2">
      <c r="B32" s="32" t="s">
        <v>29</v>
      </c>
      <c r="C32" s="29">
        <v>3279</v>
      </c>
      <c r="D32" s="34" t="s">
        <v>17</v>
      </c>
      <c r="E32" s="29"/>
    </row>
    <row r="33" spans="2:5" ht="12.75" customHeight="1" x14ac:dyDescent="0.2">
      <c r="B33" s="32" t="s">
        <v>30</v>
      </c>
      <c r="C33" s="33">
        <v>8308756.1900000004</v>
      </c>
      <c r="D33" s="34" t="s">
        <v>17</v>
      </c>
      <c r="E33" s="29"/>
    </row>
    <row r="34" spans="2:5" ht="12.75" customHeight="1" x14ac:dyDescent="0.2">
      <c r="B34" s="32" t="s">
        <v>31</v>
      </c>
      <c r="C34" s="29">
        <v>4622286.09</v>
      </c>
      <c r="D34" s="34" t="s">
        <v>17</v>
      </c>
      <c r="E34" s="29"/>
    </row>
    <row r="35" spans="2:5" ht="12.75" customHeight="1" x14ac:dyDescent="0.2">
      <c r="B35" s="32" t="s">
        <v>32</v>
      </c>
      <c r="C35" s="29">
        <v>14373.41</v>
      </c>
      <c r="D35" s="34" t="s">
        <v>17</v>
      </c>
      <c r="E35" s="29"/>
    </row>
    <row r="36" spans="2:5" ht="12.75" customHeight="1" x14ac:dyDescent="0.2">
      <c r="B36" s="32" t="s">
        <v>33</v>
      </c>
      <c r="C36" s="29">
        <v>54093.02</v>
      </c>
      <c r="D36" s="34" t="s">
        <v>17</v>
      </c>
      <c r="E36" s="29"/>
    </row>
    <row r="37" spans="2:5" ht="12.75" customHeight="1" x14ac:dyDescent="0.2">
      <c r="B37" s="32" t="s">
        <v>34</v>
      </c>
      <c r="C37" s="29">
        <v>3310.55</v>
      </c>
      <c r="D37" s="34" t="s">
        <v>17</v>
      </c>
      <c r="E37" s="29"/>
    </row>
    <row r="38" spans="2:5" ht="12.75" customHeight="1" x14ac:dyDescent="0.2">
      <c r="B38" s="32" t="s">
        <v>35</v>
      </c>
      <c r="C38" s="29">
        <v>66373.41</v>
      </c>
      <c r="D38" s="34" t="s">
        <v>17</v>
      </c>
      <c r="E38" s="29"/>
    </row>
    <row r="39" spans="2:5" ht="12.75" customHeight="1" x14ac:dyDescent="0.2">
      <c r="B39" s="32" t="s">
        <v>36</v>
      </c>
      <c r="C39" s="29">
        <v>10581.23</v>
      </c>
      <c r="D39" s="34" t="s">
        <v>17</v>
      </c>
      <c r="E39" s="29"/>
    </row>
    <row r="40" spans="2:5" ht="12.75" customHeight="1" x14ac:dyDescent="0.2">
      <c r="B40" s="32" t="s">
        <v>37</v>
      </c>
      <c r="C40" s="29">
        <v>395753.71</v>
      </c>
      <c r="D40" s="34" t="s">
        <v>17</v>
      </c>
      <c r="E40" s="29"/>
    </row>
    <row r="41" spans="2:5" ht="12.75" customHeight="1" x14ac:dyDescent="0.2">
      <c r="B41" s="32"/>
      <c r="C41" s="29"/>
      <c r="D41" s="34"/>
      <c r="E41" s="29"/>
    </row>
    <row r="42" spans="2:5" x14ac:dyDescent="0.2">
      <c r="B42" s="28" t="s">
        <v>38</v>
      </c>
      <c r="C42" s="29"/>
      <c r="D42" s="34"/>
      <c r="E42" s="31">
        <f>SUM(C43:C44)</f>
        <v>32583.05</v>
      </c>
    </row>
    <row r="43" spans="2:5" x14ac:dyDescent="0.2">
      <c r="B43" s="32" t="s">
        <v>39</v>
      </c>
      <c r="C43" s="33">
        <v>32583.05</v>
      </c>
      <c r="D43" s="34" t="s">
        <v>17</v>
      </c>
      <c r="E43" s="29"/>
    </row>
    <row r="44" spans="2:5" x14ac:dyDescent="0.2">
      <c r="B44" s="36"/>
      <c r="C44" s="29"/>
      <c r="D44" s="34"/>
      <c r="E44" s="35"/>
    </row>
    <row r="45" spans="2:5" x14ac:dyDescent="0.2">
      <c r="B45" s="22"/>
      <c r="C45" s="37">
        <f>SUM(C14:C44)</f>
        <v>108369502.35999997</v>
      </c>
      <c r="D45" s="24"/>
      <c r="E45" s="37">
        <f>SUM(E14:E44)</f>
        <v>108369502.35999997</v>
      </c>
    </row>
    <row r="46" spans="2:5" x14ac:dyDescent="0.2">
      <c r="B46" s="22"/>
      <c r="C46" s="38"/>
      <c r="D46" s="39"/>
      <c r="E46" s="38"/>
    </row>
    <row r="47" spans="2:5" x14ac:dyDescent="0.2">
      <c r="B47" s="40" t="s">
        <v>40</v>
      </c>
      <c r="C47" s="41"/>
    </row>
    <row r="48" spans="2:5" x14ac:dyDescent="0.2">
      <c r="B48" s="21"/>
      <c r="C48" s="41"/>
    </row>
    <row r="49" spans="2:7" x14ac:dyDescent="0.2">
      <c r="B49" s="23" t="s">
        <v>41</v>
      </c>
      <c r="C49" s="24" t="s">
        <v>8</v>
      </c>
      <c r="D49" s="24" t="s">
        <v>42</v>
      </c>
      <c r="E49" s="24" t="s">
        <v>43</v>
      </c>
    </row>
    <row r="50" spans="2:7" x14ac:dyDescent="0.2">
      <c r="B50" s="28" t="s">
        <v>44</v>
      </c>
      <c r="C50" s="26"/>
      <c r="D50" s="42"/>
      <c r="E50" s="42"/>
    </row>
    <row r="51" spans="2:7" x14ac:dyDescent="0.2">
      <c r="B51" s="32" t="s">
        <v>45</v>
      </c>
      <c r="C51" s="29">
        <v>214534</v>
      </c>
      <c r="D51" s="34"/>
      <c r="E51" s="29"/>
    </row>
    <row r="52" spans="2:7" x14ac:dyDescent="0.2">
      <c r="B52" s="32" t="s">
        <v>46</v>
      </c>
      <c r="C52" s="29">
        <v>88210.05</v>
      </c>
      <c r="D52" s="34"/>
      <c r="E52" s="29"/>
    </row>
    <row r="53" spans="2:7" x14ac:dyDescent="0.2">
      <c r="B53" s="32" t="s">
        <v>47</v>
      </c>
      <c r="C53" s="29">
        <v>1093880.1200000001</v>
      </c>
      <c r="D53" s="34"/>
      <c r="E53" s="29"/>
    </row>
    <row r="54" spans="2:7" x14ac:dyDescent="0.2">
      <c r="B54" s="28"/>
      <c r="C54" s="29"/>
      <c r="D54" s="42"/>
      <c r="E54" s="42"/>
    </row>
    <row r="55" spans="2:7" x14ac:dyDescent="0.2">
      <c r="B55" s="28" t="s">
        <v>48</v>
      </c>
      <c r="C55" s="29"/>
      <c r="D55" s="42"/>
      <c r="E55" s="42"/>
    </row>
    <row r="56" spans="2:7" x14ac:dyDescent="0.2">
      <c r="B56" s="43"/>
      <c r="C56" s="29"/>
      <c r="D56" s="42"/>
      <c r="E56" s="42"/>
      <c r="F56" s="44">
        <f>SUM(C56:C56)</f>
        <v>0</v>
      </c>
    </row>
    <row r="57" spans="2:7" x14ac:dyDescent="0.2">
      <c r="C57" s="46">
        <f>SUM(C50:C56)</f>
        <v>1396624.1700000002</v>
      </c>
      <c r="D57" s="46">
        <f>SUM(D50:D56)</f>
        <v>0</v>
      </c>
      <c r="E57" s="46">
        <f>SUM(E50:E56)</f>
        <v>0</v>
      </c>
      <c r="G57" s="47"/>
    </row>
    <row r="58" spans="2:7" x14ac:dyDescent="0.2">
      <c r="C58" s="38"/>
      <c r="D58" s="38"/>
      <c r="E58" s="38"/>
    </row>
    <row r="59" spans="2:7" x14ac:dyDescent="0.2">
      <c r="C59" s="38"/>
      <c r="D59" s="38"/>
      <c r="E59" s="38"/>
    </row>
    <row r="60" spans="2:7" x14ac:dyDescent="0.2">
      <c r="B60" s="23" t="s">
        <v>49</v>
      </c>
      <c r="C60" s="24" t="s">
        <v>8</v>
      </c>
      <c r="D60" s="24" t="s">
        <v>50</v>
      </c>
      <c r="E60" s="24" t="s">
        <v>51</v>
      </c>
      <c r="F60" s="24" t="s">
        <v>52</v>
      </c>
    </row>
    <row r="61" spans="2:7" ht="25.5" x14ac:dyDescent="0.2">
      <c r="B61" s="28" t="s">
        <v>53</v>
      </c>
      <c r="C61" s="29"/>
      <c r="D61" s="29"/>
      <c r="E61" s="29"/>
      <c r="F61" s="29"/>
    </row>
    <row r="62" spans="2:7" x14ac:dyDescent="0.2">
      <c r="B62" s="28"/>
      <c r="C62" s="29"/>
      <c r="D62" s="29"/>
      <c r="E62" s="29"/>
      <c r="F62" s="29"/>
    </row>
    <row r="63" spans="2:7" x14ac:dyDescent="0.2">
      <c r="B63" s="48" t="s">
        <v>54</v>
      </c>
      <c r="C63" s="42">
        <f>+D63+E63+F63</f>
        <v>0</v>
      </c>
      <c r="D63" s="42">
        <v>0</v>
      </c>
      <c r="E63" s="42">
        <v>0</v>
      </c>
      <c r="F63" s="42">
        <v>0</v>
      </c>
    </row>
    <row r="64" spans="2:7" x14ac:dyDescent="0.2">
      <c r="B64" s="43"/>
      <c r="C64" s="29"/>
      <c r="D64" s="29"/>
      <c r="E64" s="29"/>
      <c r="F64" s="29"/>
    </row>
    <row r="65" spans="2:6" x14ac:dyDescent="0.2">
      <c r="C65" s="46">
        <f>SUM(C61:C64)</f>
        <v>0</v>
      </c>
      <c r="D65" s="46">
        <f>SUM(D61:D64)</f>
        <v>0</v>
      </c>
      <c r="E65" s="46">
        <f>SUM(E61:E64)</f>
        <v>0</v>
      </c>
      <c r="F65" s="46">
        <f>SUM(F61:F64)</f>
        <v>0</v>
      </c>
    </row>
    <row r="66" spans="2:6" x14ac:dyDescent="0.2">
      <c r="C66" s="38"/>
      <c r="D66" s="38"/>
      <c r="E66" s="38"/>
      <c r="F66" s="38"/>
    </row>
    <row r="67" spans="2:6" x14ac:dyDescent="0.2">
      <c r="B67" s="21" t="s">
        <v>55</v>
      </c>
      <c r="C67" s="49"/>
      <c r="D67" s="49"/>
    </row>
    <row r="68" spans="2:6" x14ac:dyDescent="0.2">
      <c r="B68" s="22"/>
    </row>
    <row r="69" spans="2:6" x14ac:dyDescent="0.2">
      <c r="B69" s="23" t="s">
        <v>56</v>
      </c>
      <c r="C69" s="24" t="s">
        <v>8</v>
      </c>
      <c r="D69" s="24" t="s">
        <v>57</v>
      </c>
    </row>
    <row r="70" spans="2:6" x14ac:dyDescent="0.2">
      <c r="B70" s="25" t="s">
        <v>58</v>
      </c>
      <c r="C70" s="27"/>
      <c r="D70" s="27">
        <v>0</v>
      </c>
    </row>
    <row r="71" spans="2:6" x14ac:dyDescent="0.2">
      <c r="B71" s="48" t="s">
        <v>54</v>
      </c>
      <c r="C71" s="30"/>
      <c r="D71" s="30">
        <v>0</v>
      </c>
    </row>
    <row r="72" spans="2:6" x14ac:dyDescent="0.2">
      <c r="B72" s="28" t="s">
        <v>59</v>
      </c>
      <c r="C72" s="30"/>
      <c r="D72" s="30"/>
    </row>
    <row r="73" spans="2:6" x14ac:dyDescent="0.2">
      <c r="B73" s="50"/>
      <c r="C73" s="51"/>
      <c r="D73" s="51">
        <v>0</v>
      </c>
    </row>
    <row r="74" spans="2:6" x14ac:dyDescent="0.2">
      <c r="B74" s="52"/>
      <c r="C74" s="46">
        <v>0</v>
      </c>
      <c r="D74" s="24"/>
    </row>
    <row r="75" spans="2:6" ht="15" customHeight="1" x14ac:dyDescent="0.2">
      <c r="B75" s="23" t="s">
        <v>60</v>
      </c>
      <c r="C75" s="24" t="s">
        <v>8</v>
      </c>
      <c r="D75" s="24" t="s">
        <v>57</v>
      </c>
    </row>
    <row r="76" spans="2:6" x14ac:dyDescent="0.2">
      <c r="B76" s="25" t="s">
        <v>61</v>
      </c>
      <c r="C76" s="29"/>
      <c r="D76" s="27">
        <v>0</v>
      </c>
    </row>
    <row r="77" spans="2:6" ht="13.5" customHeight="1" x14ac:dyDescent="0.2">
      <c r="B77" s="53" t="s">
        <v>62</v>
      </c>
      <c r="C77" s="29">
        <v>157923.01999999999</v>
      </c>
      <c r="D77" s="30"/>
    </row>
    <row r="78" spans="2:6" ht="13.5" customHeight="1" x14ac:dyDescent="0.2">
      <c r="B78" s="53" t="s">
        <v>63</v>
      </c>
      <c r="C78" s="29">
        <v>81000</v>
      </c>
      <c r="D78" s="30"/>
    </row>
    <row r="79" spans="2:6" ht="13.5" customHeight="1" x14ac:dyDescent="0.2">
      <c r="B79" s="53" t="s">
        <v>64</v>
      </c>
      <c r="C79" s="29">
        <v>32500</v>
      </c>
      <c r="D79" s="30">
        <v>0</v>
      </c>
    </row>
    <row r="80" spans="2:6" ht="13.5" customHeight="1" x14ac:dyDescent="0.2">
      <c r="B80" s="53" t="s">
        <v>65</v>
      </c>
      <c r="C80" s="29">
        <v>40000</v>
      </c>
      <c r="D80" s="30"/>
    </row>
    <row r="81" spans="2:7" x14ac:dyDescent="0.2">
      <c r="B81" s="50"/>
      <c r="C81" s="29"/>
      <c r="D81" s="51">
        <v>0</v>
      </c>
    </row>
    <row r="82" spans="2:7" x14ac:dyDescent="0.2">
      <c r="B82" s="52"/>
      <c r="C82" s="37">
        <f>SUM(C77:C81)</f>
        <v>311423.02</v>
      </c>
      <c r="D82" s="24"/>
    </row>
    <row r="83" spans="2:7" x14ac:dyDescent="0.2">
      <c r="B83" s="52"/>
      <c r="C83" s="38"/>
      <c r="D83" s="39"/>
    </row>
    <row r="84" spans="2:7" x14ac:dyDescent="0.2">
      <c r="B84" s="21" t="s">
        <v>66</v>
      </c>
    </row>
    <row r="85" spans="2:7" x14ac:dyDescent="0.2">
      <c r="B85" s="22"/>
    </row>
    <row r="86" spans="2:7" ht="25.5" x14ac:dyDescent="0.2">
      <c r="B86" s="23" t="s">
        <v>67</v>
      </c>
      <c r="C86" s="24" t="s">
        <v>8</v>
      </c>
      <c r="D86" s="24" t="s">
        <v>9</v>
      </c>
      <c r="E86" s="24" t="s">
        <v>68</v>
      </c>
      <c r="F86" s="54" t="s">
        <v>69</v>
      </c>
      <c r="G86" s="24" t="s">
        <v>70</v>
      </c>
    </row>
    <row r="87" spans="2:7" x14ac:dyDescent="0.2">
      <c r="B87" s="55" t="s">
        <v>71</v>
      </c>
      <c r="C87" s="56"/>
      <c r="D87" s="56">
        <v>0</v>
      </c>
      <c r="E87" s="56">
        <v>0</v>
      </c>
      <c r="F87" s="56">
        <v>0</v>
      </c>
      <c r="G87" s="57">
        <v>0</v>
      </c>
    </row>
    <row r="88" spans="2:7" x14ac:dyDescent="0.2">
      <c r="B88" s="58"/>
      <c r="C88" s="59" t="s">
        <v>72</v>
      </c>
      <c r="D88" s="59"/>
      <c r="E88" s="59"/>
      <c r="F88" s="59"/>
      <c r="G88" s="60"/>
    </row>
    <row r="89" spans="2:7" x14ac:dyDescent="0.2">
      <c r="B89" s="55"/>
      <c r="C89" s="59"/>
      <c r="D89" s="59"/>
      <c r="E89" s="59"/>
      <c r="F89" s="59"/>
      <c r="G89" s="60"/>
    </row>
    <row r="90" spans="2:7" x14ac:dyDescent="0.2">
      <c r="B90" s="61"/>
      <c r="C90" s="62"/>
      <c r="D90" s="62">
        <v>0</v>
      </c>
      <c r="E90" s="62">
        <v>0</v>
      </c>
      <c r="F90" s="62">
        <v>0</v>
      </c>
      <c r="G90" s="63">
        <v>0</v>
      </c>
    </row>
    <row r="91" spans="2:7" x14ac:dyDescent="0.2">
      <c r="B91" s="52"/>
      <c r="C91" s="46">
        <v>0</v>
      </c>
      <c r="D91" s="64">
        <v>0</v>
      </c>
      <c r="E91" s="65">
        <v>0</v>
      </c>
      <c r="F91" s="65">
        <v>0</v>
      </c>
      <c r="G91" s="66">
        <v>0</v>
      </c>
    </row>
    <row r="92" spans="2:7" x14ac:dyDescent="0.2">
      <c r="B92" s="52"/>
      <c r="C92" s="67"/>
      <c r="D92" s="67"/>
      <c r="E92" s="67"/>
      <c r="F92" s="67"/>
      <c r="G92" s="67"/>
    </row>
    <row r="93" spans="2:7" x14ac:dyDescent="0.2">
      <c r="B93" s="52"/>
      <c r="C93" s="67"/>
      <c r="D93" s="67"/>
      <c r="E93" s="67"/>
      <c r="F93" s="67"/>
      <c r="G93" s="67"/>
    </row>
    <row r="94" spans="2:7" x14ac:dyDescent="0.2">
      <c r="B94" s="23" t="s">
        <v>73</v>
      </c>
      <c r="C94" s="24" t="s">
        <v>8</v>
      </c>
      <c r="D94" s="24" t="s">
        <v>9</v>
      </c>
      <c r="E94" s="24" t="s">
        <v>68</v>
      </c>
      <c r="F94" s="54"/>
      <c r="G94" s="24"/>
    </row>
    <row r="95" spans="2:7" x14ac:dyDescent="0.2">
      <c r="B95" s="55" t="s">
        <v>74</v>
      </c>
      <c r="C95" s="56"/>
      <c r="D95" s="56">
        <v>0</v>
      </c>
      <c r="E95" s="56">
        <v>0</v>
      </c>
      <c r="F95" s="56">
        <v>0</v>
      </c>
      <c r="G95" s="57">
        <v>0</v>
      </c>
    </row>
    <row r="96" spans="2:7" x14ac:dyDescent="0.2">
      <c r="B96" s="55"/>
      <c r="C96" s="68" t="s">
        <v>75</v>
      </c>
      <c r="D96" s="68"/>
      <c r="E96" s="68"/>
      <c r="F96" s="68"/>
      <c r="G96" s="69"/>
    </row>
    <row r="97" spans="1:10" x14ac:dyDescent="0.2">
      <c r="B97" s="55"/>
      <c r="C97" s="68"/>
      <c r="D97" s="68"/>
      <c r="E97" s="68"/>
      <c r="F97" s="68"/>
      <c r="G97" s="69"/>
    </row>
    <row r="98" spans="1:10" x14ac:dyDescent="0.2">
      <c r="B98" s="55"/>
      <c r="C98" s="68"/>
      <c r="D98" s="68"/>
      <c r="E98" s="68"/>
      <c r="F98" s="68"/>
      <c r="G98" s="69"/>
    </row>
    <row r="99" spans="1:10" x14ac:dyDescent="0.2">
      <c r="B99" s="55"/>
      <c r="C99" s="68"/>
      <c r="D99" s="68"/>
      <c r="E99" s="68"/>
      <c r="F99" s="68"/>
      <c r="G99" s="69"/>
    </row>
    <row r="100" spans="1:10" x14ac:dyDescent="0.2">
      <c r="B100" s="61"/>
      <c r="C100" s="62"/>
      <c r="D100" s="62">
        <v>0</v>
      </c>
      <c r="E100" s="62">
        <v>0</v>
      </c>
      <c r="F100" s="62">
        <v>0</v>
      </c>
      <c r="G100" s="63">
        <v>0</v>
      </c>
    </row>
    <row r="101" spans="1:10" x14ac:dyDescent="0.2">
      <c r="B101" s="52"/>
      <c r="C101" s="46">
        <v>0</v>
      </c>
      <c r="D101" s="64">
        <v>0</v>
      </c>
      <c r="E101" s="65">
        <v>0</v>
      </c>
      <c r="F101" s="65">
        <v>0</v>
      </c>
      <c r="G101" s="66">
        <v>0</v>
      </c>
    </row>
    <row r="102" spans="1:10" s="71" customFormat="1" x14ac:dyDescent="0.2">
      <c r="A102" s="4"/>
      <c r="B102" s="52"/>
      <c r="C102" s="70"/>
      <c r="D102" s="67"/>
      <c r="E102" s="67"/>
      <c r="F102" s="67"/>
      <c r="G102" s="67"/>
    </row>
    <row r="103" spans="1:10" s="71" customFormat="1" x14ac:dyDescent="0.2">
      <c r="A103" s="4"/>
      <c r="B103" s="52"/>
      <c r="C103" s="70"/>
      <c r="D103" s="67"/>
      <c r="E103" s="67"/>
      <c r="F103" s="67"/>
      <c r="G103" s="67"/>
    </row>
    <row r="104" spans="1:10" x14ac:dyDescent="0.2">
      <c r="B104" s="52"/>
      <c r="C104" s="67"/>
      <c r="D104" s="67"/>
      <c r="E104" s="67"/>
      <c r="F104" s="67"/>
      <c r="G104" s="67"/>
    </row>
    <row r="105" spans="1:10" x14ac:dyDescent="0.2">
      <c r="B105" s="52"/>
      <c r="C105" s="67"/>
      <c r="D105" s="67"/>
      <c r="E105" s="67"/>
      <c r="F105" s="67"/>
      <c r="G105" s="67"/>
    </row>
    <row r="106" spans="1:10" x14ac:dyDescent="0.2">
      <c r="B106" s="52"/>
      <c r="C106" s="67"/>
      <c r="D106" s="67"/>
      <c r="E106" s="67"/>
      <c r="F106" s="67"/>
      <c r="G106" s="67"/>
    </row>
    <row r="107" spans="1:10" x14ac:dyDescent="0.2">
      <c r="B107" s="52"/>
      <c r="C107" s="67"/>
      <c r="D107" s="67"/>
      <c r="E107" s="67"/>
      <c r="F107" s="67"/>
      <c r="G107" s="67"/>
    </row>
    <row r="108" spans="1:10" x14ac:dyDescent="0.2">
      <c r="B108" s="52"/>
      <c r="C108" s="67"/>
      <c r="D108" s="67"/>
      <c r="E108" s="67"/>
      <c r="F108" s="67"/>
      <c r="G108" s="67"/>
    </row>
    <row r="109" spans="1:10" x14ac:dyDescent="0.2">
      <c r="B109" s="52"/>
      <c r="C109" s="67"/>
      <c r="D109" s="67"/>
      <c r="E109" s="67"/>
      <c r="F109" s="67"/>
      <c r="G109" s="67"/>
    </row>
    <row r="110" spans="1:10" x14ac:dyDescent="0.2">
      <c r="B110" s="23" t="s">
        <v>76</v>
      </c>
      <c r="C110" s="24" t="s">
        <v>8</v>
      </c>
      <c r="D110" s="24" t="s">
        <v>50</v>
      </c>
      <c r="E110" s="24" t="s">
        <v>51</v>
      </c>
      <c r="F110" s="24" t="s">
        <v>52</v>
      </c>
      <c r="G110" s="67"/>
    </row>
    <row r="111" spans="1:10" x14ac:dyDescent="0.2">
      <c r="B111" s="28" t="s">
        <v>77</v>
      </c>
      <c r="C111" s="29"/>
      <c r="D111" s="29"/>
      <c r="E111" s="29"/>
      <c r="F111" s="29"/>
      <c r="G111" s="67"/>
      <c r="H111" s="67"/>
      <c r="I111" s="67"/>
      <c r="J111" s="67"/>
    </row>
    <row r="112" spans="1:10" ht="12.75" customHeight="1" x14ac:dyDescent="0.2">
      <c r="B112" s="53" t="s">
        <v>78</v>
      </c>
      <c r="C112" s="29">
        <v>70642515.640000001</v>
      </c>
      <c r="D112" s="29"/>
      <c r="E112" s="29"/>
      <c r="F112" s="29"/>
      <c r="G112" s="67"/>
      <c r="H112" s="67"/>
      <c r="I112" s="67"/>
      <c r="J112" s="67"/>
    </row>
    <row r="113" spans="2:10" ht="12.75" customHeight="1" x14ac:dyDescent="0.2">
      <c r="B113" s="53" t="s">
        <v>79</v>
      </c>
      <c r="C113" s="29">
        <v>77823879.069999993</v>
      </c>
      <c r="D113" s="29"/>
      <c r="E113" s="29"/>
      <c r="F113" s="29"/>
      <c r="G113" s="67"/>
      <c r="H113" s="67"/>
      <c r="I113" s="67"/>
      <c r="J113" s="67"/>
    </row>
    <row r="114" spans="2:10" ht="12.75" customHeight="1" x14ac:dyDescent="0.2">
      <c r="B114" s="53" t="s">
        <v>80</v>
      </c>
      <c r="C114" s="29">
        <v>14989384.869999999</v>
      </c>
      <c r="D114" s="29"/>
      <c r="E114" s="29"/>
      <c r="F114" s="29"/>
      <c r="G114" s="67"/>
      <c r="H114" s="67"/>
      <c r="I114" s="67"/>
      <c r="J114" s="67"/>
    </row>
    <row r="115" spans="2:10" ht="12.75" customHeight="1" x14ac:dyDescent="0.2">
      <c r="B115" s="53" t="s">
        <v>81</v>
      </c>
      <c r="C115" s="29">
        <v>121471.69</v>
      </c>
      <c r="D115" s="29"/>
      <c r="E115" s="29"/>
      <c r="F115" s="29"/>
      <c r="G115" s="67"/>
      <c r="H115" s="67"/>
      <c r="I115" s="67"/>
      <c r="J115" s="67"/>
    </row>
    <row r="116" spans="2:10" ht="12.75" customHeight="1" x14ac:dyDescent="0.2">
      <c r="B116" s="53" t="s">
        <v>82</v>
      </c>
      <c r="C116" s="29">
        <v>312489.39</v>
      </c>
      <c r="D116" s="29"/>
      <c r="E116" s="29"/>
      <c r="F116" s="29"/>
      <c r="G116" s="67"/>
      <c r="H116" s="67"/>
      <c r="I116" s="67"/>
      <c r="J116" s="67"/>
    </row>
    <row r="117" spans="2:10" ht="12.75" customHeight="1" x14ac:dyDescent="0.2">
      <c r="B117" s="53" t="s">
        <v>83</v>
      </c>
      <c r="C117" s="29">
        <v>2622396.5099999998</v>
      </c>
      <c r="D117" s="29"/>
      <c r="E117" s="29"/>
      <c r="F117" s="29"/>
      <c r="G117" s="67"/>
      <c r="H117" s="67"/>
      <c r="I117" s="67"/>
      <c r="J117" s="67"/>
    </row>
    <row r="118" spans="2:10" ht="12.75" customHeight="1" x14ac:dyDescent="0.2">
      <c r="B118" s="53" t="s">
        <v>84</v>
      </c>
      <c r="C118" s="29">
        <v>31635.67</v>
      </c>
      <c r="D118" s="29"/>
      <c r="E118" s="29"/>
      <c r="F118" s="29"/>
      <c r="G118" s="67"/>
      <c r="H118" s="67"/>
      <c r="I118" s="67"/>
      <c r="J118" s="67"/>
    </row>
    <row r="119" spans="2:10" ht="12.75" customHeight="1" x14ac:dyDescent="0.2">
      <c r="B119" s="53" t="s">
        <v>85</v>
      </c>
      <c r="C119" s="29">
        <v>147477.54</v>
      </c>
      <c r="D119" s="29"/>
      <c r="E119" s="29"/>
      <c r="F119" s="29"/>
      <c r="G119" s="67"/>
      <c r="H119" s="67"/>
      <c r="I119" s="67"/>
      <c r="J119" s="67"/>
    </row>
    <row r="120" spans="2:10" ht="12.75" customHeight="1" x14ac:dyDescent="0.2">
      <c r="B120" s="53" t="s">
        <v>86</v>
      </c>
      <c r="C120" s="29">
        <v>33734.29</v>
      </c>
      <c r="D120" s="29"/>
      <c r="E120" s="29"/>
      <c r="F120" s="29"/>
      <c r="G120" s="67"/>
      <c r="H120" s="67"/>
      <c r="I120" s="67"/>
      <c r="J120" s="67"/>
    </row>
    <row r="121" spans="2:10" ht="12.75" customHeight="1" x14ac:dyDescent="0.2">
      <c r="B121" s="53" t="s">
        <v>87</v>
      </c>
      <c r="C121" s="29">
        <v>20758643.440000001</v>
      </c>
      <c r="D121" s="29"/>
      <c r="E121" s="29"/>
      <c r="F121" s="29"/>
      <c r="G121" s="67"/>
      <c r="H121" s="67"/>
      <c r="I121" s="67"/>
      <c r="J121" s="67"/>
    </row>
    <row r="122" spans="2:10" ht="12.75" customHeight="1" x14ac:dyDescent="0.2">
      <c r="B122" s="53" t="s">
        <v>88</v>
      </c>
      <c r="C122" s="29">
        <v>88830.71</v>
      </c>
      <c r="D122" s="29"/>
      <c r="E122" s="29"/>
      <c r="F122" s="29"/>
      <c r="G122" s="67"/>
      <c r="H122" s="67"/>
      <c r="I122" s="67"/>
      <c r="J122" s="67"/>
    </row>
    <row r="123" spans="2:10" ht="12.75" customHeight="1" x14ac:dyDescent="0.2">
      <c r="B123" s="53" t="s">
        <v>89</v>
      </c>
      <c r="C123" s="29">
        <v>23066.25</v>
      </c>
      <c r="D123" s="29"/>
      <c r="E123" s="29"/>
      <c r="F123" s="29"/>
      <c r="G123" s="67"/>
      <c r="H123" s="67"/>
      <c r="I123" s="67"/>
      <c r="J123" s="67"/>
    </row>
    <row r="124" spans="2:10" ht="12.75" customHeight="1" x14ac:dyDescent="0.2">
      <c r="B124" s="53" t="s">
        <v>90</v>
      </c>
      <c r="C124" s="29">
        <v>904246.04</v>
      </c>
      <c r="D124" s="29"/>
      <c r="E124" s="29"/>
      <c r="F124" s="29"/>
      <c r="G124" s="67"/>
      <c r="H124" s="67"/>
      <c r="I124" s="67"/>
      <c r="J124" s="67"/>
    </row>
    <row r="125" spans="2:10" x14ac:dyDescent="0.2">
      <c r="B125" s="43"/>
      <c r="C125" s="29"/>
      <c r="D125" s="29"/>
      <c r="E125" s="29"/>
      <c r="F125" s="29"/>
      <c r="G125" s="67"/>
      <c r="H125" s="67"/>
      <c r="I125" s="67"/>
      <c r="J125" s="67"/>
    </row>
    <row r="126" spans="2:10" x14ac:dyDescent="0.2">
      <c r="B126" s="52"/>
      <c r="C126" s="37">
        <f>SUM(C111:C125)</f>
        <v>188499771.10999992</v>
      </c>
      <c r="D126" s="37">
        <f>SUM(D111:D125)</f>
        <v>0</v>
      </c>
      <c r="E126" s="37">
        <f>SUM(E111:E125)</f>
        <v>0</v>
      </c>
      <c r="F126" s="37">
        <f>SUM(F111:F125)</f>
        <v>0</v>
      </c>
      <c r="G126" s="67"/>
      <c r="H126" s="67"/>
      <c r="I126" s="67"/>
      <c r="J126" s="67"/>
    </row>
    <row r="127" spans="2:10" x14ac:dyDescent="0.2">
      <c r="B127" s="52"/>
      <c r="C127" s="52"/>
      <c r="D127" s="52"/>
      <c r="E127" s="52"/>
      <c r="F127" s="52"/>
      <c r="G127" s="67"/>
      <c r="H127" s="67"/>
      <c r="I127" s="67"/>
      <c r="J127" s="67"/>
    </row>
    <row r="128" spans="2:10" x14ac:dyDescent="0.2">
      <c r="B128" s="52"/>
      <c r="C128" s="52"/>
      <c r="D128" s="52"/>
      <c r="E128" s="52"/>
      <c r="F128" s="52"/>
      <c r="G128" s="67"/>
      <c r="H128" s="67"/>
      <c r="I128" s="67"/>
      <c r="J128" s="67"/>
    </row>
    <row r="129" spans="2:10" x14ac:dyDescent="0.2">
      <c r="B129" s="52"/>
      <c r="C129" s="38"/>
      <c r="D129" s="38"/>
      <c r="E129" s="38"/>
      <c r="F129" s="38"/>
      <c r="G129" s="67"/>
      <c r="H129" s="67"/>
      <c r="I129" s="67"/>
      <c r="J129" s="67"/>
    </row>
    <row r="130" spans="2:10" x14ac:dyDescent="0.2">
      <c r="B130" s="21" t="s">
        <v>91</v>
      </c>
      <c r="C130" s="72"/>
      <c r="D130" s="72"/>
      <c r="E130" s="72"/>
      <c r="F130" s="72"/>
      <c r="G130" s="72"/>
      <c r="H130" s="72"/>
    </row>
    <row r="131" spans="2:10" x14ac:dyDescent="0.2">
      <c r="B131" s="22"/>
      <c r="D131" s="49"/>
    </row>
    <row r="132" spans="2:10" x14ac:dyDescent="0.2">
      <c r="B132" s="23" t="s">
        <v>92</v>
      </c>
      <c r="C132" s="24" t="s">
        <v>93</v>
      </c>
      <c r="D132" s="24" t="s">
        <v>94</v>
      </c>
      <c r="E132" s="24" t="s">
        <v>95</v>
      </c>
      <c r="F132" s="24" t="s">
        <v>96</v>
      </c>
    </row>
    <row r="133" spans="2:10" x14ac:dyDescent="0.2">
      <c r="B133" s="28" t="s">
        <v>97</v>
      </c>
      <c r="C133" s="29"/>
      <c r="D133" s="29"/>
      <c r="E133" s="29"/>
      <c r="F133" s="30"/>
    </row>
    <row r="134" spans="2:10" ht="13.5" customHeight="1" x14ac:dyDescent="0.2">
      <c r="B134" s="53" t="s">
        <v>98</v>
      </c>
      <c r="C134" s="29">
        <v>1160548.44</v>
      </c>
      <c r="D134" s="29">
        <v>506865.18</v>
      </c>
      <c r="E134" s="42">
        <f t="shared" ref="E134:E141" si="0">+D134-C134</f>
        <v>-653683.26</v>
      </c>
      <c r="F134" s="30"/>
    </row>
    <row r="135" spans="2:10" ht="13.5" customHeight="1" x14ac:dyDescent="0.2">
      <c r="B135" s="53" t="s">
        <v>99</v>
      </c>
      <c r="C135" s="29">
        <v>781577.95</v>
      </c>
      <c r="D135" s="29">
        <v>350917.07</v>
      </c>
      <c r="E135" s="42">
        <f t="shared" si="0"/>
        <v>-430660.87999999995</v>
      </c>
      <c r="F135" s="30"/>
    </row>
    <row r="136" spans="2:10" ht="13.5" customHeight="1" x14ac:dyDescent="0.2">
      <c r="B136" s="53" t="s">
        <v>100</v>
      </c>
      <c r="C136" s="29">
        <v>3385530.33</v>
      </c>
      <c r="D136" s="29">
        <v>1311375.1100000001</v>
      </c>
      <c r="E136" s="42">
        <f t="shared" si="0"/>
        <v>-2074155.22</v>
      </c>
      <c r="F136" s="30"/>
    </row>
    <row r="137" spans="2:10" ht="13.5" customHeight="1" x14ac:dyDescent="0.2">
      <c r="B137" s="53" t="s">
        <v>101</v>
      </c>
      <c r="C137" s="29">
        <v>27750</v>
      </c>
      <c r="D137" s="29">
        <v>20350</v>
      </c>
      <c r="E137" s="42">
        <f t="shared" si="0"/>
        <v>-7400</v>
      </c>
      <c r="F137" s="30"/>
    </row>
    <row r="138" spans="2:10" ht="13.5" customHeight="1" x14ac:dyDescent="0.2">
      <c r="B138" s="53" t="s">
        <v>102</v>
      </c>
      <c r="C138" s="29">
        <v>83865.279999999999</v>
      </c>
      <c r="D138" s="29">
        <v>75746.44</v>
      </c>
      <c r="E138" s="42">
        <f t="shared" si="0"/>
        <v>-8118.8399999999965</v>
      </c>
      <c r="F138" s="30"/>
    </row>
    <row r="139" spans="2:10" ht="13.5" customHeight="1" x14ac:dyDescent="0.2">
      <c r="B139" s="53" t="s">
        <v>103</v>
      </c>
      <c r="C139" s="29">
        <v>208440.4</v>
      </c>
      <c r="D139" s="29">
        <v>208440.4</v>
      </c>
      <c r="E139" s="42">
        <f t="shared" si="0"/>
        <v>0</v>
      </c>
      <c r="F139" s="30"/>
    </row>
    <row r="140" spans="2:10" ht="13.5" customHeight="1" x14ac:dyDescent="0.2">
      <c r="B140" s="53" t="s">
        <v>104</v>
      </c>
      <c r="C140" s="29">
        <v>260498.05</v>
      </c>
      <c r="D140" s="29">
        <v>135623.13</v>
      </c>
      <c r="E140" s="42">
        <f t="shared" si="0"/>
        <v>-124874.91999999998</v>
      </c>
      <c r="F140" s="30"/>
    </row>
    <row r="141" spans="2:10" ht="13.5" customHeight="1" x14ac:dyDescent="0.2">
      <c r="B141" s="53" t="s">
        <v>105</v>
      </c>
      <c r="C141" s="29">
        <v>37950</v>
      </c>
      <c r="D141" s="29">
        <v>37950</v>
      </c>
      <c r="E141" s="42">
        <f t="shared" si="0"/>
        <v>0</v>
      </c>
      <c r="F141" s="30"/>
    </row>
    <row r="142" spans="2:10" x14ac:dyDescent="0.2">
      <c r="B142" s="73" t="s">
        <v>106</v>
      </c>
      <c r="C142" s="35">
        <f>SUM(C134:C141)</f>
        <v>5946160.4500000002</v>
      </c>
      <c r="D142" s="35">
        <f>SUM(D134:D141)</f>
        <v>2647267.33</v>
      </c>
      <c r="E142" s="42">
        <f>SUM(E134:E141)</f>
        <v>-3298893.1199999996</v>
      </c>
      <c r="F142" s="30"/>
    </row>
    <row r="143" spans="2:10" x14ac:dyDescent="0.2">
      <c r="B143" s="28" t="s">
        <v>107</v>
      </c>
      <c r="C143" s="29"/>
      <c r="D143" s="29"/>
      <c r="E143" s="29"/>
      <c r="F143" s="30"/>
    </row>
    <row r="144" spans="2:10" x14ac:dyDescent="0.2">
      <c r="B144" s="53" t="s">
        <v>108</v>
      </c>
      <c r="C144" s="29">
        <v>6676804.8600000003</v>
      </c>
      <c r="D144" s="29">
        <v>6676804.8600000003</v>
      </c>
      <c r="E144" s="42">
        <f>+D144-C144</f>
        <v>0</v>
      </c>
      <c r="F144" s="30"/>
    </row>
    <row r="145" spans="2:8" x14ac:dyDescent="0.2">
      <c r="B145" s="73" t="s">
        <v>106</v>
      </c>
      <c r="C145" s="35">
        <f>SUM(C144:C144)</f>
        <v>6676804.8600000003</v>
      </c>
      <c r="D145" s="35">
        <f>SUM(D144:D144)</f>
        <v>6676804.8600000003</v>
      </c>
      <c r="E145" s="42">
        <f>SUM(E144:E144)</f>
        <v>0</v>
      </c>
      <c r="F145" s="30"/>
    </row>
    <row r="146" spans="2:8" x14ac:dyDescent="0.2">
      <c r="B146" s="50"/>
      <c r="C146" s="74"/>
      <c r="D146" s="74"/>
      <c r="E146" s="74"/>
      <c r="F146" s="51">
        <v>0</v>
      </c>
    </row>
    <row r="147" spans="2:8" x14ac:dyDescent="0.2">
      <c r="C147" s="37">
        <f>+C142+C145</f>
        <v>12622965.310000001</v>
      </c>
      <c r="D147" s="37">
        <f>+D142+D145</f>
        <v>9324072.1900000013</v>
      </c>
      <c r="E147" s="46">
        <f>+E142+E145</f>
        <v>-3298893.1199999996</v>
      </c>
      <c r="F147" s="75"/>
    </row>
    <row r="148" spans="2:8" x14ac:dyDescent="0.2">
      <c r="C148" s="45"/>
      <c r="D148" s="45"/>
      <c r="E148" s="45"/>
      <c r="F148" s="45"/>
    </row>
    <row r="149" spans="2:8" x14ac:dyDescent="0.2">
      <c r="C149" s="45"/>
      <c r="D149" s="45"/>
      <c r="E149" s="45"/>
      <c r="F149" s="45"/>
    </row>
    <row r="150" spans="2:8" x14ac:dyDescent="0.2">
      <c r="B150" s="76"/>
      <c r="C150" s="77"/>
      <c r="D150" s="77"/>
      <c r="E150" s="77"/>
      <c r="F150" s="56"/>
    </row>
    <row r="151" spans="2:8" x14ac:dyDescent="0.2">
      <c r="B151" s="23" t="s">
        <v>92</v>
      </c>
      <c r="C151" s="24" t="s">
        <v>93</v>
      </c>
      <c r="D151" s="24" t="s">
        <v>94</v>
      </c>
      <c r="E151" s="24" t="s">
        <v>95</v>
      </c>
      <c r="F151" s="24" t="s">
        <v>96</v>
      </c>
    </row>
    <row r="152" spans="2:8" x14ac:dyDescent="0.2">
      <c r="B152" s="28" t="s">
        <v>109</v>
      </c>
      <c r="C152" s="29"/>
      <c r="D152" s="29"/>
      <c r="E152" s="29"/>
      <c r="F152" s="30"/>
    </row>
    <row r="153" spans="2:8" x14ac:dyDescent="0.2">
      <c r="B153" s="53" t="s">
        <v>110</v>
      </c>
      <c r="C153" s="29">
        <v>-985053.64</v>
      </c>
      <c r="D153" s="29">
        <v>-356537.42</v>
      </c>
      <c r="E153" s="29">
        <f t="shared" ref="E153:E161" si="1">+D153-C153</f>
        <v>628516.22</v>
      </c>
      <c r="F153" s="30"/>
      <c r="H153" s="56"/>
    </row>
    <row r="154" spans="2:8" x14ac:dyDescent="0.2">
      <c r="B154" s="53" t="s">
        <v>111</v>
      </c>
      <c r="C154" s="29">
        <v>-683003.79</v>
      </c>
      <c r="D154" s="29">
        <v>-271883.7</v>
      </c>
      <c r="E154" s="29">
        <f t="shared" si="1"/>
        <v>411120.09</v>
      </c>
      <c r="F154" s="30"/>
    </row>
    <row r="155" spans="2:8" x14ac:dyDescent="0.2">
      <c r="B155" s="53" t="s">
        <v>112</v>
      </c>
      <c r="C155" s="29">
        <v>-3385530.33</v>
      </c>
      <c r="D155" s="29">
        <v>-1311375.1100000001</v>
      </c>
      <c r="E155" s="29">
        <f t="shared" si="1"/>
        <v>2074155.22</v>
      </c>
      <c r="F155" s="30"/>
    </row>
    <row r="156" spans="2:8" x14ac:dyDescent="0.2">
      <c r="B156" s="53" t="s">
        <v>113</v>
      </c>
      <c r="C156" s="29">
        <v>-241745.16</v>
      </c>
      <c r="D156" s="29">
        <v>-127318.26</v>
      </c>
      <c r="E156" s="29">
        <f t="shared" si="1"/>
        <v>114426.90000000001</v>
      </c>
      <c r="F156" s="30"/>
    </row>
    <row r="157" spans="2:8" x14ac:dyDescent="0.2">
      <c r="B157" s="53" t="s">
        <v>114</v>
      </c>
      <c r="C157" s="29">
        <v>-60843.28</v>
      </c>
      <c r="D157" s="29">
        <v>-57036.56</v>
      </c>
      <c r="E157" s="29">
        <f t="shared" si="1"/>
        <v>3806.7200000000012</v>
      </c>
      <c r="F157" s="30"/>
    </row>
    <row r="158" spans="2:8" x14ac:dyDescent="0.2">
      <c r="B158" s="53" t="s">
        <v>115</v>
      </c>
      <c r="C158" s="29">
        <v>-26131.25</v>
      </c>
      <c r="D158" s="29">
        <v>-20350</v>
      </c>
      <c r="E158" s="29">
        <f t="shared" si="1"/>
        <v>5781.25</v>
      </c>
      <c r="F158" s="30"/>
    </row>
    <row r="159" spans="2:8" x14ac:dyDescent="0.2">
      <c r="B159" s="53" t="s">
        <v>116</v>
      </c>
      <c r="C159" s="29">
        <v>-192807.37</v>
      </c>
      <c r="D159" s="29">
        <v>-208440.4</v>
      </c>
      <c r="E159" s="29">
        <f t="shared" si="1"/>
        <v>-15633.029999999999</v>
      </c>
      <c r="F159" s="30"/>
    </row>
    <row r="160" spans="2:8" x14ac:dyDescent="0.2">
      <c r="B160" s="53" t="s">
        <v>117</v>
      </c>
      <c r="C160" s="29">
        <v>-4629709.03</v>
      </c>
      <c r="D160" s="29">
        <v>-5158534.0199999996</v>
      </c>
      <c r="E160" s="29">
        <f t="shared" si="1"/>
        <v>-528824.98999999929</v>
      </c>
      <c r="F160" s="30"/>
    </row>
    <row r="161" spans="2:6" x14ac:dyDescent="0.2">
      <c r="B161" s="53" t="s">
        <v>118</v>
      </c>
      <c r="C161" s="29">
        <v>-99000</v>
      </c>
      <c r="D161" s="29">
        <v>-99000</v>
      </c>
      <c r="E161" s="42">
        <f t="shared" si="1"/>
        <v>0</v>
      </c>
      <c r="F161" s="30"/>
    </row>
    <row r="162" spans="2:6" x14ac:dyDescent="0.2">
      <c r="B162" s="50"/>
      <c r="C162" s="29"/>
      <c r="D162" s="29"/>
      <c r="E162" s="29"/>
      <c r="F162" s="51">
        <v>0</v>
      </c>
    </row>
    <row r="163" spans="2:6" x14ac:dyDescent="0.2">
      <c r="C163" s="37">
        <f>SUM(C153:C162)</f>
        <v>-10303823.850000001</v>
      </c>
      <c r="D163" s="37">
        <f t="shared" ref="D163" si="2">SUM(D153:D162)</f>
        <v>-7610475.4699999988</v>
      </c>
      <c r="E163" s="37">
        <f>SUM(E153:E162)</f>
        <v>2693348.3800000013</v>
      </c>
      <c r="F163" s="75"/>
    </row>
    <row r="164" spans="2:6" x14ac:dyDescent="0.2">
      <c r="B164" s="23" t="s">
        <v>119</v>
      </c>
      <c r="C164" s="24" t="s">
        <v>93</v>
      </c>
      <c r="D164" s="24" t="s">
        <v>94</v>
      </c>
      <c r="E164" s="24" t="s">
        <v>95</v>
      </c>
      <c r="F164" s="24" t="s">
        <v>96</v>
      </c>
    </row>
    <row r="165" spans="2:6" x14ac:dyDescent="0.2">
      <c r="B165" s="25" t="s">
        <v>120</v>
      </c>
      <c r="C165" s="27"/>
      <c r="D165" s="27"/>
      <c r="E165" s="27"/>
      <c r="F165" s="27"/>
    </row>
    <row r="166" spans="2:6" x14ac:dyDescent="0.2">
      <c r="B166" s="28" t="s">
        <v>121</v>
      </c>
      <c r="C166" s="78" t="s">
        <v>54</v>
      </c>
      <c r="D166" s="79"/>
      <c r="E166" s="80"/>
      <c r="F166" s="30"/>
    </row>
    <row r="167" spans="2:6" x14ac:dyDescent="0.2">
      <c r="B167" s="50" t="s">
        <v>122</v>
      </c>
      <c r="C167" s="30"/>
      <c r="D167" s="30"/>
      <c r="E167" s="30"/>
      <c r="F167" s="30"/>
    </row>
    <row r="168" spans="2:6" x14ac:dyDescent="0.2">
      <c r="C168" s="81">
        <v>0</v>
      </c>
      <c r="D168" s="81">
        <v>0</v>
      </c>
      <c r="E168" s="81">
        <v>0</v>
      </c>
      <c r="F168" s="75"/>
    </row>
    <row r="169" spans="2:6" x14ac:dyDescent="0.2">
      <c r="C169" s="45"/>
      <c r="D169" s="45"/>
      <c r="E169" s="45"/>
      <c r="F169" s="45"/>
    </row>
    <row r="170" spans="2:6" x14ac:dyDescent="0.2">
      <c r="C170" s="45"/>
      <c r="D170" s="45"/>
      <c r="E170" s="45"/>
      <c r="F170" s="45"/>
    </row>
    <row r="171" spans="2:6" x14ac:dyDescent="0.2">
      <c r="B171" s="82" t="s">
        <v>123</v>
      </c>
      <c r="C171" s="83" t="s">
        <v>8</v>
      </c>
      <c r="D171" s="45"/>
      <c r="E171" s="45"/>
      <c r="F171" s="45"/>
    </row>
    <row r="172" spans="2:6" ht="25.5" x14ac:dyDescent="0.2">
      <c r="B172" s="84" t="s">
        <v>124</v>
      </c>
      <c r="C172" s="26"/>
      <c r="D172" s="45"/>
      <c r="E172" s="45"/>
      <c r="F172" s="45"/>
    </row>
    <row r="173" spans="2:6" x14ac:dyDescent="0.2">
      <c r="B173" s="85" t="s">
        <v>125</v>
      </c>
      <c r="C173" s="29">
        <v>-36488814.810000002</v>
      </c>
    </row>
    <row r="174" spans="2:6" x14ac:dyDescent="0.2">
      <c r="B174" s="85" t="s">
        <v>126</v>
      </c>
      <c r="C174" s="29">
        <v>-873388.62</v>
      </c>
    </row>
    <row r="175" spans="2:6" x14ac:dyDescent="0.2">
      <c r="B175" s="85" t="s">
        <v>127</v>
      </c>
      <c r="C175" s="29">
        <v>-766828.73</v>
      </c>
    </row>
    <row r="176" spans="2:6" x14ac:dyDescent="0.2">
      <c r="B176" s="85" t="s">
        <v>128</v>
      </c>
      <c r="C176" s="29">
        <v>-159155</v>
      </c>
    </row>
    <row r="177" spans="2:4" x14ac:dyDescent="0.2">
      <c r="B177" s="85" t="s">
        <v>129</v>
      </c>
      <c r="C177" s="29">
        <v>-96458.23</v>
      </c>
    </row>
    <row r="178" spans="2:4" x14ac:dyDescent="0.2">
      <c r="B178" s="85" t="s">
        <v>130</v>
      </c>
      <c r="C178" s="29">
        <v>-151281.39000000001</v>
      </c>
    </row>
    <row r="179" spans="2:4" x14ac:dyDescent="0.2">
      <c r="B179" s="85" t="s">
        <v>131</v>
      </c>
      <c r="C179" s="29">
        <v>-3867523.71</v>
      </c>
    </row>
    <row r="180" spans="2:4" x14ac:dyDescent="0.2">
      <c r="B180" s="85" t="s">
        <v>132</v>
      </c>
      <c r="C180" s="29">
        <v>-4771929.88</v>
      </c>
      <c r="D180" s="49"/>
    </row>
    <row r="181" spans="2:4" ht="13.5" customHeight="1" x14ac:dyDescent="0.2">
      <c r="B181" s="85" t="s">
        <v>133</v>
      </c>
      <c r="C181" s="29">
        <v>-27350.959999999999</v>
      </c>
    </row>
    <row r="182" spans="2:4" ht="13.5" customHeight="1" x14ac:dyDescent="0.2">
      <c r="B182" s="85" t="s">
        <v>134</v>
      </c>
      <c r="C182" s="29">
        <v>-110072.93</v>
      </c>
    </row>
    <row r="183" spans="2:4" ht="13.5" customHeight="1" x14ac:dyDescent="0.2">
      <c r="B183" s="85" t="s">
        <v>135</v>
      </c>
      <c r="C183" s="29">
        <v>-503254.96</v>
      </c>
    </row>
    <row r="184" spans="2:4" ht="13.5" customHeight="1" x14ac:dyDescent="0.2">
      <c r="B184" s="85" t="s">
        <v>136</v>
      </c>
      <c r="C184" s="29">
        <v>-5335548.5599999996</v>
      </c>
    </row>
    <row r="185" spans="2:4" ht="13.5" customHeight="1" x14ac:dyDescent="0.2">
      <c r="B185" s="85" t="s">
        <v>137</v>
      </c>
      <c r="C185" s="29">
        <v>-362532.74</v>
      </c>
    </row>
    <row r="186" spans="2:4" ht="13.5" customHeight="1" x14ac:dyDescent="0.2">
      <c r="B186" s="85" t="s">
        <v>138</v>
      </c>
      <c r="C186" s="29">
        <v>-2258898.19</v>
      </c>
    </row>
    <row r="187" spans="2:4" ht="13.5" customHeight="1" x14ac:dyDescent="0.2">
      <c r="B187" s="85" t="s">
        <v>139</v>
      </c>
      <c r="C187" s="29">
        <v>-4520743.3899999997</v>
      </c>
    </row>
    <row r="188" spans="2:4" ht="13.5" customHeight="1" x14ac:dyDescent="0.2">
      <c r="B188" s="86"/>
      <c r="C188" s="74"/>
    </row>
    <row r="189" spans="2:4" ht="13.5" customHeight="1" x14ac:dyDescent="0.2">
      <c r="C189" s="87">
        <f>SUM(C172:C188)</f>
        <v>-60293782.100000001</v>
      </c>
    </row>
    <row r="190" spans="2:4" ht="13.5" customHeight="1" x14ac:dyDescent="0.2"/>
    <row r="191" spans="2:4" ht="13.5" customHeight="1" x14ac:dyDescent="0.2"/>
    <row r="192" spans="2:4" ht="13.5" customHeight="1" x14ac:dyDescent="0.2"/>
    <row r="193" spans="2:7" ht="13.5" customHeight="1" x14ac:dyDescent="0.2"/>
    <row r="194" spans="2:7" ht="13.5" customHeight="1" x14ac:dyDescent="0.2"/>
    <row r="195" spans="2:7" ht="13.5" customHeight="1" x14ac:dyDescent="0.2"/>
    <row r="196" spans="2:7" ht="13.5" customHeight="1" x14ac:dyDescent="0.2"/>
    <row r="197" spans="2:7" ht="13.5" customHeight="1" x14ac:dyDescent="0.2"/>
    <row r="198" spans="2:7" ht="13.5" customHeight="1" x14ac:dyDescent="0.2">
      <c r="B198" s="88" t="s">
        <v>140</v>
      </c>
      <c r="C198" s="89" t="s">
        <v>8</v>
      </c>
      <c r="D198" s="90" t="s">
        <v>141</v>
      </c>
    </row>
    <row r="199" spans="2:7" ht="13.5" customHeight="1" x14ac:dyDescent="0.2">
      <c r="B199" s="91"/>
      <c r="C199" s="92"/>
      <c r="D199" s="93"/>
    </row>
    <row r="200" spans="2:7" ht="13.5" customHeight="1" x14ac:dyDescent="0.2">
      <c r="B200" s="94" t="s">
        <v>54</v>
      </c>
      <c r="C200" s="95"/>
      <c r="D200" s="95"/>
    </row>
    <row r="201" spans="2:7" ht="13.5" customHeight="1" x14ac:dyDescent="0.2">
      <c r="B201" s="96"/>
      <c r="C201" s="97"/>
      <c r="D201" s="97"/>
    </row>
    <row r="202" spans="2:7" x14ac:dyDescent="0.2">
      <c r="C202" s="81">
        <v>0</v>
      </c>
      <c r="D202" s="24"/>
    </row>
    <row r="204" spans="2:7" s="71" customFormat="1" x14ac:dyDescent="0.2">
      <c r="B204" s="45"/>
      <c r="C204" s="4"/>
      <c r="D204" s="4"/>
      <c r="E204" s="4"/>
      <c r="F204" s="4"/>
      <c r="G204" s="4"/>
    </row>
    <row r="205" spans="2:7" s="71" customFormat="1" x14ac:dyDescent="0.2">
      <c r="B205" s="45"/>
      <c r="C205" s="4"/>
      <c r="D205" s="4"/>
      <c r="E205" s="4"/>
      <c r="F205" s="4"/>
      <c r="G205" s="4"/>
    </row>
    <row r="206" spans="2:7" s="71" customFormat="1" x14ac:dyDescent="0.2">
      <c r="B206" s="45"/>
      <c r="C206" s="4"/>
      <c r="D206" s="4"/>
      <c r="E206" s="4"/>
      <c r="F206" s="4"/>
      <c r="G206" s="4"/>
    </row>
    <row r="207" spans="2:7" s="71" customFormat="1" x14ac:dyDescent="0.2">
      <c r="B207" s="45"/>
      <c r="C207" s="4"/>
      <c r="D207" s="4"/>
      <c r="E207" s="4"/>
      <c r="F207" s="4"/>
      <c r="G207" s="4"/>
    </row>
    <row r="208" spans="2:7" s="71" customFormat="1" x14ac:dyDescent="0.2">
      <c r="B208" s="45"/>
      <c r="C208" s="4"/>
      <c r="D208" s="4"/>
      <c r="E208" s="4"/>
      <c r="F208" s="4"/>
      <c r="G208" s="4"/>
    </row>
    <row r="209" spans="2:7" s="71" customFormat="1" x14ac:dyDescent="0.2">
      <c r="B209" s="45"/>
      <c r="C209" s="4"/>
      <c r="D209" s="4"/>
      <c r="E209" s="4"/>
      <c r="F209" s="4"/>
      <c r="G209" s="4"/>
    </row>
    <row r="210" spans="2:7" s="71" customFormat="1" x14ac:dyDescent="0.2">
      <c r="B210" s="45"/>
      <c r="C210" s="4"/>
      <c r="D210" s="4"/>
      <c r="E210" s="4"/>
      <c r="F210" s="4"/>
      <c r="G210" s="4"/>
    </row>
    <row r="211" spans="2:7" s="71" customFormat="1" x14ac:dyDescent="0.2">
      <c r="B211" s="45"/>
      <c r="C211" s="4"/>
      <c r="D211" s="4"/>
      <c r="E211" s="4"/>
      <c r="F211" s="4"/>
      <c r="G211" s="4"/>
    </row>
    <row r="212" spans="2:7" s="71" customFormat="1" x14ac:dyDescent="0.2">
      <c r="B212" s="45"/>
      <c r="C212" s="4"/>
      <c r="D212" s="4"/>
      <c r="E212" s="4"/>
      <c r="F212" s="4"/>
      <c r="G212" s="4"/>
    </row>
    <row r="213" spans="2:7" s="71" customFormat="1" x14ac:dyDescent="0.2">
      <c r="B213" s="45"/>
      <c r="C213" s="4"/>
      <c r="D213" s="4"/>
      <c r="E213" s="4"/>
      <c r="F213" s="4"/>
      <c r="G213" s="4"/>
    </row>
    <row r="214" spans="2:7" x14ac:dyDescent="0.2">
      <c r="B214" s="18" t="s">
        <v>142</v>
      </c>
    </row>
    <row r="216" spans="2:7" x14ac:dyDescent="0.2">
      <c r="B216" s="88" t="s">
        <v>143</v>
      </c>
      <c r="C216" s="98" t="s">
        <v>8</v>
      </c>
      <c r="D216" s="24" t="s">
        <v>50</v>
      </c>
      <c r="E216" s="24" t="s">
        <v>51</v>
      </c>
      <c r="F216" s="24" t="s">
        <v>52</v>
      </c>
    </row>
    <row r="217" spans="2:7" x14ac:dyDescent="0.2">
      <c r="B217" s="25"/>
      <c r="C217" s="99"/>
      <c r="D217" s="29"/>
      <c r="E217" s="29"/>
      <c r="F217" s="29"/>
    </row>
    <row r="218" spans="2:7" x14ac:dyDescent="0.2">
      <c r="B218" s="28" t="s">
        <v>144</v>
      </c>
      <c r="C218" s="99"/>
      <c r="D218" s="100">
        <f>SUM(D220:D234)</f>
        <v>23563.160000000003</v>
      </c>
      <c r="E218" s="29"/>
      <c r="F218" s="29"/>
    </row>
    <row r="219" spans="2:7" x14ac:dyDescent="0.2">
      <c r="B219" s="28"/>
      <c r="C219" s="99"/>
      <c r="D219" s="35"/>
      <c r="E219" s="29"/>
      <c r="F219" s="29"/>
    </row>
    <row r="220" spans="2:7" ht="13.5" customHeight="1" x14ac:dyDescent="0.2">
      <c r="B220" s="53" t="s">
        <v>145</v>
      </c>
      <c r="C220" s="99">
        <v>5341.58</v>
      </c>
      <c r="D220" s="29">
        <v>5341.58</v>
      </c>
      <c r="E220" s="42">
        <v>0</v>
      </c>
      <c r="F220" s="42">
        <v>0</v>
      </c>
    </row>
    <row r="221" spans="2:7" ht="13.5" customHeight="1" x14ac:dyDescent="0.2">
      <c r="B221" s="53" t="s">
        <v>146</v>
      </c>
      <c r="C221" s="99">
        <v>390.68</v>
      </c>
      <c r="D221" s="29">
        <v>390.68</v>
      </c>
      <c r="E221" s="42">
        <v>0</v>
      </c>
      <c r="F221" s="42">
        <v>0</v>
      </c>
    </row>
    <row r="222" spans="2:7" ht="13.5" customHeight="1" x14ac:dyDescent="0.2">
      <c r="B222" s="53" t="s">
        <v>147</v>
      </c>
      <c r="C222" s="99">
        <v>1451.7</v>
      </c>
      <c r="D222" s="29">
        <v>1451.7</v>
      </c>
      <c r="E222" s="42">
        <v>0</v>
      </c>
      <c r="F222" s="42">
        <v>0</v>
      </c>
    </row>
    <row r="223" spans="2:7" ht="13.5" customHeight="1" x14ac:dyDescent="0.2">
      <c r="B223" s="53" t="s">
        <v>148</v>
      </c>
      <c r="C223" s="99">
        <v>660.99</v>
      </c>
      <c r="D223" s="29">
        <v>660.99</v>
      </c>
      <c r="E223" s="42">
        <v>0</v>
      </c>
      <c r="F223" s="42">
        <v>0</v>
      </c>
    </row>
    <row r="224" spans="2:7" ht="13.5" customHeight="1" x14ac:dyDescent="0.2">
      <c r="B224" s="53" t="s">
        <v>149</v>
      </c>
      <c r="C224" s="99">
        <v>194.27</v>
      </c>
      <c r="D224" s="29">
        <v>194.27</v>
      </c>
      <c r="E224" s="42"/>
      <c r="F224" s="42"/>
    </row>
    <row r="225" spans="2:6" ht="13.5" customHeight="1" x14ac:dyDescent="0.2">
      <c r="B225" s="53" t="s">
        <v>150</v>
      </c>
      <c r="C225" s="99">
        <v>387</v>
      </c>
      <c r="D225" s="29">
        <v>387</v>
      </c>
      <c r="E225" s="42"/>
      <c r="F225" s="42"/>
    </row>
    <row r="226" spans="2:6" ht="13.5" customHeight="1" x14ac:dyDescent="0.2">
      <c r="B226" s="53" t="s">
        <v>151</v>
      </c>
      <c r="C226" s="99">
        <v>172.5</v>
      </c>
      <c r="D226" s="29">
        <v>172.5</v>
      </c>
      <c r="E226" s="42"/>
      <c r="F226" s="42"/>
    </row>
    <row r="227" spans="2:6" ht="13.5" customHeight="1" x14ac:dyDescent="0.2">
      <c r="B227" s="53" t="s">
        <v>152</v>
      </c>
      <c r="C227" s="99">
        <v>43.12</v>
      </c>
      <c r="D227" s="29">
        <v>43.12</v>
      </c>
      <c r="E227" s="42"/>
      <c r="F227" s="42"/>
    </row>
    <row r="228" spans="2:6" ht="13.5" customHeight="1" x14ac:dyDescent="0.2">
      <c r="B228" s="53" t="s">
        <v>153</v>
      </c>
      <c r="C228" s="99">
        <v>5692.5</v>
      </c>
      <c r="D228" s="29">
        <v>5692.5</v>
      </c>
      <c r="E228" s="42">
        <v>0</v>
      </c>
      <c r="F228" s="42">
        <v>0</v>
      </c>
    </row>
    <row r="229" spans="2:6" ht="13.5" customHeight="1" x14ac:dyDescent="0.2">
      <c r="B229" s="53" t="s">
        <v>154</v>
      </c>
      <c r="C229" s="99">
        <v>771.35</v>
      </c>
      <c r="D229" s="29">
        <v>771.35</v>
      </c>
      <c r="E229" s="42">
        <v>0</v>
      </c>
      <c r="F229" s="42">
        <v>0</v>
      </c>
    </row>
    <row r="230" spans="2:6" ht="13.5" customHeight="1" x14ac:dyDescent="0.2">
      <c r="B230" s="53" t="s">
        <v>155</v>
      </c>
      <c r="C230" s="99">
        <v>2808.95</v>
      </c>
      <c r="D230" s="29">
        <v>2808.95</v>
      </c>
      <c r="E230" s="42"/>
      <c r="F230" s="42"/>
    </row>
    <row r="231" spans="2:6" ht="13.5" customHeight="1" x14ac:dyDescent="0.2">
      <c r="B231" s="53" t="s">
        <v>156</v>
      </c>
      <c r="C231" s="99">
        <v>203.2</v>
      </c>
      <c r="D231" s="29">
        <v>203.2</v>
      </c>
      <c r="E231" s="42"/>
      <c r="F231" s="42"/>
    </row>
    <row r="232" spans="2:6" ht="13.5" customHeight="1" x14ac:dyDescent="0.2">
      <c r="B232" s="53" t="s">
        <v>157</v>
      </c>
      <c r="C232" s="99">
        <v>13637.98</v>
      </c>
      <c r="D232" s="29">
        <v>13637.98</v>
      </c>
      <c r="E232" s="42"/>
      <c r="F232" s="42"/>
    </row>
    <row r="233" spans="2:6" ht="13.5" customHeight="1" x14ac:dyDescent="0.2">
      <c r="B233" s="53" t="s">
        <v>158</v>
      </c>
      <c r="C233" s="99">
        <v>7484.27</v>
      </c>
      <c r="D233" s="29">
        <v>7484.27</v>
      </c>
      <c r="E233" s="42"/>
      <c r="F233" s="42"/>
    </row>
    <row r="234" spans="2:6" ht="13.5" customHeight="1" x14ac:dyDescent="0.2">
      <c r="B234" s="53" t="s">
        <v>159</v>
      </c>
      <c r="C234" s="99">
        <v>-15676.93</v>
      </c>
      <c r="D234" s="29">
        <v>-15676.93</v>
      </c>
      <c r="E234" s="42"/>
      <c r="F234" s="42"/>
    </row>
    <row r="235" spans="2:6" ht="13.5" customHeight="1" x14ac:dyDescent="0.2">
      <c r="B235" s="53"/>
      <c r="C235" s="99"/>
      <c r="D235" s="29"/>
      <c r="E235" s="42"/>
      <c r="F235" s="42"/>
    </row>
    <row r="236" spans="2:6" x14ac:dyDescent="0.2">
      <c r="B236" s="28" t="s">
        <v>160</v>
      </c>
      <c r="C236" s="99"/>
      <c r="D236" s="100">
        <f>SUM(D237:D261)</f>
        <v>13114167.810000001</v>
      </c>
      <c r="E236" s="29"/>
      <c r="F236" s="29"/>
    </row>
    <row r="237" spans="2:6" x14ac:dyDescent="0.2">
      <c r="B237" s="53"/>
      <c r="C237" s="99"/>
      <c r="D237" s="29"/>
      <c r="E237" s="42"/>
      <c r="F237" s="42"/>
    </row>
    <row r="238" spans="2:6" ht="13.5" customHeight="1" x14ac:dyDescent="0.2">
      <c r="B238" s="53" t="s">
        <v>161</v>
      </c>
      <c r="C238" s="29">
        <v>5342106.43</v>
      </c>
      <c r="D238" s="29">
        <v>5342106.43</v>
      </c>
      <c r="E238" s="42">
        <v>0</v>
      </c>
      <c r="F238" s="42">
        <v>0</v>
      </c>
    </row>
    <row r="239" spans="2:6" ht="13.5" customHeight="1" x14ac:dyDescent="0.2">
      <c r="B239" s="53" t="s">
        <v>162</v>
      </c>
      <c r="C239" s="29">
        <v>117082.04</v>
      </c>
      <c r="D239" s="29">
        <v>117082.04</v>
      </c>
      <c r="E239" s="42">
        <v>0</v>
      </c>
      <c r="F239" s="42">
        <v>0</v>
      </c>
    </row>
    <row r="240" spans="2:6" ht="13.5" customHeight="1" x14ac:dyDescent="0.2">
      <c r="B240" s="53" t="s">
        <v>163</v>
      </c>
      <c r="C240" s="29">
        <v>7998.29</v>
      </c>
      <c r="D240" s="29">
        <v>7998.29</v>
      </c>
      <c r="E240" s="42">
        <v>0</v>
      </c>
      <c r="F240" s="42">
        <v>0</v>
      </c>
    </row>
    <row r="241" spans="2:9" ht="13.5" customHeight="1" x14ac:dyDescent="0.2">
      <c r="B241" s="101" t="s">
        <v>164</v>
      </c>
      <c r="C241" s="29">
        <v>2000.4</v>
      </c>
      <c r="D241" s="29">
        <v>2000.4</v>
      </c>
      <c r="E241" s="42">
        <v>0</v>
      </c>
      <c r="F241" s="42">
        <v>0</v>
      </c>
    </row>
    <row r="242" spans="2:9" ht="13.5" customHeight="1" x14ac:dyDescent="0.2">
      <c r="B242" s="53" t="s">
        <v>165</v>
      </c>
      <c r="C242" s="29">
        <v>11095.27</v>
      </c>
      <c r="D242" s="29">
        <v>11095.27</v>
      </c>
      <c r="E242" s="42">
        <v>0</v>
      </c>
      <c r="F242" s="42">
        <v>0</v>
      </c>
    </row>
    <row r="243" spans="2:9" ht="13.5" customHeight="1" x14ac:dyDescent="0.2">
      <c r="B243" s="53" t="s">
        <v>166</v>
      </c>
      <c r="C243" s="29">
        <v>226203.82</v>
      </c>
      <c r="D243" s="29">
        <v>226203.82</v>
      </c>
      <c r="E243" s="42">
        <v>0</v>
      </c>
      <c r="F243" s="42">
        <v>0</v>
      </c>
    </row>
    <row r="244" spans="2:9" ht="13.5" customHeight="1" x14ac:dyDescent="0.2">
      <c r="B244" s="53" t="s">
        <v>167</v>
      </c>
      <c r="C244" s="29">
        <v>109725.53</v>
      </c>
      <c r="D244" s="29">
        <v>109725.53</v>
      </c>
      <c r="E244" s="42">
        <v>0</v>
      </c>
      <c r="F244" s="42">
        <v>0</v>
      </c>
    </row>
    <row r="245" spans="2:9" ht="13.5" customHeight="1" x14ac:dyDescent="0.2">
      <c r="B245" s="53" t="s">
        <v>168</v>
      </c>
      <c r="C245" s="29">
        <v>16347.71</v>
      </c>
      <c r="D245" s="29">
        <v>16347.71</v>
      </c>
      <c r="E245" s="42">
        <v>0</v>
      </c>
      <c r="F245" s="42">
        <v>0</v>
      </c>
    </row>
    <row r="246" spans="2:9" ht="13.5" customHeight="1" x14ac:dyDescent="0.2">
      <c r="B246" s="53" t="s">
        <v>169</v>
      </c>
      <c r="C246" s="29">
        <v>7415.46</v>
      </c>
      <c r="D246" s="29">
        <v>7415.46</v>
      </c>
      <c r="E246" s="42">
        <v>0</v>
      </c>
      <c r="F246" s="42">
        <v>0</v>
      </c>
    </row>
    <row r="247" spans="2:9" x14ac:dyDescent="0.2">
      <c r="B247" s="101" t="s">
        <v>170</v>
      </c>
      <c r="C247" s="29">
        <v>28332.560000000001</v>
      </c>
      <c r="D247" s="29">
        <v>28332.560000000001</v>
      </c>
      <c r="E247" s="42">
        <v>0</v>
      </c>
      <c r="F247" s="42">
        <v>0</v>
      </c>
    </row>
    <row r="248" spans="2:9" ht="13.5" customHeight="1" x14ac:dyDescent="0.2">
      <c r="B248" s="53" t="s">
        <v>171</v>
      </c>
      <c r="C248" s="29">
        <v>13894.32</v>
      </c>
      <c r="D248" s="29">
        <v>13894.32</v>
      </c>
      <c r="E248" s="42">
        <v>0</v>
      </c>
      <c r="F248" s="42">
        <v>0</v>
      </c>
    </row>
    <row r="249" spans="2:9" ht="13.5" customHeight="1" x14ac:dyDescent="0.2">
      <c r="B249" s="53" t="s">
        <v>172</v>
      </c>
      <c r="C249" s="29">
        <v>160012.84</v>
      </c>
      <c r="D249" s="29">
        <v>160012.84</v>
      </c>
      <c r="E249" s="42">
        <v>0</v>
      </c>
      <c r="F249" s="42">
        <v>0</v>
      </c>
    </row>
    <row r="250" spans="2:9" ht="13.5" customHeight="1" x14ac:dyDescent="0.2">
      <c r="B250" s="53" t="s">
        <v>173</v>
      </c>
      <c r="C250" s="29">
        <v>33729.370000000003</v>
      </c>
      <c r="D250" s="29">
        <v>33729.370000000003</v>
      </c>
      <c r="E250" s="42">
        <v>0</v>
      </c>
      <c r="F250" s="42">
        <v>0</v>
      </c>
      <c r="H250" s="56">
        <f>+C250+G250</f>
        <v>33729.370000000003</v>
      </c>
      <c r="I250" s="102"/>
    </row>
    <row r="251" spans="2:9" ht="13.5" customHeight="1" x14ac:dyDescent="0.2">
      <c r="B251" s="53" t="s">
        <v>174</v>
      </c>
      <c r="C251" s="29">
        <v>23216.55</v>
      </c>
      <c r="D251" s="29">
        <v>23216.55</v>
      </c>
      <c r="E251" s="42">
        <v>0</v>
      </c>
      <c r="F251" s="42">
        <v>0</v>
      </c>
    </row>
    <row r="252" spans="2:9" ht="13.5" customHeight="1" x14ac:dyDescent="0.2">
      <c r="B252" s="53" t="s">
        <v>175</v>
      </c>
      <c r="C252" s="29">
        <v>136981.49</v>
      </c>
      <c r="D252" s="29">
        <v>136981.49</v>
      </c>
      <c r="E252" s="42">
        <v>0</v>
      </c>
      <c r="F252" s="42">
        <v>0</v>
      </c>
    </row>
    <row r="253" spans="2:9" ht="13.5" customHeight="1" x14ac:dyDescent="0.2">
      <c r="B253" s="53" t="s">
        <v>176</v>
      </c>
      <c r="C253" s="29">
        <v>1360503.04</v>
      </c>
      <c r="D253" s="29">
        <v>1360503.04</v>
      </c>
      <c r="E253" s="42">
        <v>0</v>
      </c>
      <c r="F253" s="42">
        <v>0</v>
      </c>
    </row>
    <row r="254" spans="2:9" ht="13.5" customHeight="1" x14ac:dyDescent="0.2">
      <c r="B254" s="53" t="s">
        <v>177</v>
      </c>
      <c r="C254" s="29">
        <v>109701.25</v>
      </c>
      <c r="D254" s="29">
        <v>109701.25</v>
      </c>
      <c r="E254" s="42">
        <v>0</v>
      </c>
      <c r="F254" s="42">
        <v>0</v>
      </c>
    </row>
    <row r="255" spans="2:9" ht="13.5" customHeight="1" x14ac:dyDescent="0.2">
      <c r="B255" s="53" t="s">
        <v>178</v>
      </c>
      <c r="C255" s="29">
        <v>1180</v>
      </c>
      <c r="D255" s="29">
        <v>1180</v>
      </c>
      <c r="E255" s="42">
        <v>0</v>
      </c>
      <c r="F255" s="42">
        <v>0</v>
      </c>
    </row>
    <row r="256" spans="2:9" ht="13.5" customHeight="1" x14ac:dyDescent="0.2">
      <c r="B256" s="53" t="s">
        <v>179</v>
      </c>
      <c r="C256" s="29">
        <v>9654</v>
      </c>
      <c r="D256" s="29">
        <v>9654</v>
      </c>
      <c r="E256" s="42">
        <v>0</v>
      </c>
      <c r="F256" s="42">
        <v>0</v>
      </c>
    </row>
    <row r="257" spans="2:6" ht="13.5" customHeight="1" x14ac:dyDescent="0.2">
      <c r="B257" s="53" t="s">
        <v>180</v>
      </c>
      <c r="C257" s="29">
        <v>47641.85</v>
      </c>
      <c r="D257" s="29">
        <v>47641.85</v>
      </c>
      <c r="E257" s="42">
        <v>0</v>
      </c>
      <c r="F257" s="42">
        <v>0</v>
      </c>
    </row>
    <row r="258" spans="2:6" ht="13.5" customHeight="1" x14ac:dyDescent="0.2">
      <c r="B258" s="53" t="s">
        <v>181</v>
      </c>
      <c r="C258" s="29">
        <v>33221.949999999997</v>
      </c>
      <c r="D258" s="29">
        <v>33221.949999999997</v>
      </c>
      <c r="E258" s="42">
        <v>0</v>
      </c>
      <c r="F258" s="42">
        <v>0</v>
      </c>
    </row>
    <row r="259" spans="2:6" ht="13.5" customHeight="1" x14ac:dyDescent="0.2">
      <c r="B259" s="53" t="s">
        <v>182</v>
      </c>
      <c r="C259" s="29">
        <v>5200393.43</v>
      </c>
      <c r="D259" s="29">
        <v>5200393.43</v>
      </c>
      <c r="E259" s="42">
        <v>0</v>
      </c>
      <c r="F259" s="42">
        <v>0</v>
      </c>
    </row>
    <row r="260" spans="2:6" ht="13.5" customHeight="1" x14ac:dyDescent="0.2">
      <c r="B260" s="53" t="s">
        <v>183</v>
      </c>
      <c r="C260" s="29">
        <v>115730.21</v>
      </c>
      <c r="D260" s="29">
        <v>115730.21</v>
      </c>
      <c r="E260" s="42">
        <v>0</v>
      </c>
      <c r="F260" s="42">
        <v>0</v>
      </c>
    </row>
    <row r="261" spans="2:6" ht="13.5" customHeight="1" x14ac:dyDescent="0.2">
      <c r="B261" s="43"/>
      <c r="C261" s="29"/>
      <c r="D261" s="29"/>
      <c r="E261" s="42">
        <v>0</v>
      </c>
      <c r="F261" s="42">
        <v>0</v>
      </c>
    </row>
    <row r="262" spans="2:6" x14ac:dyDescent="0.2">
      <c r="B262" s="103"/>
      <c r="C262" s="37">
        <f>SUM(C217:C261)</f>
        <v>13137730.970000001</v>
      </c>
      <c r="D262" s="37">
        <f>+D236+D218</f>
        <v>13137730.970000001</v>
      </c>
      <c r="E262" s="81">
        <f>SUM(E217:E261)</f>
        <v>0</v>
      </c>
      <c r="F262" s="81">
        <f>SUM(F217:F261)</f>
        <v>0</v>
      </c>
    </row>
    <row r="265" spans="2:6" x14ac:dyDescent="0.2">
      <c r="B265" s="104" t="s">
        <v>143</v>
      </c>
      <c r="C265" s="98" t="s">
        <v>8</v>
      </c>
      <c r="D265" s="24" t="s">
        <v>50</v>
      </c>
      <c r="E265" s="24" t="s">
        <v>51</v>
      </c>
      <c r="F265" s="24" t="s">
        <v>52</v>
      </c>
    </row>
    <row r="266" spans="2:6" x14ac:dyDescent="0.2">
      <c r="B266" s="28" t="s">
        <v>184</v>
      </c>
      <c r="C266" s="29"/>
      <c r="D266" s="29"/>
      <c r="E266" s="29"/>
      <c r="F266" s="29"/>
    </row>
    <row r="267" spans="2:6" x14ac:dyDescent="0.2">
      <c r="B267" s="53" t="s">
        <v>185</v>
      </c>
      <c r="C267" s="42">
        <v>4995756.43</v>
      </c>
      <c r="D267" s="42">
        <v>4995756.43</v>
      </c>
      <c r="E267" s="42">
        <v>0</v>
      </c>
      <c r="F267" s="42">
        <v>0</v>
      </c>
    </row>
    <row r="268" spans="2:6" x14ac:dyDescent="0.2">
      <c r="B268" s="53" t="s">
        <v>186</v>
      </c>
      <c r="C268" s="42">
        <v>1379790</v>
      </c>
      <c r="D268" s="42">
        <v>1379790</v>
      </c>
      <c r="E268" s="42">
        <v>0</v>
      </c>
      <c r="F268" s="42">
        <v>0</v>
      </c>
    </row>
    <row r="269" spans="2:6" x14ac:dyDescent="0.2">
      <c r="B269" s="53" t="s">
        <v>187</v>
      </c>
      <c r="C269" s="42">
        <v>6650</v>
      </c>
      <c r="D269" s="42">
        <v>6650</v>
      </c>
      <c r="E269" s="42">
        <v>0</v>
      </c>
      <c r="F269" s="42">
        <v>0</v>
      </c>
    </row>
    <row r="270" spans="2:6" x14ac:dyDescent="0.2">
      <c r="B270" s="53" t="s">
        <v>188</v>
      </c>
      <c r="C270" s="42">
        <v>6940</v>
      </c>
      <c r="D270" s="42">
        <v>6940</v>
      </c>
      <c r="E270" s="42">
        <v>0</v>
      </c>
      <c r="F270" s="42">
        <v>0</v>
      </c>
    </row>
    <row r="271" spans="2:6" x14ac:dyDescent="0.2">
      <c r="B271" s="43"/>
      <c r="C271" s="29"/>
      <c r="D271" s="29"/>
      <c r="E271" s="29"/>
      <c r="F271" s="29"/>
    </row>
    <row r="272" spans="2:6" x14ac:dyDescent="0.2">
      <c r="C272" s="37">
        <f>SUM(C266:C271)</f>
        <v>6389136.4299999997</v>
      </c>
      <c r="D272" s="37">
        <f>SUM(D266:D271)</f>
        <v>6389136.4299999997</v>
      </c>
      <c r="E272" s="81">
        <f>SUM(E266:E271)</f>
        <v>0</v>
      </c>
      <c r="F272" s="81">
        <f>SUM(F266:F271)</f>
        <v>0</v>
      </c>
    </row>
    <row r="273" spans="2:6" x14ac:dyDescent="0.2">
      <c r="B273" s="103"/>
      <c r="C273" s="38"/>
      <c r="D273" s="38"/>
      <c r="E273" s="105"/>
      <c r="F273" s="105"/>
    </row>
    <row r="274" spans="2:6" x14ac:dyDescent="0.2">
      <c r="B274" s="103"/>
      <c r="C274" s="38"/>
      <c r="D274" s="38"/>
      <c r="E274" s="105"/>
      <c r="F274" s="105"/>
    </row>
    <row r="275" spans="2:6" x14ac:dyDescent="0.2">
      <c r="B275" s="88" t="s">
        <v>189</v>
      </c>
      <c r="C275" s="89" t="s">
        <v>8</v>
      </c>
      <c r="D275" s="24" t="s">
        <v>190</v>
      </c>
      <c r="E275" s="24" t="s">
        <v>141</v>
      </c>
    </row>
    <row r="276" spans="2:6" x14ac:dyDescent="0.2">
      <c r="B276" s="84" t="s">
        <v>191</v>
      </c>
      <c r="C276" s="106"/>
      <c r="D276" s="107"/>
      <c r="E276" s="108"/>
    </row>
    <row r="277" spans="2:6" x14ac:dyDescent="0.2">
      <c r="B277" s="48" t="s">
        <v>54</v>
      </c>
      <c r="C277" s="30"/>
      <c r="D277" s="109"/>
      <c r="E277" s="110"/>
    </row>
    <row r="278" spans="2:6" x14ac:dyDescent="0.2">
      <c r="B278" s="111"/>
      <c r="C278" s="112"/>
      <c r="D278" s="113"/>
      <c r="E278" s="114"/>
    </row>
    <row r="279" spans="2:6" x14ac:dyDescent="0.2">
      <c r="C279" s="81">
        <v>0</v>
      </c>
      <c r="D279" s="115"/>
      <c r="E279" s="116"/>
    </row>
    <row r="280" spans="2:6" x14ac:dyDescent="0.2">
      <c r="B280" s="104" t="s">
        <v>192</v>
      </c>
      <c r="C280" s="98" t="s">
        <v>8</v>
      </c>
      <c r="D280" s="24" t="s">
        <v>190</v>
      </c>
      <c r="E280" s="24" t="s">
        <v>141</v>
      </c>
    </row>
    <row r="281" spans="2:6" x14ac:dyDescent="0.2">
      <c r="B281" s="28" t="s">
        <v>193</v>
      </c>
      <c r="C281" s="29"/>
      <c r="D281" s="109"/>
      <c r="E281" s="110"/>
    </row>
    <row r="282" spans="2:6" x14ac:dyDescent="0.2">
      <c r="B282" s="53"/>
      <c r="C282" s="29"/>
      <c r="D282" s="109"/>
      <c r="E282" s="110"/>
    </row>
    <row r="283" spans="2:6" x14ac:dyDescent="0.2">
      <c r="B283" s="48" t="s">
        <v>54</v>
      </c>
      <c r="C283" s="29"/>
      <c r="D283" s="109"/>
      <c r="E283" s="110"/>
    </row>
    <row r="284" spans="2:6" x14ac:dyDescent="0.2">
      <c r="B284" s="43"/>
      <c r="C284" s="29"/>
      <c r="D284" s="109"/>
      <c r="E284" s="110"/>
    </row>
    <row r="285" spans="2:6" x14ac:dyDescent="0.2">
      <c r="C285" s="81">
        <v>0</v>
      </c>
      <c r="D285" s="115"/>
      <c r="E285" s="116"/>
    </row>
    <row r="286" spans="2:6" x14ac:dyDescent="0.2">
      <c r="C286" s="38"/>
      <c r="D286" s="38"/>
      <c r="E286" s="38"/>
      <c r="F286" s="38"/>
    </row>
    <row r="287" spans="2:6" x14ac:dyDescent="0.2">
      <c r="C287" s="38"/>
      <c r="D287" s="38"/>
      <c r="E287" s="38"/>
      <c r="F287" s="38"/>
    </row>
    <row r="288" spans="2:6" x14ac:dyDescent="0.2">
      <c r="B288" s="88" t="s">
        <v>194</v>
      </c>
      <c r="C288" s="89" t="s">
        <v>8</v>
      </c>
      <c r="D288" s="24" t="s">
        <v>190</v>
      </c>
      <c r="E288" s="24" t="s">
        <v>141</v>
      </c>
      <c r="F288" s="38"/>
    </row>
    <row r="289" spans="2:6" x14ac:dyDescent="0.2">
      <c r="B289" s="84" t="s">
        <v>195</v>
      </c>
      <c r="C289" s="106"/>
      <c r="D289" s="117"/>
      <c r="E289" s="108"/>
      <c r="F289" s="38"/>
    </row>
    <row r="290" spans="2:6" x14ac:dyDescent="0.2">
      <c r="B290" s="118" t="s">
        <v>54</v>
      </c>
      <c r="C290" s="119"/>
      <c r="D290" s="120"/>
      <c r="E290" s="110"/>
    </row>
    <row r="291" spans="2:6" x14ac:dyDescent="0.2">
      <c r="B291" s="111"/>
      <c r="C291" s="112"/>
      <c r="D291" s="121"/>
      <c r="E291" s="114"/>
    </row>
    <row r="292" spans="2:6" x14ac:dyDescent="0.2">
      <c r="C292" s="81">
        <f>SUM(C291:C291)</f>
        <v>0</v>
      </c>
      <c r="D292" s="115"/>
      <c r="E292" s="116"/>
    </row>
    <row r="295" spans="2:6" x14ac:dyDescent="0.2">
      <c r="B295" s="88" t="s">
        <v>196</v>
      </c>
      <c r="C295" s="89" t="s">
        <v>8</v>
      </c>
      <c r="D295" s="83" t="s">
        <v>190</v>
      </c>
      <c r="E295" s="83" t="s">
        <v>68</v>
      </c>
    </row>
    <row r="296" spans="2:6" x14ac:dyDescent="0.2">
      <c r="B296" s="84" t="s">
        <v>197</v>
      </c>
      <c r="C296" s="27"/>
      <c r="D296" s="27">
        <v>0</v>
      </c>
      <c r="E296" s="27">
        <v>0</v>
      </c>
    </row>
    <row r="297" spans="2:6" x14ac:dyDescent="0.2">
      <c r="B297" s="118" t="s">
        <v>54</v>
      </c>
      <c r="C297" s="30"/>
      <c r="D297" s="30"/>
      <c r="E297" s="30"/>
    </row>
    <row r="298" spans="2:6" x14ac:dyDescent="0.2">
      <c r="B298" s="50"/>
      <c r="C298" s="122"/>
      <c r="D298" s="122">
        <v>0</v>
      </c>
      <c r="E298" s="122">
        <v>0</v>
      </c>
    </row>
    <row r="299" spans="2:6" x14ac:dyDescent="0.2">
      <c r="C299" s="81">
        <f>SUM(C298:C298)</f>
        <v>0</v>
      </c>
      <c r="D299" s="115"/>
      <c r="E299" s="116"/>
    </row>
    <row r="306" spans="2:5" x14ac:dyDescent="0.2">
      <c r="C306" s="45"/>
      <c r="D306" s="45"/>
      <c r="E306" s="45"/>
    </row>
    <row r="307" spans="2:5" x14ac:dyDescent="0.2">
      <c r="C307" s="45"/>
      <c r="D307" s="45"/>
      <c r="E307" s="45"/>
    </row>
    <row r="308" spans="2:5" x14ac:dyDescent="0.2">
      <c r="C308" s="38"/>
      <c r="D308" s="123"/>
      <c r="E308" s="123"/>
    </row>
    <row r="310" spans="2:5" x14ac:dyDescent="0.2">
      <c r="B310" s="4"/>
    </row>
    <row r="311" spans="2:5" x14ac:dyDescent="0.2">
      <c r="B311" s="4"/>
    </row>
    <row r="312" spans="2:5" x14ac:dyDescent="0.2">
      <c r="B312" s="4"/>
    </row>
    <row r="313" spans="2:5" x14ac:dyDescent="0.2">
      <c r="B313" s="4"/>
    </row>
    <row r="314" spans="2:5" x14ac:dyDescent="0.2">
      <c r="B314" s="4"/>
    </row>
    <row r="315" spans="2:5" x14ac:dyDescent="0.2">
      <c r="B315" s="4"/>
    </row>
    <row r="316" spans="2:5" x14ac:dyDescent="0.2">
      <c r="B316" s="4"/>
    </row>
    <row r="319" spans="2:5" x14ac:dyDescent="0.2">
      <c r="B319" s="104" t="s">
        <v>198</v>
      </c>
      <c r="C319" s="98" t="s">
        <v>8</v>
      </c>
      <c r="D319" s="24" t="s">
        <v>190</v>
      </c>
      <c r="E319" s="24" t="s">
        <v>141</v>
      </c>
    </row>
    <row r="320" spans="2:5" x14ac:dyDescent="0.2">
      <c r="B320" s="28" t="s">
        <v>199</v>
      </c>
      <c r="C320" s="29"/>
      <c r="D320" s="109"/>
      <c r="E320" s="110"/>
    </row>
    <row r="321" spans="2:5" ht="13.5" customHeight="1" x14ac:dyDescent="0.2">
      <c r="B321" s="53" t="s">
        <v>200</v>
      </c>
      <c r="C321" s="29">
        <v>4500000</v>
      </c>
      <c r="D321" s="109" t="s">
        <v>201</v>
      </c>
      <c r="E321" s="110"/>
    </row>
    <row r="322" spans="2:5" ht="13.5" customHeight="1" x14ac:dyDescent="0.2">
      <c r="B322" s="53" t="s">
        <v>202</v>
      </c>
      <c r="C322" s="29">
        <v>4402000</v>
      </c>
      <c r="D322" s="109" t="s">
        <v>201</v>
      </c>
      <c r="E322" s="110"/>
    </row>
    <row r="323" spans="2:5" ht="13.5" customHeight="1" x14ac:dyDescent="0.2">
      <c r="B323" s="53" t="s">
        <v>203</v>
      </c>
      <c r="C323" s="29">
        <v>4076.59</v>
      </c>
      <c r="D323" s="109" t="s">
        <v>201</v>
      </c>
      <c r="E323" s="110"/>
    </row>
    <row r="324" spans="2:5" ht="13.5" customHeight="1" x14ac:dyDescent="0.2">
      <c r="B324" s="53" t="s">
        <v>204</v>
      </c>
      <c r="C324" s="29">
        <v>2777457.07</v>
      </c>
      <c r="D324" s="109" t="s">
        <v>201</v>
      </c>
      <c r="E324" s="110"/>
    </row>
    <row r="325" spans="2:5" ht="13.5" customHeight="1" x14ac:dyDescent="0.2">
      <c r="B325" s="53" t="s">
        <v>205</v>
      </c>
      <c r="C325" s="29">
        <v>6613024</v>
      </c>
      <c r="D325" s="109" t="s">
        <v>201</v>
      </c>
      <c r="E325" s="110"/>
    </row>
    <row r="326" spans="2:5" ht="13.5" customHeight="1" x14ac:dyDescent="0.2">
      <c r="B326" s="53" t="s">
        <v>206</v>
      </c>
      <c r="C326" s="29">
        <v>12000000</v>
      </c>
      <c r="D326" s="109" t="s">
        <v>201</v>
      </c>
      <c r="E326" s="110"/>
    </row>
    <row r="327" spans="2:5" ht="13.5" customHeight="1" x14ac:dyDescent="0.2">
      <c r="B327" s="53" t="s">
        <v>207</v>
      </c>
      <c r="C327" s="29">
        <v>10000000</v>
      </c>
      <c r="D327" s="109" t="s">
        <v>201</v>
      </c>
      <c r="E327" s="110"/>
    </row>
    <row r="328" spans="2:5" ht="13.5" customHeight="1" x14ac:dyDescent="0.2">
      <c r="B328" s="53" t="s">
        <v>208</v>
      </c>
      <c r="C328" s="29">
        <v>4947073.09</v>
      </c>
      <c r="D328" s="109" t="s">
        <v>201</v>
      </c>
      <c r="E328" s="110"/>
    </row>
    <row r="329" spans="2:5" ht="13.5" customHeight="1" x14ac:dyDescent="0.2">
      <c r="B329" s="53" t="s">
        <v>209</v>
      </c>
      <c r="C329" s="29">
        <v>4108970.02</v>
      </c>
      <c r="D329" s="109" t="s">
        <v>201</v>
      </c>
      <c r="E329" s="110"/>
    </row>
    <row r="330" spans="2:5" ht="13.5" customHeight="1" x14ac:dyDescent="0.2">
      <c r="B330" s="53" t="s">
        <v>210</v>
      </c>
      <c r="C330" s="29">
        <v>8000000</v>
      </c>
      <c r="D330" s="109" t="s">
        <v>201</v>
      </c>
      <c r="E330" s="110"/>
    </row>
    <row r="331" spans="2:5" ht="13.5" customHeight="1" x14ac:dyDescent="0.2">
      <c r="B331" s="53" t="s">
        <v>211</v>
      </c>
      <c r="C331" s="29">
        <v>1800000</v>
      </c>
      <c r="D331" s="109" t="s">
        <v>201</v>
      </c>
      <c r="E331" s="110"/>
    </row>
    <row r="332" spans="2:5" ht="13.5" customHeight="1" x14ac:dyDescent="0.2">
      <c r="B332" s="53" t="s">
        <v>212</v>
      </c>
      <c r="C332" s="29">
        <v>2320055</v>
      </c>
      <c r="D332" s="109" t="s">
        <v>201</v>
      </c>
      <c r="E332" s="110"/>
    </row>
    <row r="333" spans="2:5" ht="13.5" customHeight="1" x14ac:dyDescent="0.2">
      <c r="B333" s="53" t="s">
        <v>213</v>
      </c>
      <c r="C333" s="29">
        <v>-782630.03</v>
      </c>
      <c r="D333" s="109" t="s">
        <v>201</v>
      </c>
      <c r="E333" s="110"/>
    </row>
    <row r="334" spans="2:5" ht="13.5" customHeight="1" x14ac:dyDescent="0.2">
      <c r="B334" s="53" t="s">
        <v>214</v>
      </c>
      <c r="C334" s="29">
        <v>1057573.2</v>
      </c>
      <c r="D334" s="109" t="s">
        <v>201</v>
      </c>
      <c r="E334" s="110"/>
    </row>
    <row r="335" spans="2:5" ht="13.5" customHeight="1" x14ac:dyDescent="0.2">
      <c r="B335" s="53" t="s">
        <v>215</v>
      </c>
      <c r="C335" s="29">
        <v>25543.05</v>
      </c>
      <c r="D335" s="109" t="s">
        <v>201</v>
      </c>
      <c r="E335" s="110"/>
    </row>
    <row r="336" spans="2:5" ht="13.5" customHeight="1" x14ac:dyDescent="0.2">
      <c r="B336" s="53" t="s">
        <v>216</v>
      </c>
      <c r="C336" s="29">
        <v>5046477.87</v>
      </c>
      <c r="D336" s="109" t="s">
        <v>201</v>
      </c>
      <c r="E336" s="110"/>
    </row>
    <row r="337" spans="2:5" ht="13.5" customHeight="1" x14ac:dyDescent="0.2">
      <c r="B337" s="53" t="s">
        <v>217</v>
      </c>
      <c r="C337" s="29">
        <v>1541469.16</v>
      </c>
      <c r="D337" s="109" t="s">
        <v>201</v>
      </c>
      <c r="E337" s="110"/>
    </row>
    <row r="338" spans="2:5" ht="13.5" customHeight="1" x14ac:dyDescent="0.2">
      <c r="B338" s="53" t="s">
        <v>218</v>
      </c>
      <c r="C338" s="29">
        <v>59120.800000000003</v>
      </c>
      <c r="D338" s="109" t="s">
        <v>201</v>
      </c>
      <c r="E338" s="110"/>
    </row>
    <row r="339" spans="2:5" ht="13.5" customHeight="1" x14ac:dyDescent="0.2">
      <c r="B339" s="53" t="s">
        <v>219</v>
      </c>
      <c r="C339" s="29">
        <v>118372.24</v>
      </c>
      <c r="D339" s="109" t="s">
        <v>201</v>
      </c>
      <c r="E339" s="110"/>
    </row>
    <row r="340" spans="2:5" ht="13.5" customHeight="1" x14ac:dyDescent="0.2">
      <c r="B340" s="53" t="s">
        <v>220</v>
      </c>
      <c r="C340" s="29">
        <v>851935.11</v>
      </c>
      <c r="D340" s="109" t="s">
        <v>201</v>
      </c>
      <c r="E340" s="110"/>
    </row>
    <row r="341" spans="2:5" ht="13.5" customHeight="1" x14ac:dyDescent="0.2">
      <c r="B341" s="53" t="s">
        <v>205</v>
      </c>
      <c r="C341" s="29">
        <v>3030161</v>
      </c>
      <c r="D341" s="109" t="s">
        <v>201</v>
      </c>
      <c r="E341" s="110"/>
    </row>
    <row r="342" spans="2:5" ht="13.5" customHeight="1" x14ac:dyDescent="0.2">
      <c r="B342" s="53" t="s">
        <v>221</v>
      </c>
      <c r="C342" s="29">
        <v>500648.44</v>
      </c>
      <c r="D342" s="109" t="s">
        <v>201</v>
      </c>
      <c r="E342" s="110"/>
    </row>
    <row r="343" spans="2:5" ht="13.5" customHeight="1" x14ac:dyDescent="0.2">
      <c r="B343" s="53" t="s">
        <v>222</v>
      </c>
      <c r="C343" s="29">
        <v>30838.55</v>
      </c>
      <c r="D343" s="109" t="s">
        <v>201</v>
      </c>
      <c r="E343" s="110"/>
    </row>
    <row r="344" spans="2:5" ht="13.5" customHeight="1" x14ac:dyDescent="0.2">
      <c r="B344" s="53" t="s">
        <v>223</v>
      </c>
      <c r="C344" s="29">
        <v>1975507.83</v>
      </c>
      <c r="D344" s="109" t="s">
        <v>201</v>
      </c>
      <c r="E344" s="110"/>
    </row>
    <row r="345" spans="2:5" ht="13.5" customHeight="1" x14ac:dyDescent="0.2">
      <c r="B345" s="53" t="s">
        <v>224</v>
      </c>
      <c r="C345" s="29">
        <v>1762883.99</v>
      </c>
      <c r="D345" s="109" t="s">
        <v>201</v>
      </c>
      <c r="E345" s="110"/>
    </row>
    <row r="346" spans="2:5" ht="13.5" customHeight="1" x14ac:dyDescent="0.2">
      <c r="B346" s="124" t="s">
        <v>225</v>
      </c>
      <c r="C346" s="99">
        <v>303938.45</v>
      </c>
      <c r="D346" s="109" t="s">
        <v>201</v>
      </c>
      <c r="E346" s="110"/>
    </row>
    <row r="347" spans="2:5" ht="13.5" customHeight="1" x14ac:dyDescent="0.2">
      <c r="B347" s="111"/>
      <c r="C347" s="29"/>
      <c r="D347" s="109"/>
      <c r="E347" s="125"/>
    </row>
    <row r="348" spans="2:5" x14ac:dyDescent="0.2">
      <c r="C348" s="37">
        <f>SUM(C320:C346)</f>
        <v>76994495.429999977</v>
      </c>
      <c r="D348" s="115"/>
      <c r="E348" s="116"/>
    </row>
    <row r="351" spans="2:5" x14ac:dyDescent="0.2">
      <c r="B351" s="104" t="s">
        <v>226</v>
      </c>
      <c r="C351" s="98" t="s">
        <v>8</v>
      </c>
      <c r="D351" s="24" t="s">
        <v>190</v>
      </c>
      <c r="E351" s="24" t="s">
        <v>141</v>
      </c>
    </row>
    <row r="352" spans="2:5" x14ac:dyDescent="0.2">
      <c r="B352" s="28" t="s">
        <v>227</v>
      </c>
      <c r="C352" s="29"/>
      <c r="D352" s="109"/>
      <c r="E352" s="110"/>
    </row>
    <row r="353" spans="2:5" x14ac:dyDescent="0.2">
      <c r="B353" s="53"/>
      <c r="C353" s="29">
        <v>0</v>
      </c>
      <c r="D353" s="109" t="s">
        <v>201</v>
      </c>
      <c r="E353" s="110"/>
    </row>
    <row r="354" spans="2:5" x14ac:dyDescent="0.2">
      <c r="B354" s="111"/>
      <c r="C354" s="29"/>
      <c r="D354" s="113"/>
      <c r="E354" s="114"/>
    </row>
    <row r="355" spans="2:5" x14ac:dyDescent="0.2">
      <c r="C355" s="37">
        <f>SUM(C352:C354)</f>
        <v>0</v>
      </c>
      <c r="D355" s="115"/>
      <c r="E355" s="116"/>
    </row>
    <row r="356" spans="2:5" x14ac:dyDescent="0.2">
      <c r="C356" s="45"/>
      <c r="D356" s="45"/>
      <c r="E356" s="45"/>
    </row>
    <row r="357" spans="2:5" x14ac:dyDescent="0.2">
      <c r="C357" s="45"/>
      <c r="D357" s="45"/>
      <c r="E357" s="45"/>
    </row>
    <row r="358" spans="2:5" x14ac:dyDescent="0.2">
      <c r="C358" s="45"/>
      <c r="D358" s="45"/>
      <c r="E358" s="45"/>
    </row>
    <row r="359" spans="2:5" x14ac:dyDescent="0.2">
      <c r="B359" s="18" t="s">
        <v>228</v>
      </c>
    </row>
    <row r="360" spans="2:5" x14ac:dyDescent="0.2">
      <c r="B360" s="18"/>
    </row>
    <row r="361" spans="2:5" x14ac:dyDescent="0.2">
      <c r="B361" s="18" t="s">
        <v>229</v>
      </c>
    </row>
    <row r="363" spans="2:5" x14ac:dyDescent="0.2">
      <c r="B363" s="104" t="s">
        <v>230</v>
      </c>
      <c r="C363" s="98" t="s">
        <v>8</v>
      </c>
      <c r="D363" s="24" t="s">
        <v>231</v>
      </c>
      <c r="E363" s="24" t="s">
        <v>68</v>
      </c>
    </row>
    <row r="364" spans="2:5" x14ac:dyDescent="0.2">
      <c r="B364" s="25" t="s">
        <v>232</v>
      </c>
      <c r="C364" s="29"/>
      <c r="D364" s="27"/>
      <c r="E364" s="27"/>
    </row>
    <row r="365" spans="2:5" ht="12.75" customHeight="1" x14ac:dyDescent="0.2">
      <c r="B365" s="53" t="s">
        <v>233</v>
      </c>
      <c r="C365" s="29">
        <v>153964.44</v>
      </c>
      <c r="D365" s="30"/>
      <c r="E365" s="30"/>
    </row>
    <row r="366" spans="2:5" ht="12.75" customHeight="1" x14ac:dyDescent="0.2">
      <c r="B366" s="53" t="s">
        <v>234</v>
      </c>
      <c r="C366" s="29">
        <v>14100</v>
      </c>
      <c r="D366" s="30"/>
      <c r="E366" s="30"/>
    </row>
    <row r="367" spans="2:5" ht="12.75" customHeight="1" x14ac:dyDescent="0.2">
      <c r="B367" s="53" t="s">
        <v>235</v>
      </c>
      <c r="C367" s="29">
        <v>16744.57</v>
      </c>
      <c r="D367" s="30"/>
      <c r="E367" s="30"/>
    </row>
    <row r="368" spans="2:5" ht="12.75" customHeight="1" x14ac:dyDescent="0.2">
      <c r="B368" s="53" t="s">
        <v>236</v>
      </c>
      <c r="C368" s="29">
        <v>894589.62</v>
      </c>
      <c r="D368" s="30"/>
      <c r="E368" s="30"/>
    </row>
    <row r="369" spans="2:5" ht="12.75" customHeight="1" x14ac:dyDescent="0.2">
      <c r="B369" s="53" t="s">
        <v>237</v>
      </c>
      <c r="C369" s="29">
        <v>289675.39</v>
      </c>
      <c r="D369" s="30"/>
      <c r="E369" s="30"/>
    </row>
    <row r="370" spans="2:5" ht="12.75" customHeight="1" x14ac:dyDescent="0.2">
      <c r="B370" s="53" t="s">
        <v>238</v>
      </c>
      <c r="C370" s="29">
        <v>132.37</v>
      </c>
      <c r="D370" s="30"/>
      <c r="E370" s="30"/>
    </row>
    <row r="371" spans="2:5" ht="12.75" customHeight="1" x14ac:dyDescent="0.2">
      <c r="B371" s="53" t="s">
        <v>239</v>
      </c>
      <c r="C371" s="29">
        <v>265043.31</v>
      </c>
      <c r="D371" s="30"/>
      <c r="E371" s="30"/>
    </row>
    <row r="372" spans="2:5" ht="12.75" customHeight="1" x14ac:dyDescent="0.2">
      <c r="B372" s="53" t="s">
        <v>240</v>
      </c>
      <c r="C372" s="29">
        <v>131337.41</v>
      </c>
      <c r="D372" s="30"/>
      <c r="E372" s="30"/>
    </row>
    <row r="373" spans="2:5" ht="12.75" customHeight="1" x14ac:dyDescent="0.2">
      <c r="B373" s="53" t="s">
        <v>241</v>
      </c>
      <c r="C373" s="29">
        <v>9476.2099999999991</v>
      </c>
      <c r="D373" s="30"/>
      <c r="E373" s="30"/>
    </row>
    <row r="374" spans="2:5" ht="12.75" customHeight="1" x14ac:dyDescent="0.2">
      <c r="B374" s="53" t="s">
        <v>242</v>
      </c>
      <c r="C374" s="29">
        <v>17940.86</v>
      </c>
      <c r="D374" s="30"/>
      <c r="E374" s="30"/>
    </row>
    <row r="375" spans="2:5" ht="12.75" customHeight="1" x14ac:dyDescent="0.2">
      <c r="B375" s="53" t="s">
        <v>243</v>
      </c>
      <c r="C375" s="29">
        <v>627446.86</v>
      </c>
      <c r="D375" s="30"/>
      <c r="E375" s="30"/>
    </row>
    <row r="376" spans="2:5" ht="12.75" customHeight="1" x14ac:dyDescent="0.2">
      <c r="B376" s="53" t="s">
        <v>244</v>
      </c>
      <c r="C376" s="29">
        <v>11897181</v>
      </c>
      <c r="D376" s="30"/>
      <c r="E376" s="30"/>
    </row>
    <row r="377" spans="2:5" ht="12.75" customHeight="1" x14ac:dyDescent="0.2">
      <c r="B377" s="53" t="s">
        <v>245</v>
      </c>
      <c r="C377" s="29">
        <v>36323.46</v>
      </c>
      <c r="D377" s="30"/>
      <c r="E377" s="30"/>
    </row>
    <row r="378" spans="2:5" ht="12.75" customHeight="1" x14ac:dyDescent="0.2">
      <c r="B378" s="53" t="s">
        <v>246</v>
      </c>
      <c r="C378" s="29">
        <v>99992.62</v>
      </c>
      <c r="D378" s="30"/>
      <c r="E378" s="30"/>
    </row>
    <row r="379" spans="2:5" ht="12.75" customHeight="1" x14ac:dyDescent="0.2">
      <c r="B379" s="53" t="s">
        <v>247</v>
      </c>
      <c r="C379" s="29">
        <v>5164.0200000000004</v>
      </c>
      <c r="D379" s="30"/>
      <c r="E379" s="30"/>
    </row>
    <row r="380" spans="2:5" ht="12.75" customHeight="1" x14ac:dyDescent="0.2">
      <c r="B380" s="53" t="s">
        <v>248</v>
      </c>
      <c r="C380" s="29">
        <v>7666.74</v>
      </c>
      <c r="D380" s="30"/>
      <c r="E380" s="30"/>
    </row>
    <row r="381" spans="2:5" ht="12.75" customHeight="1" x14ac:dyDescent="0.2">
      <c r="B381" s="53" t="s">
        <v>249</v>
      </c>
      <c r="C381" s="29">
        <v>7070.88</v>
      </c>
      <c r="D381" s="30"/>
      <c r="E381" s="30"/>
    </row>
    <row r="382" spans="2:5" ht="12.75" customHeight="1" x14ac:dyDescent="0.2">
      <c r="B382" s="53" t="s">
        <v>250</v>
      </c>
      <c r="C382" s="29">
        <v>1384.72</v>
      </c>
      <c r="D382" s="30"/>
      <c r="E382" s="30"/>
    </row>
    <row r="383" spans="2:5" ht="12.75" customHeight="1" x14ac:dyDescent="0.2">
      <c r="B383" s="53" t="s">
        <v>251</v>
      </c>
      <c r="C383" s="29">
        <v>24420.720000000001</v>
      </c>
      <c r="D383" s="30"/>
      <c r="E383" s="30"/>
    </row>
    <row r="384" spans="2:5" ht="12.75" customHeight="1" x14ac:dyDescent="0.2">
      <c r="B384" s="53" t="s">
        <v>252</v>
      </c>
      <c r="C384" s="29">
        <v>30481.64</v>
      </c>
      <c r="D384" s="30"/>
      <c r="E384" s="30"/>
    </row>
    <row r="385" spans="2:5" ht="12.75" customHeight="1" x14ac:dyDescent="0.2">
      <c r="B385" s="53" t="s">
        <v>253</v>
      </c>
      <c r="C385" s="29">
        <v>524884.74</v>
      </c>
      <c r="D385" s="30"/>
      <c r="E385" s="30"/>
    </row>
    <row r="386" spans="2:5" ht="12.75" customHeight="1" x14ac:dyDescent="0.2">
      <c r="B386" s="53" t="s">
        <v>254</v>
      </c>
      <c r="C386" s="29">
        <v>5276096.18</v>
      </c>
      <c r="D386" s="30"/>
      <c r="E386" s="30"/>
    </row>
    <row r="387" spans="2:5" ht="12.75" customHeight="1" x14ac:dyDescent="0.2">
      <c r="B387" s="53" t="s">
        <v>255</v>
      </c>
      <c r="C387" s="29">
        <v>389.84</v>
      </c>
      <c r="D387" s="30"/>
      <c r="E387" s="30"/>
    </row>
    <row r="388" spans="2:5" ht="12.75" customHeight="1" x14ac:dyDescent="0.2">
      <c r="B388" s="53" t="s">
        <v>256</v>
      </c>
      <c r="C388" s="29">
        <v>842.54</v>
      </c>
      <c r="D388" s="30"/>
      <c r="E388" s="30"/>
    </row>
    <row r="389" spans="2:5" ht="12.75" customHeight="1" x14ac:dyDescent="0.2">
      <c r="B389" s="53" t="s">
        <v>257</v>
      </c>
      <c r="C389" s="29">
        <v>13934.28</v>
      </c>
      <c r="D389" s="30"/>
      <c r="E389" s="30"/>
    </row>
    <row r="390" spans="2:5" ht="12.75" customHeight="1" x14ac:dyDescent="0.2">
      <c r="B390" s="53" t="s">
        <v>258</v>
      </c>
      <c r="C390" s="29">
        <v>60716.27</v>
      </c>
      <c r="D390" s="30"/>
      <c r="E390" s="30"/>
    </row>
    <row r="391" spans="2:5" ht="12.75" customHeight="1" x14ac:dyDescent="0.2">
      <c r="B391" s="53" t="s">
        <v>259</v>
      </c>
      <c r="C391" s="29">
        <v>140837.63</v>
      </c>
      <c r="D391" s="30"/>
      <c r="E391" s="30"/>
    </row>
    <row r="392" spans="2:5" ht="12.75" customHeight="1" x14ac:dyDescent="0.2">
      <c r="B392" s="53" t="s">
        <v>260</v>
      </c>
      <c r="C392" s="29">
        <v>1563062.21</v>
      </c>
      <c r="D392" s="30"/>
      <c r="E392" s="30"/>
    </row>
    <row r="393" spans="2:5" ht="12.75" customHeight="1" x14ac:dyDescent="0.2">
      <c r="B393" s="53" t="s">
        <v>261</v>
      </c>
      <c r="C393" s="29">
        <v>3312.32</v>
      </c>
      <c r="D393" s="30"/>
      <c r="E393" s="30"/>
    </row>
    <row r="394" spans="2:5" ht="12.75" customHeight="1" x14ac:dyDescent="0.2">
      <c r="B394" s="53" t="s">
        <v>262</v>
      </c>
      <c r="C394" s="29">
        <v>15299.63</v>
      </c>
      <c r="D394" s="30"/>
      <c r="E394" s="30"/>
    </row>
    <row r="395" spans="2:5" ht="12.75" customHeight="1" x14ac:dyDescent="0.2">
      <c r="B395" s="53" t="s">
        <v>263</v>
      </c>
      <c r="C395" s="29">
        <v>39355.629999999997</v>
      </c>
      <c r="D395" s="30"/>
      <c r="E395" s="30"/>
    </row>
    <row r="396" spans="2:5" ht="12.75" customHeight="1" x14ac:dyDescent="0.2">
      <c r="B396" s="53" t="s">
        <v>264</v>
      </c>
      <c r="C396" s="29">
        <v>129864.8</v>
      </c>
      <c r="D396" s="30"/>
      <c r="E396" s="30"/>
    </row>
    <row r="397" spans="2:5" ht="12.75" customHeight="1" x14ac:dyDescent="0.2">
      <c r="B397" s="53" t="s">
        <v>265</v>
      </c>
      <c r="C397" s="29">
        <v>96264.84</v>
      </c>
      <c r="D397" s="30"/>
      <c r="E397" s="30"/>
    </row>
    <row r="398" spans="2:5" ht="12.75" customHeight="1" x14ac:dyDescent="0.2">
      <c r="B398" s="53" t="s">
        <v>266</v>
      </c>
      <c r="C398" s="29">
        <v>5049.51</v>
      </c>
      <c r="D398" s="30"/>
      <c r="E398" s="30"/>
    </row>
    <row r="399" spans="2:5" ht="12.75" customHeight="1" x14ac:dyDescent="0.2">
      <c r="B399" s="53" t="s">
        <v>267</v>
      </c>
      <c r="C399" s="29">
        <v>335.04</v>
      </c>
      <c r="D399" s="30"/>
      <c r="E399" s="30"/>
    </row>
    <row r="400" spans="2:5" ht="12.75" customHeight="1" x14ac:dyDescent="0.2">
      <c r="B400" s="53" t="s">
        <v>268</v>
      </c>
      <c r="C400" s="29">
        <v>620.13</v>
      </c>
      <c r="D400" s="30"/>
      <c r="E400" s="30"/>
    </row>
    <row r="401" spans="2:5" ht="12.75" customHeight="1" x14ac:dyDescent="0.2">
      <c r="B401" s="4" t="s">
        <v>269</v>
      </c>
      <c r="C401" s="29">
        <v>110471.52</v>
      </c>
      <c r="D401" s="30"/>
      <c r="E401" s="30"/>
    </row>
    <row r="402" spans="2:5" ht="12.75" customHeight="1" x14ac:dyDescent="0.2">
      <c r="B402" s="4" t="s">
        <v>270</v>
      </c>
      <c r="C402" s="29">
        <v>55225.37</v>
      </c>
      <c r="D402" s="30"/>
      <c r="E402" s="30"/>
    </row>
    <row r="403" spans="2:5" ht="12.75" customHeight="1" x14ac:dyDescent="0.2">
      <c r="B403" s="4" t="s">
        <v>271</v>
      </c>
      <c r="C403" s="29">
        <v>23761.48</v>
      </c>
      <c r="D403" s="30"/>
      <c r="E403" s="30"/>
    </row>
    <row r="404" spans="2:5" ht="12.75" customHeight="1" x14ac:dyDescent="0.2">
      <c r="B404" s="4" t="s">
        <v>272</v>
      </c>
      <c r="C404" s="29">
        <v>25972.94</v>
      </c>
      <c r="D404" s="30"/>
      <c r="E404" s="30"/>
    </row>
    <row r="405" spans="2:5" ht="12.75" customHeight="1" x14ac:dyDescent="0.2">
      <c r="B405" s="4" t="s">
        <v>273</v>
      </c>
      <c r="C405" s="29">
        <v>168.31</v>
      </c>
      <c r="D405" s="30"/>
      <c r="E405" s="30"/>
    </row>
    <row r="406" spans="2:5" ht="12.75" customHeight="1" x14ac:dyDescent="0.2">
      <c r="B406" s="4" t="s">
        <v>274</v>
      </c>
      <c r="C406" s="29">
        <v>1233.42</v>
      </c>
      <c r="D406" s="30"/>
      <c r="E406" s="30"/>
    </row>
    <row r="407" spans="2:5" ht="12.75" customHeight="1" x14ac:dyDescent="0.2">
      <c r="B407" s="4" t="s">
        <v>275</v>
      </c>
      <c r="C407" s="29">
        <v>232686.74</v>
      </c>
      <c r="D407" s="30"/>
      <c r="E407" s="30"/>
    </row>
    <row r="408" spans="2:5" ht="12.75" customHeight="1" x14ac:dyDescent="0.2">
      <c r="B408" s="4" t="s">
        <v>276</v>
      </c>
      <c r="C408" s="29">
        <v>5670</v>
      </c>
      <c r="D408" s="30"/>
      <c r="E408" s="30"/>
    </row>
    <row r="409" spans="2:5" ht="12.75" customHeight="1" x14ac:dyDescent="0.2">
      <c r="B409" s="4" t="s">
        <v>277</v>
      </c>
      <c r="C409" s="29">
        <v>18.04</v>
      </c>
      <c r="D409" s="30"/>
      <c r="E409" s="30"/>
    </row>
    <row r="410" spans="2:5" ht="12.75" customHeight="1" x14ac:dyDescent="0.2">
      <c r="B410" s="4" t="s">
        <v>278</v>
      </c>
      <c r="C410" s="29">
        <v>184513.16</v>
      </c>
      <c r="D410" s="30"/>
      <c r="E410" s="30"/>
    </row>
    <row r="411" spans="2:5" x14ac:dyDescent="0.2">
      <c r="B411" s="43"/>
      <c r="C411" s="29"/>
      <c r="D411" s="30"/>
      <c r="E411" s="30"/>
    </row>
    <row r="412" spans="2:5" x14ac:dyDescent="0.2">
      <c r="C412" s="37">
        <f>SUM(C364:C411)</f>
        <v>23040723.41</v>
      </c>
      <c r="D412" s="115"/>
      <c r="E412" s="116"/>
    </row>
    <row r="414" spans="2:5" ht="16.5" customHeight="1" x14ac:dyDescent="0.2">
      <c r="B414" s="104" t="s">
        <v>279</v>
      </c>
      <c r="C414" s="98" t="s">
        <v>8</v>
      </c>
      <c r="D414" s="24" t="s">
        <v>231</v>
      </c>
      <c r="E414" s="24" t="s">
        <v>68</v>
      </c>
    </row>
    <row r="415" spans="2:5" x14ac:dyDescent="0.2">
      <c r="B415" s="25" t="s">
        <v>280</v>
      </c>
      <c r="C415" s="29"/>
      <c r="D415" s="27"/>
      <c r="E415" s="27"/>
    </row>
    <row r="416" spans="2:5" x14ac:dyDescent="0.2">
      <c r="B416" s="48" t="s">
        <v>54</v>
      </c>
      <c r="C416" s="29"/>
      <c r="D416" s="30"/>
      <c r="E416" s="30"/>
    </row>
    <row r="417" spans="2:6" x14ac:dyDescent="0.2">
      <c r="B417" s="50"/>
      <c r="C417" s="29"/>
      <c r="D417" s="51"/>
      <c r="E417" s="51"/>
    </row>
    <row r="418" spans="2:6" x14ac:dyDescent="0.2">
      <c r="C418" s="81">
        <f>SUM(C415:C417)</f>
        <v>0</v>
      </c>
      <c r="D418" s="115"/>
      <c r="E418" s="116"/>
    </row>
    <row r="419" spans="2:6" x14ac:dyDescent="0.2">
      <c r="C419" s="38"/>
      <c r="D419" s="123"/>
      <c r="E419" s="123"/>
    </row>
    <row r="420" spans="2:6" x14ac:dyDescent="0.2">
      <c r="C420" s="38"/>
      <c r="D420" s="123"/>
      <c r="E420" s="123"/>
    </row>
    <row r="421" spans="2:6" x14ac:dyDescent="0.2">
      <c r="C421" s="38"/>
      <c r="D421" s="123"/>
      <c r="E421" s="123"/>
    </row>
    <row r="422" spans="2:6" x14ac:dyDescent="0.2">
      <c r="C422" s="38"/>
      <c r="D422" s="123"/>
      <c r="E422" s="123"/>
    </row>
    <row r="423" spans="2:6" x14ac:dyDescent="0.2">
      <c r="C423" s="38"/>
      <c r="D423" s="123"/>
      <c r="E423" s="123"/>
    </row>
    <row r="424" spans="2:6" ht="15.75" customHeight="1" x14ac:dyDescent="0.2">
      <c r="B424" s="104" t="s">
        <v>281</v>
      </c>
      <c r="C424" s="98" t="s">
        <v>8</v>
      </c>
      <c r="D424" s="24" t="s">
        <v>231</v>
      </c>
      <c r="E424" s="24" t="s">
        <v>68</v>
      </c>
    </row>
    <row r="425" spans="2:6" x14ac:dyDescent="0.2">
      <c r="B425" s="25" t="s">
        <v>282</v>
      </c>
      <c r="C425" s="29"/>
      <c r="D425" s="27"/>
      <c r="E425" s="27"/>
    </row>
    <row r="426" spans="2:6" x14ac:dyDescent="0.2">
      <c r="B426" s="48" t="s">
        <v>54</v>
      </c>
      <c r="C426" s="29"/>
      <c r="D426" s="30"/>
      <c r="E426" s="30"/>
    </row>
    <row r="427" spans="2:6" x14ac:dyDescent="0.2">
      <c r="B427" s="50"/>
      <c r="C427" s="29"/>
      <c r="D427" s="51"/>
      <c r="E427" s="51"/>
    </row>
    <row r="428" spans="2:6" x14ac:dyDescent="0.2">
      <c r="C428" s="81">
        <v>0</v>
      </c>
      <c r="D428" s="115"/>
      <c r="E428" s="116"/>
    </row>
    <row r="429" spans="2:6" x14ac:dyDescent="0.2">
      <c r="C429" s="45"/>
      <c r="D429" s="45"/>
      <c r="E429" s="45"/>
      <c r="F429" s="45"/>
    </row>
    <row r="430" spans="2:6" x14ac:dyDescent="0.2">
      <c r="C430" s="45"/>
      <c r="D430" s="45"/>
      <c r="E430" s="45"/>
      <c r="F430" s="45"/>
    </row>
    <row r="431" spans="2:6" x14ac:dyDescent="0.2">
      <c r="C431" s="45"/>
      <c r="D431" s="45"/>
      <c r="E431" s="45"/>
      <c r="F431" s="45"/>
    </row>
    <row r="432" spans="2:6" x14ac:dyDescent="0.2">
      <c r="B432" s="126" t="s">
        <v>283</v>
      </c>
    </row>
    <row r="434" spans="2:7" ht="14.25" customHeight="1" x14ac:dyDescent="0.2">
      <c r="B434" s="127" t="s">
        <v>284</v>
      </c>
      <c r="C434" s="98" t="s">
        <v>8</v>
      </c>
      <c r="D434" s="24" t="s">
        <v>285</v>
      </c>
      <c r="E434" s="24" t="s">
        <v>286</v>
      </c>
    </row>
    <row r="435" spans="2:7" x14ac:dyDescent="0.2">
      <c r="B435" s="28" t="s">
        <v>287</v>
      </c>
      <c r="C435" s="29"/>
      <c r="D435" s="128"/>
      <c r="E435" s="30"/>
    </row>
    <row r="436" spans="2:7" x14ac:dyDescent="0.2">
      <c r="B436" s="53" t="s">
        <v>288</v>
      </c>
      <c r="C436" s="29">
        <v>2362215.7400000002</v>
      </c>
      <c r="D436" s="128">
        <f t="shared" ref="D436:D450" si="3">C436/C$452</f>
        <v>0.14346372948159469</v>
      </c>
      <c r="E436" s="30">
        <v>0</v>
      </c>
    </row>
    <row r="437" spans="2:7" hidden="1" x14ac:dyDescent="0.2">
      <c r="B437" s="53" t="s">
        <v>289</v>
      </c>
      <c r="C437" s="29">
        <v>0</v>
      </c>
      <c r="D437" s="128">
        <f t="shared" si="3"/>
        <v>0</v>
      </c>
      <c r="E437" s="30"/>
    </row>
    <row r="438" spans="2:7" x14ac:dyDescent="0.2">
      <c r="B438" s="53" t="s">
        <v>290</v>
      </c>
      <c r="C438" s="29">
        <v>599115.29000000015</v>
      </c>
      <c r="D438" s="128">
        <f t="shared" si="3"/>
        <v>3.6385886537546805E-2</v>
      </c>
      <c r="E438" s="30"/>
    </row>
    <row r="439" spans="2:7" hidden="1" x14ac:dyDescent="0.2">
      <c r="B439" s="53" t="s">
        <v>291</v>
      </c>
      <c r="C439" s="29">
        <v>0</v>
      </c>
      <c r="D439" s="128">
        <f t="shared" si="3"/>
        <v>0</v>
      </c>
      <c r="E439" s="30"/>
    </row>
    <row r="440" spans="2:7" x14ac:dyDescent="0.2">
      <c r="B440" s="53" t="s">
        <v>292</v>
      </c>
      <c r="C440" s="29">
        <v>387302.41000000003</v>
      </c>
      <c r="D440" s="128">
        <f t="shared" si="3"/>
        <v>2.352191937211022E-2</v>
      </c>
      <c r="E440" s="30"/>
    </row>
    <row r="441" spans="2:7" hidden="1" x14ac:dyDescent="0.2">
      <c r="B441" s="101" t="s">
        <v>293</v>
      </c>
      <c r="C441" s="29">
        <v>0</v>
      </c>
      <c r="D441" s="128">
        <f t="shared" si="3"/>
        <v>0</v>
      </c>
      <c r="E441" s="30"/>
      <c r="G441" s="49"/>
    </row>
    <row r="442" spans="2:7" x14ac:dyDescent="0.2">
      <c r="B442" s="101" t="s">
        <v>294</v>
      </c>
      <c r="C442" s="29">
        <v>616180.39000000013</v>
      </c>
      <c r="D442" s="128">
        <f t="shared" si="3"/>
        <v>3.7422296061249478E-2</v>
      </c>
      <c r="E442" s="30"/>
      <c r="G442" s="49"/>
    </row>
    <row r="443" spans="2:7" x14ac:dyDescent="0.2">
      <c r="B443" s="53" t="s">
        <v>295</v>
      </c>
      <c r="C443" s="29">
        <v>336458.72</v>
      </c>
      <c r="D443" s="128">
        <f t="shared" si="3"/>
        <v>2.0434045024102499E-2</v>
      </c>
      <c r="E443" s="30"/>
    </row>
    <row r="444" spans="2:7" x14ac:dyDescent="0.2">
      <c r="B444" s="53" t="s">
        <v>296</v>
      </c>
      <c r="C444" s="29">
        <v>132529.91</v>
      </c>
      <c r="D444" s="128">
        <f t="shared" si="3"/>
        <v>8.0488986820738441E-3</v>
      </c>
      <c r="E444" s="30"/>
    </row>
    <row r="445" spans="2:7" x14ac:dyDescent="0.2">
      <c r="B445" s="53" t="s">
        <v>297</v>
      </c>
      <c r="C445" s="29">
        <v>1974063.58</v>
      </c>
      <c r="D445" s="128">
        <f t="shared" si="3"/>
        <v>0.11989020250139742</v>
      </c>
      <c r="E445" s="30"/>
    </row>
    <row r="446" spans="2:7" x14ac:dyDescent="0.2">
      <c r="B446" s="53" t="s">
        <v>298</v>
      </c>
      <c r="C446" s="29">
        <v>110313.03</v>
      </c>
      <c r="D446" s="128">
        <f t="shared" si="3"/>
        <v>6.6996076718272308E-3</v>
      </c>
      <c r="E446" s="30"/>
    </row>
    <row r="447" spans="2:7" x14ac:dyDescent="0.2">
      <c r="B447" s="53" t="s">
        <v>299</v>
      </c>
      <c r="C447" s="29">
        <v>390593.08999999997</v>
      </c>
      <c r="D447" s="128">
        <f t="shared" si="3"/>
        <v>2.3721771238870908E-2</v>
      </c>
      <c r="E447" s="30"/>
    </row>
    <row r="448" spans="2:7" x14ac:dyDescent="0.2">
      <c r="B448" s="53" t="s">
        <v>300</v>
      </c>
      <c r="C448" s="29">
        <v>8692275.5</v>
      </c>
      <c r="D448" s="128">
        <f t="shared" si="3"/>
        <v>0.52790532202257412</v>
      </c>
      <c r="E448" s="30"/>
    </row>
    <row r="449" spans="2:7" x14ac:dyDescent="0.2">
      <c r="B449" s="53" t="s">
        <v>301</v>
      </c>
      <c r="C449" s="29">
        <v>624044.42000000004</v>
      </c>
      <c r="D449" s="128">
        <f t="shared" si="3"/>
        <v>3.7899899801437549E-2</v>
      </c>
      <c r="E449" s="30"/>
    </row>
    <row r="450" spans="2:7" x14ac:dyDescent="0.2">
      <c r="B450" s="53" t="s">
        <v>302</v>
      </c>
      <c r="C450" s="29">
        <v>240503.43</v>
      </c>
      <c r="D450" s="128">
        <f t="shared" si="3"/>
        <v>1.4606421605215298E-2</v>
      </c>
      <c r="E450" s="30"/>
    </row>
    <row r="451" spans="2:7" x14ac:dyDescent="0.2">
      <c r="B451" s="50"/>
      <c r="C451" s="29"/>
      <c r="D451" s="129"/>
      <c r="E451" s="51">
        <v>0</v>
      </c>
    </row>
    <row r="452" spans="2:7" ht="14.25" customHeight="1" x14ac:dyDescent="0.2">
      <c r="C452" s="37">
        <f>SUM(C435:C451)</f>
        <v>16465595.51</v>
      </c>
      <c r="D452" s="130">
        <f>SUM(D435:D451)</f>
        <v>1.0000000000000002</v>
      </c>
      <c r="E452" s="24"/>
    </row>
    <row r="453" spans="2:7" ht="12.75" customHeight="1" x14ac:dyDescent="0.2">
      <c r="C453" s="45"/>
      <c r="D453" s="45"/>
      <c r="E453" s="39"/>
    </row>
    <row r="454" spans="2:7" s="132" customFormat="1" x14ac:dyDescent="0.2">
      <c r="B454" s="131" t="s">
        <v>303</v>
      </c>
    </row>
    <row r="456" spans="2:7" x14ac:dyDescent="0.2">
      <c r="B456" s="88" t="s">
        <v>304</v>
      </c>
      <c r="C456" s="89" t="s">
        <v>93</v>
      </c>
      <c r="D456" s="83" t="s">
        <v>94</v>
      </c>
      <c r="E456" s="83" t="s">
        <v>305</v>
      </c>
      <c r="F456" s="133" t="s">
        <v>9</v>
      </c>
      <c r="G456" s="89" t="s">
        <v>190</v>
      </c>
    </row>
    <row r="457" spans="2:7" x14ac:dyDescent="0.2">
      <c r="B457" s="84" t="s">
        <v>306</v>
      </c>
      <c r="C457" s="26"/>
      <c r="D457" s="26"/>
      <c r="E457" s="26"/>
      <c r="F457" s="27"/>
      <c r="G457" s="27"/>
    </row>
    <row r="458" spans="2:7" x14ac:dyDescent="0.2">
      <c r="B458" s="53" t="s">
        <v>307</v>
      </c>
      <c r="C458" s="29">
        <v>-101115791.23</v>
      </c>
      <c r="D458" s="29">
        <v>-101115791.23</v>
      </c>
      <c r="E458" s="42">
        <f>+D458-C458</f>
        <v>0</v>
      </c>
      <c r="F458" s="30"/>
      <c r="G458" s="134" t="s">
        <v>201</v>
      </c>
    </row>
    <row r="459" spans="2:7" x14ac:dyDescent="0.2">
      <c r="B459" s="53" t="s">
        <v>308</v>
      </c>
      <c r="C459" s="29">
        <v>-5000000</v>
      </c>
      <c r="D459" s="29">
        <v>-5000000</v>
      </c>
      <c r="E459" s="42">
        <f>+D459-C459</f>
        <v>0</v>
      </c>
      <c r="F459" s="30"/>
      <c r="G459" s="134" t="s">
        <v>201</v>
      </c>
    </row>
    <row r="460" spans="2:7" x14ac:dyDescent="0.2">
      <c r="B460" s="53" t="s">
        <v>309</v>
      </c>
      <c r="C460" s="29">
        <v>-625230</v>
      </c>
      <c r="D460" s="29">
        <v>-625230</v>
      </c>
      <c r="E460" s="42">
        <f t="shared" ref="E460:E464" si="4">+D460-C460</f>
        <v>0</v>
      </c>
      <c r="F460" s="30"/>
      <c r="G460" s="134" t="s">
        <v>201</v>
      </c>
    </row>
    <row r="461" spans="2:7" x14ac:dyDescent="0.2">
      <c r="B461" s="53" t="s">
        <v>310</v>
      </c>
      <c r="C461" s="29">
        <v>-5833334</v>
      </c>
      <c r="D461" s="29">
        <v>-5833334</v>
      </c>
      <c r="E461" s="42">
        <f t="shared" si="4"/>
        <v>0</v>
      </c>
      <c r="F461" s="30"/>
      <c r="G461" s="134" t="s">
        <v>201</v>
      </c>
    </row>
    <row r="462" spans="2:7" x14ac:dyDescent="0.2">
      <c r="B462" s="53" t="s">
        <v>311</v>
      </c>
      <c r="C462" s="29">
        <v>-3284768.33</v>
      </c>
      <c r="D462" s="29">
        <v>-3284768.33</v>
      </c>
      <c r="E462" s="42">
        <f t="shared" si="4"/>
        <v>0</v>
      </c>
      <c r="F462" s="30"/>
      <c r="G462" s="134" t="s">
        <v>201</v>
      </c>
    </row>
    <row r="463" spans="2:7" x14ac:dyDescent="0.2">
      <c r="B463" s="53" t="s">
        <v>312</v>
      </c>
      <c r="C463" s="29">
        <v>-2349564.67</v>
      </c>
      <c r="D463" s="29">
        <v>-2349564.67</v>
      </c>
      <c r="E463" s="42">
        <f t="shared" si="4"/>
        <v>0</v>
      </c>
      <c r="F463" s="30"/>
      <c r="G463" s="134" t="s">
        <v>201</v>
      </c>
    </row>
    <row r="464" spans="2:7" x14ac:dyDescent="0.2">
      <c r="B464" s="53" t="s">
        <v>313</v>
      </c>
      <c r="C464" s="29">
        <v>-713402.5</v>
      </c>
      <c r="D464" s="29">
        <v>-713402.5</v>
      </c>
      <c r="E464" s="42">
        <f t="shared" si="4"/>
        <v>0</v>
      </c>
      <c r="F464" s="30"/>
      <c r="G464" s="134" t="s">
        <v>201</v>
      </c>
    </row>
    <row r="465" spans="2:7" x14ac:dyDescent="0.2">
      <c r="B465" s="85" t="s">
        <v>314</v>
      </c>
      <c r="C465" s="29">
        <v>0</v>
      </c>
      <c r="D465" s="29">
        <v>41967024.259999998</v>
      </c>
      <c r="E465" s="42"/>
      <c r="F465" s="30"/>
      <c r="G465" s="134"/>
    </row>
    <row r="466" spans="2:7" x14ac:dyDescent="0.2">
      <c r="B466" s="61"/>
      <c r="C466" s="74"/>
      <c r="D466" s="74"/>
      <c r="E466" s="74"/>
      <c r="F466" s="51"/>
      <c r="G466" s="51"/>
    </row>
    <row r="467" spans="2:7" x14ac:dyDescent="0.2">
      <c r="C467" s="37">
        <f>SUM(C458:C466)</f>
        <v>-118922090.73</v>
      </c>
      <c r="D467" s="37">
        <f>SUM(D458:D466)</f>
        <v>-76955066.469999999</v>
      </c>
      <c r="E467" s="81">
        <f>SUM(E458:E466)</f>
        <v>0</v>
      </c>
      <c r="F467" s="135"/>
      <c r="G467" s="135"/>
    </row>
    <row r="468" spans="2:7" x14ac:dyDescent="0.2">
      <c r="B468" s="104" t="s">
        <v>315</v>
      </c>
      <c r="C468" s="98" t="s">
        <v>93</v>
      </c>
      <c r="D468" s="24" t="s">
        <v>94</v>
      </c>
      <c r="E468" s="24" t="s">
        <v>305</v>
      </c>
      <c r="F468" s="136" t="s">
        <v>190</v>
      </c>
    </row>
    <row r="469" spans="2:7" x14ac:dyDescent="0.2">
      <c r="B469" s="28" t="s">
        <v>316</v>
      </c>
      <c r="C469" s="29"/>
      <c r="D469" s="29"/>
      <c r="E469" s="29"/>
      <c r="F469" s="134"/>
    </row>
    <row r="470" spans="2:7" x14ac:dyDescent="0.2">
      <c r="B470" s="53" t="s">
        <v>317</v>
      </c>
      <c r="C470" s="29">
        <v>-8125311.79</v>
      </c>
      <c r="D470" s="29">
        <v>-8125311.79</v>
      </c>
      <c r="E470" s="42">
        <f>+C470-D470</f>
        <v>0</v>
      </c>
      <c r="F470" s="134" t="s">
        <v>201</v>
      </c>
    </row>
    <row r="471" spans="2:7" x14ac:dyDescent="0.2">
      <c r="B471" s="53" t="s">
        <v>318</v>
      </c>
      <c r="C471" s="29">
        <v>-69683.070000000007</v>
      </c>
      <c r="D471" s="29">
        <v>-69683.070000000007</v>
      </c>
      <c r="E471" s="42">
        <f>+C471-D471</f>
        <v>0</v>
      </c>
      <c r="F471" s="134" t="s">
        <v>201</v>
      </c>
    </row>
    <row r="472" spans="2:7" x14ac:dyDescent="0.2">
      <c r="B472" s="53" t="s">
        <v>319</v>
      </c>
      <c r="C472" s="29">
        <v>-10227421.34</v>
      </c>
      <c r="D472" s="29">
        <v>-10227421.34</v>
      </c>
      <c r="E472" s="42">
        <f t="shared" ref="E472:E589" si="5">+C472-D472</f>
        <v>0</v>
      </c>
      <c r="F472" s="134" t="s">
        <v>201</v>
      </c>
    </row>
    <row r="473" spans="2:7" x14ac:dyDescent="0.2">
      <c r="B473" s="53" t="s">
        <v>320</v>
      </c>
      <c r="C473" s="29">
        <v>-3580212.18</v>
      </c>
      <c r="D473" s="29">
        <v>-3580212.18</v>
      </c>
      <c r="E473" s="42">
        <f t="shared" si="5"/>
        <v>0</v>
      </c>
      <c r="F473" s="134" t="s">
        <v>201</v>
      </c>
    </row>
    <row r="474" spans="2:7" x14ac:dyDescent="0.2">
      <c r="B474" s="53" t="s">
        <v>321</v>
      </c>
      <c r="C474" s="29">
        <v>-10458057.76</v>
      </c>
      <c r="D474" s="29">
        <v>-10458057.76</v>
      </c>
      <c r="E474" s="42">
        <f t="shared" si="5"/>
        <v>0</v>
      </c>
      <c r="F474" s="134" t="s">
        <v>201</v>
      </c>
    </row>
    <row r="475" spans="2:7" x14ac:dyDescent="0.2">
      <c r="B475" s="53" t="s">
        <v>322</v>
      </c>
      <c r="C475" s="29">
        <v>-4137447.03</v>
      </c>
      <c r="D475" s="29">
        <v>-4137447.03</v>
      </c>
      <c r="E475" s="42">
        <f t="shared" si="5"/>
        <v>0</v>
      </c>
      <c r="F475" s="134" t="s">
        <v>201</v>
      </c>
    </row>
    <row r="476" spans="2:7" x14ac:dyDescent="0.2">
      <c r="B476" s="53" t="s">
        <v>323</v>
      </c>
      <c r="C476" s="29">
        <v>-5042932.7699999996</v>
      </c>
      <c r="D476" s="29">
        <v>-5042932.7699999996</v>
      </c>
      <c r="E476" s="42">
        <f t="shared" si="5"/>
        <v>0</v>
      </c>
      <c r="F476" s="134" t="s">
        <v>201</v>
      </c>
    </row>
    <row r="477" spans="2:7" x14ac:dyDescent="0.2">
      <c r="B477" s="53" t="s">
        <v>324</v>
      </c>
      <c r="C477" s="29">
        <v>-4946515.37</v>
      </c>
      <c r="D477" s="29">
        <v>-4946515.37</v>
      </c>
      <c r="E477" s="42">
        <f t="shared" si="5"/>
        <v>0</v>
      </c>
      <c r="F477" s="134" t="s">
        <v>201</v>
      </c>
    </row>
    <row r="478" spans="2:7" x14ac:dyDescent="0.2">
      <c r="B478" s="53" t="s">
        <v>325</v>
      </c>
      <c r="C478" s="29">
        <v>-2316238.5299999998</v>
      </c>
      <c r="D478" s="29">
        <v>-2316238.5299999998</v>
      </c>
      <c r="E478" s="42">
        <f t="shared" si="5"/>
        <v>0</v>
      </c>
      <c r="F478" s="134" t="s">
        <v>201</v>
      </c>
    </row>
    <row r="479" spans="2:7" x14ac:dyDescent="0.2">
      <c r="B479" s="53" t="s">
        <v>326</v>
      </c>
      <c r="C479" s="29">
        <v>-1147561.98</v>
      </c>
      <c r="D479" s="29">
        <v>-1147561.98</v>
      </c>
      <c r="E479" s="42">
        <f t="shared" si="5"/>
        <v>0</v>
      </c>
      <c r="F479" s="134" t="s">
        <v>201</v>
      </c>
    </row>
    <row r="480" spans="2:7" x14ac:dyDescent="0.2">
      <c r="B480" s="53" t="s">
        <v>327</v>
      </c>
      <c r="C480" s="29">
        <v>320415.90999999997</v>
      </c>
      <c r="D480" s="29">
        <v>320415.90999999997</v>
      </c>
      <c r="E480" s="42">
        <f t="shared" si="5"/>
        <v>0</v>
      </c>
      <c r="F480" s="134" t="s">
        <v>201</v>
      </c>
    </row>
    <row r="481" spans="2:6" x14ac:dyDescent="0.2">
      <c r="B481" s="53" t="s">
        <v>328</v>
      </c>
      <c r="C481" s="29">
        <v>-562357.26</v>
      </c>
      <c r="D481" s="29">
        <v>-562357.26</v>
      </c>
      <c r="E481" s="42">
        <f t="shared" si="5"/>
        <v>0</v>
      </c>
      <c r="F481" s="134" t="s">
        <v>201</v>
      </c>
    </row>
    <row r="482" spans="2:6" x14ac:dyDescent="0.2">
      <c r="B482" s="53" t="s">
        <v>329</v>
      </c>
      <c r="C482" s="29">
        <v>-3547445.05</v>
      </c>
      <c r="D482" s="29">
        <v>-3547445.05</v>
      </c>
      <c r="E482" s="42">
        <f t="shared" si="5"/>
        <v>0</v>
      </c>
      <c r="F482" s="134" t="s">
        <v>201</v>
      </c>
    </row>
    <row r="483" spans="2:6" x14ac:dyDescent="0.2">
      <c r="B483" s="53" t="s">
        <v>330</v>
      </c>
      <c r="C483" s="29">
        <v>-505640.84</v>
      </c>
      <c r="D483" s="29">
        <v>-505640.84</v>
      </c>
      <c r="E483" s="42">
        <f t="shared" si="5"/>
        <v>0</v>
      </c>
      <c r="F483" s="134" t="s">
        <v>201</v>
      </c>
    </row>
    <row r="484" spans="2:6" x14ac:dyDescent="0.2">
      <c r="B484" s="53" t="s">
        <v>331</v>
      </c>
      <c r="C484" s="29">
        <v>4782707.07</v>
      </c>
      <c r="D484" s="29">
        <v>4782707.07</v>
      </c>
      <c r="E484" s="42">
        <f t="shared" si="5"/>
        <v>0</v>
      </c>
      <c r="F484" s="134" t="s">
        <v>201</v>
      </c>
    </row>
    <row r="485" spans="2:6" x14ac:dyDescent="0.2">
      <c r="B485" s="53" t="s">
        <v>332</v>
      </c>
      <c r="C485" s="29">
        <v>4175167.95</v>
      </c>
      <c r="D485" s="29">
        <v>4175167.95</v>
      </c>
      <c r="E485" s="42">
        <f t="shared" si="5"/>
        <v>0</v>
      </c>
      <c r="F485" s="134" t="s">
        <v>201</v>
      </c>
    </row>
    <row r="486" spans="2:6" x14ac:dyDescent="0.2">
      <c r="B486" s="53" t="s">
        <v>333</v>
      </c>
      <c r="C486" s="29">
        <v>-3085541.17</v>
      </c>
      <c r="D486" s="29">
        <v>-3085541.17</v>
      </c>
      <c r="E486" s="42">
        <f t="shared" si="5"/>
        <v>0</v>
      </c>
      <c r="F486" s="134" t="s">
        <v>201</v>
      </c>
    </row>
    <row r="487" spans="2:6" x14ac:dyDescent="0.2">
      <c r="B487" s="53" t="s">
        <v>334</v>
      </c>
      <c r="C487" s="29">
        <v>-6311672.3899999997</v>
      </c>
      <c r="D487" s="29">
        <v>-6311672.3899999997</v>
      </c>
      <c r="E487" s="42">
        <f t="shared" si="5"/>
        <v>0</v>
      </c>
      <c r="F487" s="134" t="s">
        <v>201</v>
      </c>
    </row>
    <row r="488" spans="2:6" x14ac:dyDescent="0.2">
      <c r="B488" s="53" t="s">
        <v>335</v>
      </c>
      <c r="C488" s="29">
        <v>-3917556.18</v>
      </c>
      <c r="D488" s="29">
        <v>-3917556.18</v>
      </c>
      <c r="E488" s="42">
        <f t="shared" si="5"/>
        <v>0</v>
      </c>
      <c r="F488" s="134" t="s">
        <v>201</v>
      </c>
    </row>
    <row r="489" spans="2:6" x14ac:dyDescent="0.2">
      <c r="B489" s="53" t="s">
        <v>336</v>
      </c>
      <c r="C489" s="29">
        <v>-5991572.9500000002</v>
      </c>
      <c r="D489" s="29">
        <v>-5991572.9500000002</v>
      </c>
      <c r="E489" s="42">
        <f t="shared" si="5"/>
        <v>0</v>
      </c>
      <c r="F489" s="134" t="s">
        <v>201</v>
      </c>
    </row>
    <row r="490" spans="2:6" x14ac:dyDescent="0.2">
      <c r="B490" s="53" t="s">
        <v>337</v>
      </c>
      <c r="C490" s="29">
        <v>-7559857.9500000002</v>
      </c>
      <c r="D490" s="29">
        <v>-7559857.9500000002</v>
      </c>
      <c r="E490" s="42">
        <f t="shared" si="5"/>
        <v>0</v>
      </c>
      <c r="F490" s="134" t="s">
        <v>201</v>
      </c>
    </row>
    <row r="491" spans="2:6" x14ac:dyDescent="0.2">
      <c r="B491" s="53" t="s">
        <v>338</v>
      </c>
      <c r="C491" s="29">
        <v>18650160.289999999</v>
      </c>
      <c r="D491" s="29">
        <v>18650160.289999999</v>
      </c>
      <c r="E491" s="42">
        <f t="shared" si="5"/>
        <v>0</v>
      </c>
      <c r="F491" s="134" t="s">
        <v>201</v>
      </c>
    </row>
    <row r="492" spans="2:6" x14ac:dyDescent="0.2">
      <c r="B492" s="53" t="s">
        <v>339</v>
      </c>
      <c r="C492" s="29">
        <v>-225801.71</v>
      </c>
      <c r="D492" s="29">
        <v>-225801.71</v>
      </c>
      <c r="E492" s="42">
        <f t="shared" si="5"/>
        <v>0</v>
      </c>
      <c r="F492" s="134" t="s">
        <v>201</v>
      </c>
    </row>
    <row r="493" spans="2:6" x14ac:dyDescent="0.2">
      <c r="B493" s="53" t="s">
        <v>340</v>
      </c>
      <c r="C493" s="29">
        <v>11631284.970000001</v>
      </c>
      <c r="D493" s="29">
        <v>11631284.970000001</v>
      </c>
      <c r="E493" s="42">
        <f t="shared" si="5"/>
        <v>0</v>
      </c>
      <c r="F493" s="134" t="s">
        <v>201</v>
      </c>
    </row>
    <row r="494" spans="2:6" x14ac:dyDescent="0.2">
      <c r="B494" s="53" t="s">
        <v>341</v>
      </c>
      <c r="C494" s="42">
        <v>-1138371.24</v>
      </c>
      <c r="D494" s="29">
        <v>-1138371.24</v>
      </c>
      <c r="E494" s="29">
        <f t="shared" si="5"/>
        <v>0</v>
      </c>
      <c r="F494" s="134" t="s">
        <v>201</v>
      </c>
    </row>
    <row r="495" spans="2:6" x14ac:dyDescent="0.2">
      <c r="B495" s="53" t="s">
        <v>342</v>
      </c>
      <c r="C495" s="29">
        <v>14142146.09</v>
      </c>
      <c r="D495" s="29">
        <v>14142146.09</v>
      </c>
      <c r="E495" s="42">
        <f t="shared" si="5"/>
        <v>0</v>
      </c>
      <c r="F495" s="134" t="s">
        <v>201</v>
      </c>
    </row>
    <row r="496" spans="2:6" x14ac:dyDescent="0.2">
      <c r="B496" s="53" t="s">
        <v>343</v>
      </c>
      <c r="C496" s="29">
        <v>-481872.01</v>
      </c>
      <c r="D496" s="29">
        <v>-481872.01</v>
      </c>
      <c r="E496" s="42">
        <f t="shared" si="5"/>
        <v>0</v>
      </c>
      <c r="F496" s="134" t="s">
        <v>201</v>
      </c>
    </row>
    <row r="497" spans="2:6" x14ac:dyDescent="0.2">
      <c r="B497" s="53" t="s">
        <v>344</v>
      </c>
      <c r="C497" s="29">
        <v>123167.6</v>
      </c>
      <c r="D497" s="29">
        <v>123167.6</v>
      </c>
      <c r="E497" s="42">
        <f t="shared" si="5"/>
        <v>0</v>
      </c>
      <c r="F497" s="134" t="s">
        <v>201</v>
      </c>
    </row>
    <row r="498" spans="2:6" x14ac:dyDescent="0.2">
      <c r="B498" s="53" t="s">
        <v>345</v>
      </c>
      <c r="C498" s="29">
        <v>-230447.53</v>
      </c>
      <c r="D498" s="29">
        <v>-230447.53</v>
      </c>
      <c r="E498" s="42">
        <f t="shared" si="5"/>
        <v>0</v>
      </c>
      <c r="F498" s="134" t="s">
        <v>201</v>
      </c>
    </row>
    <row r="499" spans="2:6" x14ac:dyDescent="0.2">
      <c r="B499" s="53" t="s">
        <v>346</v>
      </c>
      <c r="C499" s="29">
        <v>-122854.97</v>
      </c>
      <c r="D499" s="29">
        <v>-122854.97</v>
      </c>
      <c r="E499" s="42">
        <f t="shared" si="5"/>
        <v>0</v>
      </c>
      <c r="F499" s="134" t="s">
        <v>201</v>
      </c>
    </row>
    <row r="500" spans="2:6" x14ac:dyDescent="0.2">
      <c r="B500" s="53" t="s">
        <v>347</v>
      </c>
      <c r="C500" s="29">
        <v>-140110.39999999999</v>
      </c>
      <c r="D500" s="29">
        <v>-140110.39999999999</v>
      </c>
      <c r="E500" s="42">
        <f t="shared" si="5"/>
        <v>0</v>
      </c>
      <c r="F500" s="134" t="s">
        <v>201</v>
      </c>
    </row>
    <row r="501" spans="2:6" x14ac:dyDescent="0.2">
      <c r="B501" s="53" t="s">
        <v>348</v>
      </c>
      <c r="C501" s="29">
        <v>-204268.83</v>
      </c>
      <c r="D501" s="29">
        <v>-204268.83</v>
      </c>
      <c r="E501" s="42">
        <f t="shared" si="5"/>
        <v>0</v>
      </c>
      <c r="F501" s="134" t="s">
        <v>201</v>
      </c>
    </row>
    <row r="502" spans="2:6" x14ac:dyDescent="0.2">
      <c r="B502" s="53" t="s">
        <v>349</v>
      </c>
      <c r="C502" s="29">
        <v>-115060.6</v>
      </c>
      <c r="D502" s="29">
        <v>-115060.6</v>
      </c>
      <c r="E502" s="42">
        <f t="shared" si="5"/>
        <v>0</v>
      </c>
      <c r="F502" s="134" t="s">
        <v>201</v>
      </c>
    </row>
    <row r="503" spans="2:6" x14ac:dyDescent="0.2">
      <c r="B503" s="53" t="s">
        <v>350</v>
      </c>
      <c r="C503" s="29">
        <v>-141639.65</v>
      </c>
      <c r="D503" s="29">
        <v>-141639.65</v>
      </c>
      <c r="E503" s="42">
        <f t="shared" si="5"/>
        <v>0</v>
      </c>
      <c r="F503" s="134" t="s">
        <v>201</v>
      </c>
    </row>
    <row r="504" spans="2:6" x14ac:dyDescent="0.2">
      <c r="B504" s="53" t="s">
        <v>351</v>
      </c>
      <c r="C504" s="29">
        <v>-93195.94</v>
      </c>
      <c r="D504" s="29">
        <v>-93195.94</v>
      </c>
      <c r="E504" s="42">
        <f t="shared" si="5"/>
        <v>0</v>
      </c>
      <c r="F504" s="134" t="s">
        <v>201</v>
      </c>
    </row>
    <row r="505" spans="2:6" x14ac:dyDescent="0.2">
      <c r="B505" s="53" t="s">
        <v>352</v>
      </c>
      <c r="C505" s="29">
        <v>-103179.93</v>
      </c>
      <c r="D505" s="29">
        <v>-103179.93</v>
      </c>
      <c r="E505" s="42">
        <f t="shared" si="5"/>
        <v>0</v>
      </c>
      <c r="F505" s="134" t="s">
        <v>201</v>
      </c>
    </row>
    <row r="506" spans="2:6" x14ac:dyDescent="0.2">
      <c r="B506" s="53" t="s">
        <v>353</v>
      </c>
      <c r="C506" s="29">
        <v>-57553.7</v>
      </c>
      <c r="D506" s="29">
        <v>-57553.7</v>
      </c>
      <c r="E506" s="42">
        <f t="shared" si="5"/>
        <v>0</v>
      </c>
      <c r="F506" s="134" t="s">
        <v>201</v>
      </c>
    </row>
    <row r="507" spans="2:6" x14ac:dyDescent="0.2">
      <c r="B507" s="53" t="s">
        <v>354</v>
      </c>
      <c r="C507" s="29">
        <v>-96415.03</v>
      </c>
      <c r="D507" s="29">
        <v>-96415.03</v>
      </c>
      <c r="E507" s="42">
        <f t="shared" si="5"/>
        <v>0</v>
      </c>
      <c r="F507" s="134" t="s">
        <v>201</v>
      </c>
    </row>
    <row r="508" spans="2:6" x14ac:dyDescent="0.2">
      <c r="B508" s="53" t="s">
        <v>355</v>
      </c>
      <c r="C508" s="29">
        <v>-106159.17</v>
      </c>
      <c r="D508" s="29">
        <v>-106159.17</v>
      </c>
      <c r="E508" s="42">
        <f t="shared" si="5"/>
        <v>0</v>
      </c>
      <c r="F508" s="134" t="s">
        <v>201</v>
      </c>
    </row>
    <row r="509" spans="2:6" x14ac:dyDescent="0.2">
      <c r="B509" s="53" t="s">
        <v>356</v>
      </c>
      <c r="C509" s="29">
        <v>-89338.04</v>
      </c>
      <c r="D509" s="29">
        <v>-89338.04</v>
      </c>
      <c r="E509" s="42">
        <f t="shared" si="5"/>
        <v>0</v>
      </c>
      <c r="F509" s="134" t="s">
        <v>201</v>
      </c>
    </row>
    <row r="510" spans="2:6" x14ac:dyDescent="0.2">
      <c r="B510" s="53" t="s">
        <v>357</v>
      </c>
      <c r="C510" s="29">
        <v>-67653.42</v>
      </c>
      <c r="D510" s="29">
        <v>-67653.42</v>
      </c>
      <c r="E510" s="42">
        <f t="shared" si="5"/>
        <v>0</v>
      </c>
      <c r="F510" s="134" t="s">
        <v>201</v>
      </c>
    </row>
    <row r="511" spans="2:6" x14ac:dyDescent="0.2">
      <c r="B511" s="53" t="s">
        <v>358</v>
      </c>
      <c r="C511" s="29">
        <v>-85016.89</v>
      </c>
      <c r="D511" s="29">
        <v>-85016.89</v>
      </c>
      <c r="E511" s="42">
        <f t="shared" si="5"/>
        <v>0</v>
      </c>
      <c r="F511" s="134" t="s">
        <v>201</v>
      </c>
    </row>
    <row r="512" spans="2:6" x14ac:dyDescent="0.2">
      <c r="B512" s="53" t="s">
        <v>359</v>
      </c>
      <c r="C512" s="29">
        <v>-103532.99</v>
      </c>
      <c r="D512" s="29">
        <v>-103532.99</v>
      </c>
      <c r="E512" s="42">
        <f t="shared" si="5"/>
        <v>0</v>
      </c>
      <c r="F512" s="134" t="s">
        <v>201</v>
      </c>
    </row>
    <row r="513" spans="2:6" x14ac:dyDescent="0.2">
      <c r="B513" s="53" t="s">
        <v>360</v>
      </c>
      <c r="C513" s="29">
        <v>-4916.46</v>
      </c>
      <c r="D513" s="29">
        <v>-4916.46</v>
      </c>
      <c r="E513" s="42">
        <f t="shared" si="5"/>
        <v>0</v>
      </c>
      <c r="F513" s="134" t="s">
        <v>201</v>
      </c>
    </row>
    <row r="514" spans="2:6" x14ac:dyDescent="0.2">
      <c r="B514" s="53" t="s">
        <v>361</v>
      </c>
      <c r="C514" s="29">
        <v>-4663.6400000000003</v>
      </c>
      <c r="D514" s="29">
        <v>-4663.6400000000003</v>
      </c>
      <c r="E514" s="42">
        <f t="shared" si="5"/>
        <v>0</v>
      </c>
      <c r="F514" s="134" t="s">
        <v>201</v>
      </c>
    </row>
    <row r="515" spans="2:6" x14ac:dyDescent="0.2">
      <c r="B515" s="53" t="s">
        <v>362</v>
      </c>
      <c r="C515" s="29">
        <v>-1168.4000000000001</v>
      </c>
      <c r="D515" s="29">
        <v>-1168.4000000000001</v>
      </c>
      <c r="E515" s="42">
        <f t="shared" si="5"/>
        <v>0</v>
      </c>
      <c r="F515" s="134" t="s">
        <v>201</v>
      </c>
    </row>
    <row r="516" spans="2:6" x14ac:dyDescent="0.2">
      <c r="B516" s="53" t="s">
        <v>363</v>
      </c>
      <c r="C516" s="29">
        <v>-199057.75</v>
      </c>
      <c r="D516" s="29">
        <v>-199057.75</v>
      </c>
      <c r="E516" s="42">
        <f t="shared" si="5"/>
        <v>0</v>
      </c>
      <c r="F516" s="134" t="s">
        <v>201</v>
      </c>
    </row>
    <row r="517" spans="2:6" x14ac:dyDescent="0.2">
      <c r="B517" s="53" t="s">
        <v>364</v>
      </c>
      <c r="C517" s="29">
        <v>-177925.3</v>
      </c>
      <c r="D517" s="29">
        <v>-177925.3</v>
      </c>
      <c r="E517" s="42">
        <f t="shared" si="5"/>
        <v>0</v>
      </c>
      <c r="F517" s="134" t="s">
        <v>201</v>
      </c>
    </row>
    <row r="518" spans="2:6" x14ac:dyDescent="0.2">
      <c r="B518" s="53" t="s">
        <v>365</v>
      </c>
      <c r="C518" s="29">
        <v>-235755.27</v>
      </c>
      <c r="D518" s="29">
        <v>-235755.27</v>
      </c>
      <c r="E518" s="42">
        <f t="shared" si="5"/>
        <v>0</v>
      </c>
      <c r="F518" s="134" t="s">
        <v>201</v>
      </c>
    </row>
    <row r="519" spans="2:6" x14ac:dyDescent="0.2">
      <c r="B519" s="53" t="s">
        <v>366</v>
      </c>
      <c r="C519" s="29">
        <v>-620259.66</v>
      </c>
      <c r="D519" s="29">
        <v>-620259.66</v>
      </c>
      <c r="E519" s="42">
        <f t="shared" si="5"/>
        <v>0</v>
      </c>
      <c r="F519" s="134" t="s">
        <v>201</v>
      </c>
    </row>
    <row r="520" spans="2:6" x14ac:dyDescent="0.2">
      <c r="B520" s="53" t="s">
        <v>367</v>
      </c>
      <c r="C520" s="29">
        <v>-412687.17</v>
      </c>
      <c r="D520" s="29">
        <v>-412687.17</v>
      </c>
      <c r="E520" s="42">
        <f t="shared" si="5"/>
        <v>0</v>
      </c>
      <c r="F520" s="134" t="s">
        <v>201</v>
      </c>
    </row>
    <row r="521" spans="2:6" x14ac:dyDescent="0.2">
      <c r="B521" s="53" t="s">
        <v>368</v>
      </c>
      <c r="C521" s="29">
        <v>-357583.8</v>
      </c>
      <c r="D521" s="29">
        <v>-357583.8</v>
      </c>
      <c r="E521" s="42">
        <f t="shared" si="5"/>
        <v>0</v>
      </c>
      <c r="F521" s="134" t="s">
        <v>201</v>
      </c>
    </row>
    <row r="522" spans="2:6" x14ac:dyDescent="0.2">
      <c r="B522" s="53" t="s">
        <v>369</v>
      </c>
      <c r="C522" s="29">
        <v>-205400.26</v>
      </c>
      <c r="D522" s="29">
        <v>-205400.26</v>
      </c>
      <c r="E522" s="42">
        <f t="shared" si="5"/>
        <v>0</v>
      </c>
      <c r="F522" s="134" t="s">
        <v>201</v>
      </c>
    </row>
    <row r="523" spans="2:6" x14ac:dyDescent="0.2">
      <c r="B523" s="53" t="s">
        <v>370</v>
      </c>
      <c r="C523" s="29">
        <v>-344939.86</v>
      </c>
      <c r="D523" s="29">
        <v>-344939.86</v>
      </c>
      <c r="E523" s="42">
        <f t="shared" si="5"/>
        <v>0</v>
      </c>
      <c r="F523" s="134" t="s">
        <v>201</v>
      </c>
    </row>
    <row r="524" spans="2:6" x14ac:dyDescent="0.2">
      <c r="B524" s="53" t="s">
        <v>371</v>
      </c>
      <c r="C524" s="29">
        <v>-330208.44</v>
      </c>
      <c r="D524" s="29">
        <v>-330208.44</v>
      </c>
      <c r="E524" s="42">
        <f t="shared" si="5"/>
        <v>0</v>
      </c>
      <c r="F524" s="134" t="s">
        <v>201</v>
      </c>
    </row>
    <row r="525" spans="2:6" x14ac:dyDescent="0.2">
      <c r="B525" s="53" t="s">
        <v>371</v>
      </c>
      <c r="C525" s="29">
        <v>-489620.33</v>
      </c>
      <c r="D525" s="29">
        <v>-489620.33</v>
      </c>
      <c r="E525" s="42">
        <f t="shared" si="5"/>
        <v>0</v>
      </c>
      <c r="F525" s="134" t="s">
        <v>201</v>
      </c>
    </row>
    <row r="526" spans="2:6" x14ac:dyDescent="0.2">
      <c r="B526" s="53" t="s">
        <v>372</v>
      </c>
      <c r="C526" s="29">
        <v>-706606.74</v>
      </c>
      <c r="D526" s="29">
        <v>-706606.74</v>
      </c>
      <c r="E526" s="42">
        <f t="shared" si="5"/>
        <v>0</v>
      </c>
      <c r="F526" s="134" t="s">
        <v>201</v>
      </c>
    </row>
    <row r="527" spans="2:6" x14ac:dyDescent="0.2">
      <c r="B527" s="53" t="s">
        <v>373</v>
      </c>
      <c r="C527" s="29">
        <v>-936570.33</v>
      </c>
      <c r="D527" s="29">
        <v>-936570.33</v>
      </c>
      <c r="E527" s="42">
        <f t="shared" si="5"/>
        <v>0</v>
      </c>
      <c r="F527" s="134" t="s">
        <v>201</v>
      </c>
    </row>
    <row r="528" spans="2:6" x14ac:dyDescent="0.2">
      <c r="B528" s="53" t="s">
        <v>374</v>
      </c>
      <c r="C528" s="29">
        <v>-466476.12</v>
      </c>
      <c r="D528" s="29">
        <v>-466476.12</v>
      </c>
      <c r="E528" s="42">
        <f t="shared" si="5"/>
        <v>0</v>
      </c>
      <c r="F528" s="134" t="s">
        <v>201</v>
      </c>
    </row>
    <row r="529" spans="2:6" x14ac:dyDescent="0.2">
      <c r="B529" s="53" t="s">
        <v>375</v>
      </c>
      <c r="C529" s="29">
        <v>-2203566.0699999998</v>
      </c>
      <c r="D529" s="29">
        <v>-2203566.0699999998</v>
      </c>
      <c r="E529" s="42">
        <f t="shared" si="5"/>
        <v>0</v>
      </c>
      <c r="F529" s="134" t="s">
        <v>201</v>
      </c>
    </row>
    <row r="530" spans="2:6" x14ac:dyDescent="0.2">
      <c r="B530" s="53" t="s">
        <v>376</v>
      </c>
      <c r="C530" s="29">
        <v>1034299.72</v>
      </c>
      <c r="D530" s="29">
        <v>1034299.72</v>
      </c>
      <c r="E530" s="42">
        <f t="shared" si="5"/>
        <v>0</v>
      </c>
      <c r="F530" s="134" t="s">
        <v>201</v>
      </c>
    </row>
    <row r="531" spans="2:6" x14ac:dyDescent="0.2">
      <c r="B531" s="53" t="s">
        <v>377</v>
      </c>
      <c r="C531" s="29">
        <v>635731.31000000006</v>
      </c>
      <c r="D531" s="29">
        <v>635731.31000000006</v>
      </c>
      <c r="E531" s="42">
        <f t="shared" si="5"/>
        <v>0</v>
      </c>
      <c r="F531" s="134" t="s">
        <v>201</v>
      </c>
    </row>
    <row r="532" spans="2:6" x14ac:dyDescent="0.2">
      <c r="B532" s="53" t="s">
        <v>378</v>
      </c>
      <c r="C532" s="29">
        <v>-90537.1</v>
      </c>
      <c r="D532" s="29">
        <v>-90537.1</v>
      </c>
      <c r="E532" s="42">
        <f t="shared" si="5"/>
        <v>0</v>
      </c>
      <c r="F532" s="134" t="s">
        <v>201</v>
      </c>
    </row>
    <row r="533" spans="2:6" x14ac:dyDescent="0.2">
      <c r="B533" s="53" t="s">
        <v>379</v>
      </c>
      <c r="C533" s="29">
        <v>-89958.22</v>
      </c>
      <c r="D533" s="29">
        <v>-89958.22</v>
      </c>
      <c r="E533" s="42">
        <f t="shared" si="5"/>
        <v>0</v>
      </c>
      <c r="F533" s="134" t="s">
        <v>201</v>
      </c>
    </row>
    <row r="534" spans="2:6" x14ac:dyDescent="0.2">
      <c r="B534" s="53" t="s">
        <v>380</v>
      </c>
      <c r="C534" s="29">
        <v>-37986.18</v>
      </c>
      <c r="D534" s="29">
        <v>-37986.18</v>
      </c>
      <c r="E534" s="42">
        <f t="shared" si="5"/>
        <v>0</v>
      </c>
      <c r="F534" s="134" t="s">
        <v>201</v>
      </c>
    </row>
    <row r="535" spans="2:6" x14ac:dyDescent="0.2">
      <c r="B535" s="53" t="s">
        <v>381</v>
      </c>
      <c r="C535" s="29">
        <v>7810.71</v>
      </c>
      <c r="D535" s="29">
        <v>7810.71</v>
      </c>
      <c r="E535" s="42">
        <f t="shared" si="5"/>
        <v>0</v>
      </c>
      <c r="F535" s="134" t="s">
        <v>201</v>
      </c>
    </row>
    <row r="536" spans="2:6" x14ac:dyDescent="0.2">
      <c r="B536" s="53" t="s">
        <v>382</v>
      </c>
      <c r="C536" s="29">
        <v>31661.31</v>
      </c>
      <c r="D536" s="29">
        <v>31661.31</v>
      </c>
      <c r="E536" s="42">
        <f t="shared" si="5"/>
        <v>0</v>
      </c>
      <c r="F536" s="134" t="s">
        <v>201</v>
      </c>
    </row>
    <row r="537" spans="2:6" x14ac:dyDescent="0.2">
      <c r="B537" s="53" t="s">
        <v>383</v>
      </c>
      <c r="C537" s="29">
        <v>-32298.91</v>
      </c>
      <c r="D537" s="29">
        <v>-32298.91</v>
      </c>
      <c r="E537" s="42">
        <f t="shared" si="5"/>
        <v>0</v>
      </c>
      <c r="F537" s="134" t="s">
        <v>201</v>
      </c>
    </row>
    <row r="538" spans="2:6" x14ac:dyDescent="0.2">
      <c r="B538" s="53" t="s">
        <v>384</v>
      </c>
      <c r="C538" s="29">
        <v>292.11</v>
      </c>
      <c r="D538" s="29">
        <v>292.11</v>
      </c>
      <c r="E538" s="42">
        <f t="shared" si="5"/>
        <v>0</v>
      </c>
      <c r="F538" s="134" t="s">
        <v>201</v>
      </c>
    </row>
    <row r="539" spans="2:6" x14ac:dyDescent="0.2">
      <c r="B539" s="53" t="s">
        <v>385</v>
      </c>
      <c r="C539" s="29">
        <v>-125105.97</v>
      </c>
      <c r="D539" s="29">
        <v>-125105.97</v>
      </c>
      <c r="E539" s="42">
        <f t="shared" si="5"/>
        <v>0</v>
      </c>
      <c r="F539" s="134" t="s">
        <v>201</v>
      </c>
    </row>
    <row r="540" spans="2:6" x14ac:dyDescent="0.2">
      <c r="B540" s="53" t="s">
        <v>386</v>
      </c>
      <c r="C540" s="29">
        <v>-137272.99</v>
      </c>
      <c r="D540" s="29">
        <v>-137272.99</v>
      </c>
      <c r="E540" s="42">
        <f t="shared" si="5"/>
        <v>0</v>
      </c>
      <c r="F540" s="134" t="s">
        <v>201</v>
      </c>
    </row>
    <row r="541" spans="2:6" x14ac:dyDescent="0.2">
      <c r="B541" s="53" t="s">
        <v>387</v>
      </c>
      <c r="C541" s="29">
        <v>504461.72</v>
      </c>
      <c r="D541" s="29">
        <v>504461.72</v>
      </c>
      <c r="E541" s="42">
        <f t="shared" si="5"/>
        <v>0</v>
      </c>
      <c r="F541" s="134" t="s">
        <v>201</v>
      </c>
    </row>
    <row r="542" spans="2:6" x14ac:dyDescent="0.2">
      <c r="B542" s="53" t="s">
        <v>388</v>
      </c>
      <c r="C542" s="29">
        <v>-96555.62</v>
      </c>
      <c r="D542" s="29">
        <v>-96555.62</v>
      </c>
      <c r="E542" s="42">
        <f t="shared" si="5"/>
        <v>0</v>
      </c>
      <c r="F542" s="134" t="s">
        <v>201</v>
      </c>
    </row>
    <row r="543" spans="2:6" x14ac:dyDescent="0.2">
      <c r="B543" s="53" t="s">
        <v>389</v>
      </c>
      <c r="C543" s="29">
        <v>136337.48000000001</v>
      </c>
      <c r="D543" s="29">
        <v>136337.48000000001</v>
      </c>
      <c r="E543" s="42">
        <f t="shared" si="5"/>
        <v>0</v>
      </c>
      <c r="F543" s="134" t="s">
        <v>201</v>
      </c>
    </row>
    <row r="544" spans="2:6" x14ac:dyDescent="0.2">
      <c r="B544" s="53" t="s">
        <v>390</v>
      </c>
      <c r="C544" s="29">
        <v>-3739.59</v>
      </c>
      <c r="D544" s="29">
        <v>-3739.59</v>
      </c>
      <c r="E544" s="42">
        <f t="shared" si="5"/>
        <v>0</v>
      </c>
      <c r="F544" s="134" t="s">
        <v>201</v>
      </c>
    </row>
    <row r="545" spans="2:6" x14ac:dyDescent="0.2">
      <c r="B545" s="53" t="s">
        <v>391</v>
      </c>
      <c r="C545" s="29">
        <v>-68355.41</v>
      </c>
      <c r="D545" s="29">
        <v>-68355.41</v>
      </c>
      <c r="E545" s="42">
        <f t="shared" si="5"/>
        <v>0</v>
      </c>
      <c r="F545" s="134" t="s">
        <v>201</v>
      </c>
    </row>
    <row r="546" spans="2:6" x14ac:dyDescent="0.2">
      <c r="B546" s="53" t="s">
        <v>392</v>
      </c>
      <c r="C546" s="29">
        <v>7361.91</v>
      </c>
      <c r="D546" s="29">
        <v>7361.91</v>
      </c>
      <c r="E546" s="42">
        <f t="shared" si="5"/>
        <v>0</v>
      </c>
      <c r="F546" s="134" t="s">
        <v>201</v>
      </c>
    </row>
    <row r="547" spans="2:6" x14ac:dyDescent="0.2">
      <c r="B547" s="53" t="s">
        <v>393</v>
      </c>
      <c r="C547" s="29">
        <v>-90247.73</v>
      </c>
      <c r="D547" s="29">
        <v>-90247.73</v>
      </c>
      <c r="E547" s="42">
        <f t="shared" si="5"/>
        <v>0</v>
      </c>
      <c r="F547" s="134" t="s">
        <v>201</v>
      </c>
    </row>
    <row r="548" spans="2:6" x14ac:dyDescent="0.2">
      <c r="B548" s="53" t="s">
        <v>394</v>
      </c>
      <c r="C548" s="29">
        <v>-90306.53</v>
      </c>
      <c r="D548" s="29">
        <v>-90306.53</v>
      </c>
      <c r="E548" s="42">
        <f t="shared" si="5"/>
        <v>0</v>
      </c>
      <c r="F548" s="134" t="s">
        <v>201</v>
      </c>
    </row>
    <row r="549" spans="2:6" x14ac:dyDescent="0.2">
      <c r="B549" s="53" t="s">
        <v>395</v>
      </c>
      <c r="C549" s="29">
        <v>-77600.02</v>
      </c>
      <c r="D549" s="29">
        <v>-77600.02</v>
      </c>
      <c r="E549" s="42">
        <f t="shared" si="5"/>
        <v>0</v>
      </c>
      <c r="F549" s="134" t="s">
        <v>201</v>
      </c>
    </row>
    <row r="550" spans="2:6" x14ac:dyDescent="0.2">
      <c r="B550" s="53" t="s">
        <v>396</v>
      </c>
      <c r="C550" s="29">
        <v>9335.2900000000009</v>
      </c>
      <c r="D550" s="29">
        <v>9335.2900000000009</v>
      </c>
      <c r="E550" s="42">
        <f t="shared" si="5"/>
        <v>0</v>
      </c>
      <c r="F550" s="134" t="s">
        <v>201</v>
      </c>
    </row>
    <row r="551" spans="2:6" x14ac:dyDescent="0.2">
      <c r="B551" s="53" t="s">
        <v>397</v>
      </c>
      <c r="C551" s="29">
        <v>-22456.15</v>
      </c>
      <c r="D551" s="29">
        <v>-22456.15</v>
      </c>
      <c r="E551" s="42">
        <f t="shared" si="5"/>
        <v>0</v>
      </c>
      <c r="F551" s="134" t="s">
        <v>201</v>
      </c>
    </row>
    <row r="552" spans="2:6" x14ac:dyDescent="0.2">
      <c r="B552" s="53" t="s">
        <v>398</v>
      </c>
      <c r="C552" s="29">
        <v>-24842.11</v>
      </c>
      <c r="D552" s="29">
        <v>-24842.11</v>
      </c>
      <c r="E552" s="42">
        <f t="shared" si="5"/>
        <v>0</v>
      </c>
      <c r="F552" s="134" t="s">
        <v>201</v>
      </c>
    </row>
    <row r="553" spans="2:6" x14ac:dyDescent="0.2">
      <c r="B553" s="53" t="s">
        <v>399</v>
      </c>
      <c r="C553" s="29">
        <v>-3193.56</v>
      </c>
      <c r="D553" s="29">
        <v>-3193.56</v>
      </c>
      <c r="E553" s="42">
        <f t="shared" si="5"/>
        <v>0</v>
      </c>
      <c r="F553" s="134" t="s">
        <v>201</v>
      </c>
    </row>
    <row r="554" spans="2:6" x14ac:dyDescent="0.2">
      <c r="B554" s="53" t="s">
        <v>400</v>
      </c>
      <c r="C554" s="29">
        <v>319558.75</v>
      </c>
      <c r="D554" s="29">
        <v>319558.75</v>
      </c>
      <c r="E554" s="42">
        <f t="shared" si="5"/>
        <v>0</v>
      </c>
      <c r="F554" s="134" t="s">
        <v>201</v>
      </c>
    </row>
    <row r="555" spans="2:6" x14ac:dyDescent="0.2">
      <c r="B555" s="53" t="s">
        <v>401</v>
      </c>
      <c r="C555" s="29">
        <v>-6764222.4400000004</v>
      </c>
      <c r="D555" s="29">
        <v>-6764222.4400000004</v>
      </c>
      <c r="E555" s="42">
        <f t="shared" si="5"/>
        <v>0</v>
      </c>
      <c r="F555" s="134" t="s">
        <v>201</v>
      </c>
    </row>
    <row r="556" spans="2:6" x14ac:dyDescent="0.2">
      <c r="B556" s="53" t="s">
        <v>402</v>
      </c>
      <c r="C556" s="29">
        <v>-251047.21</v>
      </c>
      <c r="D556" s="29">
        <v>-251047.21</v>
      </c>
      <c r="E556" s="42">
        <f t="shared" si="5"/>
        <v>0</v>
      </c>
      <c r="F556" s="134" t="s">
        <v>201</v>
      </c>
    </row>
    <row r="557" spans="2:6" x14ac:dyDescent="0.2">
      <c r="B557" s="53" t="s">
        <v>403</v>
      </c>
      <c r="C557" s="29">
        <v>-637029.76</v>
      </c>
      <c r="D557" s="29">
        <v>-637029.76</v>
      </c>
      <c r="E557" s="42">
        <f t="shared" si="5"/>
        <v>0</v>
      </c>
      <c r="F557" s="134" t="s">
        <v>201</v>
      </c>
    </row>
    <row r="558" spans="2:6" x14ac:dyDescent="0.2">
      <c r="B558" s="53" t="s">
        <v>404</v>
      </c>
      <c r="C558" s="29">
        <v>-971085.62</v>
      </c>
      <c r="D558" s="29">
        <v>-971085.62</v>
      </c>
      <c r="E558" s="42">
        <f t="shared" si="5"/>
        <v>0</v>
      </c>
      <c r="F558" s="134" t="s">
        <v>201</v>
      </c>
    </row>
    <row r="559" spans="2:6" x14ac:dyDescent="0.2">
      <c r="B559" s="53" t="s">
        <v>405</v>
      </c>
      <c r="C559" s="29">
        <v>-416824.52</v>
      </c>
      <c r="D559" s="29">
        <v>-416824.52</v>
      </c>
      <c r="E559" s="42">
        <f t="shared" si="5"/>
        <v>0</v>
      </c>
      <c r="F559" s="134" t="s">
        <v>201</v>
      </c>
    </row>
    <row r="560" spans="2:6" x14ac:dyDescent="0.2">
      <c r="B560" s="53" t="s">
        <v>406</v>
      </c>
      <c r="C560" s="29">
        <v>-391331.65</v>
      </c>
      <c r="D560" s="29">
        <v>-391331.65</v>
      </c>
      <c r="E560" s="42">
        <f t="shared" si="5"/>
        <v>0</v>
      </c>
      <c r="F560" s="134" t="s">
        <v>201</v>
      </c>
    </row>
    <row r="561" spans="2:6" x14ac:dyDescent="0.2">
      <c r="B561" s="53" t="s">
        <v>407</v>
      </c>
      <c r="C561" s="29">
        <v>614921.89</v>
      </c>
      <c r="D561" s="29">
        <v>614921.89</v>
      </c>
      <c r="E561" s="42">
        <f t="shared" si="5"/>
        <v>0</v>
      </c>
      <c r="F561" s="134" t="s">
        <v>201</v>
      </c>
    </row>
    <row r="562" spans="2:6" x14ac:dyDescent="0.2">
      <c r="B562" s="53" t="s">
        <v>408</v>
      </c>
      <c r="C562" s="29">
        <v>-2241.4</v>
      </c>
      <c r="D562" s="29">
        <v>-2241.4</v>
      </c>
      <c r="E562" s="42">
        <f t="shared" si="5"/>
        <v>0</v>
      </c>
      <c r="F562" s="134" t="s">
        <v>201</v>
      </c>
    </row>
    <row r="563" spans="2:6" x14ac:dyDescent="0.2">
      <c r="B563" s="53" t="s">
        <v>409</v>
      </c>
      <c r="C563" s="29">
        <v>-405.69</v>
      </c>
      <c r="D563" s="29">
        <v>-405.69</v>
      </c>
      <c r="E563" s="42">
        <f t="shared" si="5"/>
        <v>0</v>
      </c>
      <c r="F563" s="134" t="s">
        <v>201</v>
      </c>
    </row>
    <row r="564" spans="2:6" x14ac:dyDescent="0.2">
      <c r="B564" s="53" t="s">
        <v>410</v>
      </c>
      <c r="C564" s="29">
        <v>581.62</v>
      </c>
      <c r="D564" s="29">
        <v>581.62</v>
      </c>
      <c r="E564" s="42">
        <f t="shared" si="5"/>
        <v>0</v>
      </c>
      <c r="F564" s="134" t="s">
        <v>201</v>
      </c>
    </row>
    <row r="565" spans="2:6" x14ac:dyDescent="0.2">
      <c r="B565" s="53" t="s">
        <v>411</v>
      </c>
      <c r="C565" s="29">
        <v>-2.68</v>
      </c>
      <c r="D565" s="29">
        <v>-2.68</v>
      </c>
      <c r="E565" s="42">
        <f t="shared" si="5"/>
        <v>0</v>
      </c>
      <c r="F565" s="134" t="s">
        <v>201</v>
      </c>
    </row>
    <row r="566" spans="2:6" x14ac:dyDescent="0.2">
      <c r="B566" s="53" t="s">
        <v>412</v>
      </c>
      <c r="C566" s="29">
        <v>-2.68</v>
      </c>
      <c r="D566" s="29">
        <v>-2.68</v>
      </c>
      <c r="E566" s="42">
        <f t="shared" si="5"/>
        <v>0</v>
      </c>
      <c r="F566" s="134" t="s">
        <v>201</v>
      </c>
    </row>
    <row r="567" spans="2:6" x14ac:dyDescent="0.2">
      <c r="B567" s="53" t="s">
        <v>413</v>
      </c>
      <c r="C567" s="29">
        <v>-2.68</v>
      </c>
      <c r="D567" s="29">
        <v>-2.68</v>
      </c>
      <c r="E567" s="42">
        <f t="shared" si="5"/>
        <v>0</v>
      </c>
      <c r="F567" s="134" t="s">
        <v>201</v>
      </c>
    </row>
    <row r="568" spans="2:6" x14ac:dyDescent="0.2">
      <c r="B568" s="53" t="s">
        <v>414</v>
      </c>
      <c r="C568" s="29">
        <v>-94.17</v>
      </c>
      <c r="D568" s="29">
        <v>-94.17</v>
      </c>
      <c r="E568" s="42">
        <f t="shared" si="5"/>
        <v>0</v>
      </c>
      <c r="F568" s="134" t="s">
        <v>201</v>
      </c>
    </row>
    <row r="569" spans="2:6" x14ac:dyDescent="0.2">
      <c r="B569" s="53" t="s">
        <v>415</v>
      </c>
      <c r="C569" s="29">
        <v>-9500.58</v>
      </c>
      <c r="D569" s="29">
        <v>-9500.58</v>
      </c>
      <c r="E569" s="42">
        <f t="shared" si="5"/>
        <v>0</v>
      </c>
      <c r="F569" s="134" t="s">
        <v>201</v>
      </c>
    </row>
    <row r="570" spans="2:6" x14ac:dyDescent="0.2">
      <c r="B570" s="53" t="s">
        <v>416</v>
      </c>
      <c r="C570" s="29">
        <v>-335288.83</v>
      </c>
      <c r="D570" s="29">
        <v>-335288.83</v>
      </c>
      <c r="E570" s="42">
        <f t="shared" si="5"/>
        <v>0</v>
      </c>
      <c r="F570" s="134" t="s">
        <v>201</v>
      </c>
    </row>
    <row r="571" spans="2:6" x14ac:dyDescent="0.2">
      <c r="B571" s="53" t="s">
        <v>417</v>
      </c>
      <c r="C571" s="29">
        <v>-732004.74</v>
      </c>
      <c r="D571" s="29">
        <v>-732004.74</v>
      </c>
      <c r="E571" s="42">
        <f t="shared" si="5"/>
        <v>0</v>
      </c>
      <c r="F571" s="134" t="s">
        <v>201</v>
      </c>
    </row>
    <row r="572" spans="2:6" x14ac:dyDescent="0.2">
      <c r="B572" s="53" t="s">
        <v>418</v>
      </c>
      <c r="C572" s="29">
        <v>-255182.13</v>
      </c>
      <c r="D572" s="29">
        <v>-255182.13</v>
      </c>
      <c r="E572" s="42">
        <f t="shared" si="5"/>
        <v>0</v>
      </c>
      <c r="F572" s="134" t="s">
        <v>201</v>
      </c>
    </row>
    <row r="573" spans="2:6" x14ac:dyDescent="0.2">
      <c r="B573" s="53" t="s">
        <v>419</v>
      </c>
      <c r="C573" s="29">
        <v>-99496.14</v>
      </c>
      <c r="D573" s="29">
        <v>-99496.14</v>
      </c>
      <c r="E573" s="42">
        <f t="shared" si="5"/>
        <v>0</v>
      </c>
      <c r="F573" s="134" t="s">
        <v>201</v>
      </c>
    </row>
    <row r="574" spans="2:6" x14ac:dyDescent="0.2">
      <c r="B574" s="53" t="s">
        <v>420</v>
      </c>
      <c r="C574" s="29">
        <v>91903.62</v>
      </c>
      <c r="D574" s="29">
        <v>91903.62</v>
      </c>
      <c r="E574" s="42">
        <f t="shared" si="5"/>
        <v>0</v>
      </c>
      <c r="F574" s="134" t="s">
        <v>201</v>
      </c>
    </row>
    <row r="575" spans="2:6" ht="13.5" customHeight="1" x14ac:dyDescent="0.2">
      <c r="B575" s="53" t="s">
        <v>421</v>
      </c>
      <c r="C575" s="29">
        <v>2398.21</v>
      </c>
      <c r="D575" s="29">
        <v>2398.21</v>
      </c>
      <c r="E575" s="42">
        <f t="shared" si="5"/>
        <v>0</v>
      </c>
      <c r="F575" s="134" t="s">
        <v>201</v>
      </c>
    </row>
    <row r="576" spans="2:6" x14ac:dyDescent="0.2">
      <c r="B576" s="53" t="s">
        <v>422</v>
      </c>
      <c r="C576" s="29">
        <v>-86.46</v>
      </c>
      <c r="D576" s="29">
        <v>-86.46</v>
      </c>
      <c r="E576" s="42">
        <f t="shared" si="5"/>
        <v>0</v>
      </c>
      <c r="F576" s="134" t="s">
        <v>201</v>
      </c>
    </row>
    <row r="577" spans="2:6" x14ac:dyDescent="0.2">
      <c r="B577" s="53" t="s">
        <v>423</v>
      </c>
      <c r="C577" s="29">
        <v>7311.5</v>
      </c>
      <c r="D577" s="29">
        <v>7311.5</v>
      </c>
      <c r="E577" s="42">
        <f t="shared" si="5"/>
        <v>0</v>
      </c>
      <c r="F577" s="134" t="s">
        <v>201</v>
      </c>
    </row>
    <row r="578" spans="2:6" x14ac:dyDescent="0.2">
      <c r="B578" s="53" t="s">
        <v>424</v>
      </c>
      <c r="C578" s="29">
        <v>-20.92</v>
      </c>
      <c r="D578" s="29">
        <v>-20.92</v>
      </c>
      <c r="E578" s="42">
        <f t="shared" si="5"/>
        <v>0</v>
      </c>
      <c r="F578" s="134" t="s">
        <v>201</v>
      </c>
    </row>
    <row r="579" spans="2:6" x14ac:dyDescent="0.2">
      <c r="B579" s="53" t="s">
        <v>425</v>
      </c>
      <c r="C579" s="29">
        <v>-7993.12</v>
      </c>
      <c r="D579" s="29">
        <v>-7993.12</v>
      </c>
      <c r="E579" s="42">
        <f t="shared" si="5"/>
        <v>0</v>
      </c>
      <c r="F579" s="134" t="s">
        <v>201</v>
      </c>
    </row>
    <row r="580" spans="2:6" x14ac:dyDescent="0.2">
      <c r="B580" s="53" t="s">
        <v>426</v>
      </c>
      <c r="C580" s="29">
        <v>-30000</v>
      </c>
      <c r="D580" s="29">
        <v>-30000</v>
      </c>
      <c r="E580" s="42">
        <f t="shared" si="5"/>
        <v>0</v>
      </c>
      <c r="F580" s="134" t="s">
        <v>201</v>
      </c>
    </row>
    <row r="581" spans="2:6" x14ac:dyDescent="0.2">
      <c r="B581" s="53" t="s">
        <v>427</v>
      </c>
      <c r="C581" s="29">
        <v>35879.65</v>
      </c>
      <c r="D581" s="29">
        <v>35879.65</v>
      </c>
      <c r="E581" s="42">
        <f t="shared" si="5"/>
        <v>0</v>
      </c>
      <c r="F581" s="134" t="s">
        <v>201</v>
      </c>
    </row>
    <row r="582" spans="2:6" x14ac:dyDescent="0.2">
      <c r="B582" s="53" t="s">
        <v>428</v>
      </c>
      <c r="C582" s="29">
        <v>-97364.13</v>
      </c>
      <c r="D582" s="29">
        <v>-97364.13</v>
      </c>
      <c r="E582" s="42">
        <f t="shared" si="5"/>
        <v>0</v>
      </c>
      <c r="F582" s="134" t="s">
        <v>201</v>
      </c>
    </row>
    <row r="583" spans="2:6" x14ac:dyDescent="0.2">
      <c r="B583" s="53" t="s">
        <v>429</v>
      </c>
      <c r="C583" s="29">
        <v>53114.09</v>
      </c>
      <c r="D583" s="29">
        <v>53114.09</v>
      </c>
      <c r="E583" s="42">
        <f t="shared" si="5"/>
        <v>0</v>
      </c>
      <c r="F583" s="134" t="s">
        <v>201</v>
      </c>
    </row>
    <row r="584" spans="2:6" x14ac:dyDescent="0.2">
      <c r="B584" s="53" t="s">
        <v>430</v>
      </c>
      <c r="C584" s="29">
        <v>-127729.09</v>
      </c>
      <c r="D584" s="29">
        <v>-127729.09</v>
      </c>
      <c r="E584" s="42">
        <f t="shared" si="5"/>
        <v>0</v>
      </c>
      <c r="F584" s="134" t="s">
        <v>201</v>
      </c>
    </row>
    <row r="585" spans="2:6" x14ac:dyDescent="0.2">
      <c r="B585" s="53" t="s">
        <v>431</v>
      </c>
      <c r="C585" s="29">
        <v>3332610.98</v>
      </c>
      <c r="D585" s="29">
        <v>3332610.98</v>
      </c>
      <c r="E585" s="42">
        <f t="shared" si="5"/>
        <v>0</v>
      </c>
      <c r="F585" s="134" t="s">
        <v>201</v>
      </c>
    </row>
    <row r="586" spans="2:6" x14ac:dyDescent="0.2">
      <c r="B586" s="53" t="s">
        <v>432</v>
      </c>
      <c r="C586" s="29">
        <v>16070.54</v>
      </c>
      <c r="D586" s="29">
        <v>16070.54</v>
      </c>
      <c r="E586" s="42">
        <f t="shared" si="5"/>
        <v>0</v>
      </c>
      <c r="F586" s="134" t="s">
        <v>201</v>
      </c>
    </row>
    <row r="587" spans="2:6" x14ac:dyDescent="0.2">
      <c r="B587" s="53" t="s">
        <v>433</v>
      </c>
      <c r="C587" s="29">
        <v>-119684.85</v>
      </c>
      <c r="D587" s="29">
        <v>-119684.85</v>
      </c>
      <c r="E587" s="42">
        <f t="shared" si="5"/>
        <v>0</v>
      </c>
      <c r="F587" s="134" t="s">
        <v>201</v>
      </c>
    </row>
    <row r="588" spans="2:6" x14ac:dyDescent="0.2">
      <c r="B588" s="53" t="s">
        <v>434</v>
      </c>
      <c r="C588" s="29">
        <v>-598650.74</v>
      </c>
      <c r="D588" s="29">
        <v>-598650.74</v>
      </c>
      <c r="E588" s="42">
        <f t="shared" si="5"/>
        <v>0</v>
      </c>
      <c r="F588" s="134" t="s">
        <v>201</v>
      </c>
    </row>
    <row r="589" spans="2:6" x14ac:dyDescent="0.2">
      <c r="B589" s="53" t="s">
        <v>435</v>
      </c>
      <c r="C589" s="29">
        <v>-669237.44999999995</v>
      </c>
      <c r="D589" s="29">
        <v>-669237.44999999995</v>
      </c>
      <c r="E589" s="42">
        <f t="shared" si="5"/>
        <v>0</v>
      </c>
      <c r="F589" s="134" t="s">
        <v>201</v>
      </c>
    </row>
    <row r="590" spans="2:6" x14ac:dyDescent="0.2">
      <c r="B590" s="53" t="s">
        <v>436</v>
      </c>
      <c r="C590" s="29">
        <v>-4203454.28</v>
      </c>
      <c r="D590" s="29">
        <v>-4203454.28</v>
      </c>
      <c r="E590" s="42">
        <f t="shared" ref="E590:E592" si="6">+C590-D590</f>
        <v>0</v>
      </c>
      <c r="F590" s="134" t="s">
        <v>201</v>
      </c>
    </row>
    <row r="591" spans="2:6" x14ac:dyDescent="0.2">
      <c r="B591" s="53" t="s">
        <v>437</v>
      </c>
      <c r="C591" s="29">
        <v>-374447.1</v>
      </c>
      <c r="D591" s="29">
        <v>-374447.1</v>
      </c>
      <c r="E591" s="42">
        <f t="shared" si="6"/>
        <v>0</v>
      </c>
      <c r="F591" s="134" t="s">
        <v>201</v>
      </c>
    </row>
    <row r="592" spans="2:6" x14ac:dyDescent="0.2">
      <c r="B592" s="53" t="s">
        <v>438</v>
      </c>
      <c r="C592" s="29">
        <v>-9729228.4399999995</v>
      </c>
      <c r="D592" s="29">
        <v>-9729228.4399999995</v>
      </c>
      <c r="E592" s="42">
        <f t="shared" si="6"/>
        <v>0</v>
      </c>
      <c r="F592" s="134"/>
    </row>
    <row r="593" spans="2:7" x14ac:dyDescent="0.2">
      <c r="B593" s="43"/>
      <c r="C593" s="29"/>
      <c r="D593" s="29"/>
      <c r="E593" s="29"/>
      <c r="F593" s="134"/>
    </row>
    <row r="594" spans="2:7" x14ac:dyDescent="0.2">
      <c r="C594" s="37">
        <f>SUM(C469:C593)</f>
        <v>-59980326.56000001</v>
      </c>
      <c r="D594" s="37">
        <f>SUM(D469:D593)</f>
        <v>-59980326.56000001</v>
      </c>
      <c r="E594" s="37">
        <f>SUM(E469:E593)</f>
        <v>0</v>
      </c>
      <c r="F594" s="137"/>
    </row>
    <row r="595" spans="2:7" x14ac:dyDescent="0.2">
      <c r="C595" s="38"/>
      <c r="D595" s="38"/>
      <c r="E595" s="38"/>
      <c r="F595" s="138"/>
    </row>
    <row r="596" spans="2:7" x14ac:dyDescent="0.2">
      <c r="C596" s="38"/>
      <c r="D596" s="38"/>
      <c r="E596" s="38"/>
      <c r="F596" s="138"/>
    </row>
    <row r="597" spans="2:7" x14ac:dyDescent="0.2">
      <c r="C597" s="38"/>
      <c r="D597" s="38"/>
      <c r="E597" s="38"/>
      <c r="F597" s="138"/>
    </row>
    <row r="598" spans="2:7" x14ac:dyDescent="0.2">
      <c r="C598" s="38"/>
      <c r="D598" s="38"/>
      <c r="E598" s="38"/>
      <c r="F598" s="138"/>
    </row>
    <row r="599" spans="2:7" x14ac:dyDescent="0.2">
      <c r="B599" s="126" t="s">
        <v>439</v>
      </c>
      <c r="C599" s="139"/>
      <c r="D599" s="139"/>
      <c r="F599" s="138"/>
    </row>
    <row r="600" spans="2:7" x14ac:dyDescent="0.2">
      <c r="F600" s="138"/>
    </row>
    <row r="601" spans="2:7" x14ac:dyDescent="0.2">
      <c r="B601" s="104" t="s">
        <v>440</v>
      </c>
      <c r="C601" s="98" t="s">
        <v>93</v>
      </c>
      <c r="D601" s="24" t="s">
        <v>94</v>
      </c>
      <c r="E601" s="24" t="s">
        <v>95</v>
      </c>
    </row>
    <row r="602" spans="2:7" x14ac:dyDescent="0.2">
      <c r="B602" s="84"/>
      <c r="C602" s="26"/>
      <c r="D602" s="26"/>
      <c r="E602" s="26"/>
    </row>
    <row r="603" spans="2:7" x14ac:dyDescent="0.2">
      <c r="B603" s="28" t="s">
        <v>441</v>
      </c>
      <c r="C603" s="29"/>
      <c r="D603" s="29"/>
      <c r="E603" s="29"/>
    </row>
    <row r="604" spans="2:7" x14ac:dyDescent="0.2">
      <c r="B604" s="53"/>
      <c r="C604" s="29"/>
      <c r="D604" s="29"/>
      <c r="E604" s="29"/>
    </row>
    <row r="605" spans="2:7" x14ac:dyDescent="0.2">
      <c r="B605" s="32" t="s">
        <v>12</v>
      </c>
      <c r="C605" s="33">
        <v>2500</v>
      </c>
      <c r="D605" s="33">
        <v>2500</v>
      </c>
      <c r="E605" s="33">
        <f t="shared" ref="E605:E628" si="7">+D605-C605</f>
        <v>0</v>
      </c>
    </row>
    <row r="606" spans="2:7" x14ac:dyDescent="0.2">
      <c r="B606" s="32" t="s">
        <v>14</v>
      </c>
      <c r="C606" s="33">
        <v>0</v>
      </c>
      <c r="D606" s="33">
        <v>5000</v>
      </c>
      <c r="E606" s="33">
        <f t="shared" si="7"/>
        <v>5000</v>
      </c>
    </row>
    <row r="607" spans="2:7" x14ac:dyDescent="0.2">
      <c r="B607" s="32" t="s">
        <v>16</v>
      </c>
      <c r="C607" s="33">
        <v>5519107.9800000004</v>
      </c>
      <c r="D607" s="33">
        <v>1570755.69</v>
      </c>
      <c r="E607" s="33">
        <f t="shared" si="7"/>
        <v>-3948352.2900000005</v>
      </c>
      <c r="F607" s="44">
        <f>SUM(C605:C607)</f>
        <v>5521607.9800000004</v>
      </c>
      <c r="G607" s="44">
        <f>SUM(D605:D607)</f>
        <v>1578255.69</v>
      </c>
    </row>
    <row r="608" spans="2:7" ht="14.25" customHeight="1" x14ac:dyDescent="0.2">
      <c r="B608" s="53" t="s">
        <v>18</v>
      </c>
      <c r="C608" s="29">
        <v>1610356.23</v>
      </c>
      <c r="D608" s="29">
        <v>5240934.0599999996</v>
      </c>
      <c r="E608" s="33">
        <f t="shared" si="7"/>
        <v>3630577.8299999996</v>
      </c>
    </row>
    <row r="609" spans="2:7" x14ac:dyDescent="0.2">
      <c r="B609" s="53" t="s">
        <v>19</v>
      </c>
      <c r="C609" s="29">
        <v>176470.92</v>
      </c>
      <c r="D609" s="29">
        <v>202319.99</v>
      </c>
      <c r="E609" s="33">
        <f t="shared" si="7"/>
        <v>25849.069999999978</v>
      </c>
    </row>
    <row r="610" spans="2:7" x14ac:dyDescent="0.2">
      <c r="B610" s="53" t="s">
        <v>20</v>
      </c>
      <c r="C610" s="29">
        <v>1655729.61</v>
      </c>
      <c r="D610" s="29">
        <v>3965.68</v>
      </c>
      <c r="E610" s="33">
        <f t="shared" si="7"/>
        <v>-1651763.9300000002</v>
      </c>
      <c r="F610" s="44">
        <f>SUM(C608:C628)</f>
        <v>90711988.860000029</v>
      </c>
      <c r="G610" s="44">
        <f>SUM(D608:D628)</f>
        <v>106791246.66999997</v>
      </c>
    </row>
    <row r="611" spans="2:7" x14ac:dyDescent="0.2">
      <c r="B611" s="53" t="s">
        <v>21</v>
      </c>
      <c r="C611" s="29">
        <v>465052.56</v>
      </c>
      <c r="D611" s="29">
        <v>5854.11</v>
      </c>
      <c r="E611" s="33">
        <f t="shared" si="7"/>
        <v>-459198.45</v>
      </c>
    </row>
    <row r="612" spans="2:7" x14ac:dyDescent="0.2">
      <c r="B612" s="53" t="s">
        <v>22</v>
      </c>
      <c r="C612" s="29">
        <v>573924.54</v>
      </c>
      <c r="D612" s="29">
        <v>584924.54</v>
      </c>
      <c r="E612" s="33">
        <f t="shared" si="7"/>
        <v>11000</v>
      </c>
    </row>
    <row r="613" spans="2:7" x14ac:dyDescent="0.2">
      <c r="B613" s="53" t="s">
        <v>23</v>
      </c>
      <c r="C613" s="29">
        <v>42526994.130000003</v>
      </c>
      <c r="D613" s="29">
        <v>65013594.060000002</v>
      </c>
      <c r="E613" s="33">
        <f t="shared" si="7"/>
        <v>22486599.93</v>
      </c>
    </row>
    <row r="614" spans="2:7" x14ac:dyDescent="0.2">
      <c r="B614" s="53" t="s">
        <v>24</v>
      </c>
      <c r="C614" s="29">
        <v>2687415.13</v>
      </c>
      <c r="D614" s="29">
        <v>1930654.77</v>
      </c>
      <c r="E614" s="33">
        <f t="shared" si="7"/>
        <v>-756760.35999999987</v>
      </c>
    </row>
    <row r="615" spans="2:7" x14ac:dyDescent="0.2">
      <c r="B615" s="53" t="s">
        <v>25</v>
      </c>
      <c r="C615" s="29">
        <v>10935627.220000001</v>
      </c>
      <c r="D615" s="29">
        <v>18979498.48</v>
      </c>
      <c r="E615" s="33">
        <f t="shared" si="7"/>
        <v>8043871.2599999998</v>
      </c>
    </row>
    <row r="616" spans="2:7" x14ac:dyDescent="0.2">
      <c r="B616" s="53" t="s">
        <v>26</v>
      </c>
      <c r="C616" s="29">
        <v>963648</v>
      </c>
      <c r="D616" s="29">
        <v>962678.16</v>
      </c>
      <c r="E616" s="33">
        <f t="shared" si="7"/>
        <v>-969.8399999999674</v>
      </c>
    </row>
    <row r="617" spans="2:7" x14ac:dyDescent="0.2">
      <c r="B617" s="53" t="s">
        <v>27</v>
      </c>
      <c r="C617" s="33">
        <v>320798.07</v>
      </c>
      <c r="D617" s="33">
        <v>320800.07</v>
      </c>
      <c r="E617" s="33">
        <f t="shared" si="7"/>
        <v>2</v>
      </c>
    </row>
    <row r="618" spans="2:7" x14ac:dyDescent="0.2">
      <c r="B618" s="53" t="s">
        <v>28</v>
      </c>
      <c r="C618" s="29">
        <v>36169.15</v>
      </c>
      <c r="D618" s="29">
        <v>34633.089999999997</v>
      </c>
      <c r="E618" s="33">
        <f t="shared" si="7"/>
        <v>-1536.0600000000049</v>
      </c>
    </row>
    <row r="619" spans="2:7" x14ac:dyDescent="0.2">
      <c r="B619" s="53" t="s">
        <v>29</v>
      </c>
      <c r="C619" s="29">
        <v>260484.34</v>
      </c>
      <c r="D619" s="29">
        <v>3279</v>
      </c>
      <c r="E619" s="33">
        <f t="shared" si="7"/>
        <v>-257205.34</v>
      </c>
    </row>
    <row r="620" spans="2:7" x14ac:dyDescent="0.2">
      <c r="B620" s="53" t="s">
        <v>30</v>
      </c>
      <c r="C620" s="29">
        <v>4394280.43</v>
      </c>
      <c r="D620" s="29">
        <v>8308756.1900000004</v>
      </c>
      <c r="E620" s="33">
        <f t="shared" si="7"/>
        <v>3914475.7600000007</v>
      </c>
    </row>
    <row r="621" spans="2:7" x14ac:dyDescent="0.2">
      <c r="B621" s="53" t="s">
        <v>31</v>
      </c>
      <c r="C621" s="29">
        <v>1505181.44</v>
      </c>
      <c r="D621" s="29">
        <v>4622286.09</v>
      </c>
      <c r="E621" s="33">
        <f t="shared" si="7"/>
        <v>3117104.65</v>
      </c>
    </row>
    <row r="622" spans="2:7" x14ac:dyDescent="0.2">
      <c r="B622" s="53" t="s">
        <v>32</v>
      </c>
      <c r="C622" s="33">
        <v>1861501.39</v>
      </c>
      <c r="D622" s="33">
        <v>14373.41</v>
      </c>
      <c r="E622" s="33">
        <f t="shared" si="7"/>
        <v>-1847127.98</v>
      </c>
    </row>
    <row r="623" spans="2:7" x14ac:dyDescent="0.2">
      <c r="B623" s="53" t="s">
        <v>33</v>
      </c>
      <c r="C623" s="29">
        <v>51986.51</v>
      </c>
      <c r="D623" s="29">
        <v>54093.02</v>
      </c>
      <c r="E623" s="33">
        <f t="shared" si="7"/>
        <v>2106.5099999999948</v>
      </c>
    </row>
    <row r="624" spans="2:7" x14ac:dyDescent="0.2">
      <c r="B624" s="53" t="s">
        <v>34</v>
      </c>
      <c r="C624" s="29">
        <v>277867.75</v>
      </c>
      <c r="D624" s="29">
        <v>3310.55</v>
      </c>
      <c r="E624" s="33">
        <f t="shared" si="7"/>
        <v>-274557.2</v>
      </c>
    </row>
    <row r="625" spans="2:7" x14ac:dyDescent="0.2">
      <c r="B625" s="53" t="s">
        <v>35</v>
      </c>
      <c r="C625" s="29">
        <v>2039682.87</v>
      </c>
      <c r="D625" s="29">
        <v>66373.41</v>
      </c>
      <c r="E625" s="33">
        <f t="shared" si="7"/>
        <v>-1973309.4600000002</v>
      </c>
    </row>
    <row r="626" spans="2:7" ht="13.5" customHeight="1" x14ac:dyDescent="0.2">
      <c r="B626" s="53" t="s">
        <v>36</v>
      </c>
      <c r="C626" s="29">
        <v>840568.43</v>
      </c>
      <c r="D626" s="29">
        <v>10581.23</v>
      </c>
      <c r="E626" s="33">
        <f t="shared" si="7"/>
        <v>-829987.20000000007</v>
      </c>
    </row>
    <row r="627" spans="2:7" ht="13.5" customHeight="1" x14ac:dyDescent="0.2">
      <c r="B627" s="53" t="s">
        <v>37</v>
      </c>
      <c r="C627" s="29">
        <v>344333.72</v>
      </c>
      <c r="D627" s="29">
        <v>395753.71</v>
      </c>
      <c r="E627" s="33">
        <f t="shared" si="7"/>
        <v>51419.990000000049</v>
      </c>
    </row>
    <row r="628" spans="2:7" ht="13.5" customHeight="1" x14ac:dyDescent="0.2">
      <c r="B628" s="53" t="s">
        <v>39</v>
      </c>
      <c r="C628" s="29">
        <v>17183916.420000002</v>
      </c>
      <c r="D628" s="29">
        <v>32583.05</v>
      </c>
      <c r="E628" s="33">
        <f t="shared" si="7"/>
        <v>-17151333.370000001</v>
      </c>
    </row>
    <row r="629" spans="2:7" ht="13.5" customHeight="1" x14ac:dyDescent="0.2">
      <c r="B629" s="43"/>
      <c r="C629" s="29"/>
      <c r="D629" s="29"/>
      <c r="E629" s="29"/>
      <c r="F629" s="44">
        <f>SUM(C629:C629)</f>
        <v>0</v>
      </c>
      <c r="G629" s="44">
        <f>SUM(D629:D629)</f>
        <v>0</v>
      </c>
    </row>
    <row r="630" spans="2:7" ht="13.5" customHeight="1" x14ac:dyDescent="0.2">
      <c r="C630" s="37">
        <f>SUM(C603:C629)</f>
        <v>96233596.840000018</v>
      </c>
      <c r="D630" s="37">
        <f>SUM(D603:D629)</f>
        <v>108369502.35999997</v>
      </c>
      <c r="E630" s="37">
        <f>SUM(E603:E629)</f>
        <v>12135905.519999996</v>
      </c>
      <c r="F630" s="44"/>
      <c r="G630" s="44"/>
    </row>
    <row r="631" spans="2:7" x14ac:dyDescent="0.2">
      <c r="C631" s="38"/>
      <c r="D631" s="38"/>
      <c r="E631" s="38"/>
    </row>
    <row r="632" spans="2:7" x14ac:dyDescent="0.2">
      <c r="B632" s="4"/>
    </row>
    <row r="633" spans="2:7" x14ac:dyDescent="0.2">
      <c r="B633" s="4"/>
    </row>
    <row r="634" spans="2:7" x14ac:dyDescent="0.2">
      <c r="B634" s="4"/>
    </row>
    <row r="635" spans="2:7" x14ac:dyDescent="0.2">
      <c r="B635" s="4"/>
    </row>
    <row r="636" spans="2:7" x14ac:dyDescent="0.2">
      <c r="B636" s="4"/>
    </row>
    <row r="637" spans="2:7" x14ac:dyDescent="0.2">
      <c r="B637" s="4"/>
    </row>
    <row r="638" spans="2:7" x14ac:dyDescent="0.2">
      <c r="B638" s="4"/>
    </row>
    <row r="639" spans="2:7" x14ac:dyDescent="0.2">
      <c r="B639" s="4"/>
    </row>
    <row r="640" spans="2:7" x14ac:dyDescent="0.2">
      <c r="B640" s="4"/>
    </row>
    <row r="641" spans="2:4" x14ac:dyDescent="0.2">
      <c r="B641" s="104" t="s">
        <v>442</v>
      </c>
      <c r="C641" s="98" t="s">
        <v>443</v>
      </c>
      <c r="D641" s="24" t="s">
        <v>444</v>
      </c>
    </row>
    <row r="642" spans="2:4" x14ac:dyDescent="0.2">
      <c r="B642" s="25" t="s">
        <v>445</v>
      </c>
      <c r="C642" s="140"/>
      <c r="D642" s="27"/>
    </row>
    <row r="643" spans="2:4" x14ac:dyDescent="0.2">
      <c r="B643" s="28" t="s">
        <v>446</v>
      </c>
      <c r="C643" s="57"/>
      <c r="D643" s="30"/>
    </row>
    <row r="644" spans="2:4" x14ac:dyDescent="0.2">
      <c r="B644" s="48" t="s">
        <v>54</v>
      </c>
      <c r="C644" s="57"/>
      <c r="D644" s="30"/>
    </row>
    <row r="645" spans="2:4" x14ac:dyDescent="0.2">
      <c r="B645" s="28" t="s">
        <v>447</v>
      </c>
      <c r="C645" s="57"/>
      <c r="D645" s="30"/>
    </row>
    <row r="646" spans="2:4" x14ac:dyDescent="0.2">
      <c r="B646" s="50" t="s">
        <v>120</v>
      </c>
      <c r="C646" s="57"/>
      <c r="D646" s="30"/>
    </row>
    <row r="647" spans="2:4" x14ac:dyDescent="0.2">
      <c r="C647" s="81">
        <v>0</v>
      </c>
      <c r="D647" s="81">
        <v>0</v>
      </c>
    </row>
    <row r="648" spans="2:4" x14ac:dyDescent="0.2">
      <c r="B648" s="4"/>
    </row>
    <row r="649" spans="2:4" x14ac:dyDescent="0.2">
      <c r="B649" s="4"/>
    </row>
    <row r="650" spans="2:4" x14ac:dyDescent="0.2">
      <c r="B650" s="4"/>
    </row>
    <row r="651" spans="2:4" x14ac:dyDescent="0.2">
      <c r="B651" s="4"/>
    </row>
    <row r="652" spans="2:4" x14ac:dyDescent="0.2">
      <c r="B652" s="104" t="s">
        <v>448</v>
      </c>
      <c r="C652" s="141">
        <v>2025</v>
      </c>
      <c r="D652" s="141">
        <v>2024</v>
      </c>
    </row>
    <row r="653" spans="2:4" x14ac:dyDescent="0.2">
      <c r="B653" s="142" t="s">
        <v>449</v>
      </c>
      <c r="C653" s="143">
        <f>[1]ESF!$E$36</f>
        <v>6536911.0199999921</v>
      </c>
      <c r="D653" s="143">
        <f>[1]ESF!$F$36</f>
        <v>-14142146</v>
      </c>
    </row>
    <row r="654" spans="2:4" x14ac:dyDescent="0.2">
      <c r="B654" s="142" t="s">
        <v>450</v>
      </c>
      <c r="C654" s="143">
        <f>SUM(C655,C667,C699,C702)</f>
        <v>9556823.3499999996</v>
      </c>
      <c r="D654" s="143">
        <f>SUM(D655,D667,D699,D702)</f>
        <v>10716181.469999999</v>
      </c>
    </row>
    <row r="655" spans="2:4" x14ac:dyDescent="0.2">
      <c r="B655" s="142" t="s">
        <v>451</v>
      </c>
      <c r="C655" s="144">
        <f>SUM(C656,C658,C660,C662,C664)</f>
        <v>0</v>
      </c>
      <c r="D655" s="144">
        <f>SUM(D656,D658,D660,D662,D664)</f>
        <v>0</v>
      </c>
    </row>
    <row r="656" spans="2:4" x14ac:dyDescent="0.2">
      <c r="B656" s="145" t="s">
        <v>452</v>
      </c>
      <c r="C656" s="144">
        <f>C657</f>
        <v>0</v>
      </c>
      <c r="D656" s="144">
        <f>D657</f>
        <v>0</v>
      </c>
    </row>
    <row r="657" spans="2:4" x14ac:dyDescent="0.2">
      <c r="B657" s="145" t="s">
        <v>453</v>
      </c>
      <c r="C657" s="144">
        <f>[1]ACT!$B$49</f>
        <v>0</v>
      </c>
      <c r="D657" s="144">
        <f>[1]ACT!$C$49</f>
        <v>0</v>
      </c>
    </row>
    <row r="658" spans="2:4" ht="13.5" customHeight="1" x14ac:dyDescent="0.2">
      <c r="B658" s="145" t="s">
        <v>454</v>
      </c>
      <c r="C658" s="144">
        <f>C659</f>
        <v>0</v>
      </c>
      <c r="D658" s="144">
        <f>D659</f>
        <v>0</v>
      </c>
    </row>
    <row r="659" spans="2:4" x14ac:dyDescent="0.2">
      <c r="B659" s="145" t="s">
        <v>455</v>
      </c>
      <c r="C659" s="144">
        <f>[1]ACT!$B$50</f>
        <v>0</v>
      </c>
      <c r="D659" s="144">
        <f>[1]ACT!$C$50</f>
        <v>0</v>
      </c>
    </row>
    <row r="660" spans="2:4" ht="12.75" customHeight="1" x14ac:dyDescent="0.2">
      <c r="B660" s="145" t="s">
        <v>456</v>
      </c>
      <c r="C660" s="144">
        <f>C661</f>
        <v>0</v>
      </c>
      <c r="D660" s="144">
        <f>D661</f>
        <v>0</v>
      </c>
    </row>
    <row r="661" spans="2:4" ht="12.75" customHeight="1" x14ac:dyDescent="0.2">
      <c r="B661" s="145" t="s">
        <v>457</v>
      </c>
      <c r="C661" s="144">
        <f>[1]ACT!$B$51</f>
        <v>0</v>
      </c>
      <c r="D661" s="144">
        <f>[1]ACT!$C$51</f>
        <v>0</v>
      </c>
    </row>
    <row r="662" spans="2:4" ht="12.75" customHeight="1" x14ac:dyDescent="0.2">
      <c r="B662" s="145" t="s">
        <v>458</v>
      </c>
      <c r="C662" s="144">
        <f>C663</f>
        <v>0</v>
      </c>
      <c r="D662" s="144">
        <f>D663</f>
        <v>0</v>
      </c>
    </row>
    <row r="663" spans="2:4" ht="12.75" customHeight="1" x14ac:dyDescent="0.2">
      <c r="B663" s="145" t="s">
        <v>459</v>
      </c>
      <c r="C663" s="144">
        <f>[1]ACT!$B$52</f>
        <v>0</v>
      </c>
      <c r="D663" s="144">
        <f>[1]ACT!$C$52</f>
        <v>0</v>
      </c>
    </row>
    <row r="664" spans="2:4" ht="12.75" customHeight="1" x14ac:dyDescent="0.2">
      <c r="B664" s="145" t="s">
        <v>460</v>
      </c>
      <c r="C664" s="144">
        <f>SUM(C665:C666)</f>
        <v>0</v>
      </c>
      <c r="D664" s="144">
        <f>SUM(D665:D666)</f>
        <v>0</v>
      </c>
    </row>
    <row r="665" spans="2:4" ht="12.75" customHeight="1" x14ac:dyDescent="0.2">
      <c r="B665" s="145" t="s">
        <v>461</v>
      </c>
      <c r="C665" s="144">
        <f>[1]ACT!$B$53</f>
        <v>0</v>
      </c>
      <c r="D665" s="144">
        <f>[1]ACT!$C$53</f>
        <v>0</v>
      </c>
    </row>
    <row r="666" spans="2:4" ht="12.75" customHeight="1" x14ac:dyDescent="0.2">
      <c r="B666" s="145" t="s">
        <v>462</v>
      </c>
      <c r="C666" s="144">
        <v>0</v>
      </c>
      <c r="D666" s="144">
        <v>0</v>
      </c>
    </row>
    <row r="667" spans="2:4" ht="12.75" customHeight="1" x14ac:dyDescent="0.2">
      <c r="B667" s="142" t="s">
        <v>463</v>
      </c>
      <c r="C667" s="144">
        <f>SUM(C668,C677,C680,C686,C688,C690)</f>
        <v>9556823.3499999996</v>
      </c>
      <c r="D667" s="144">
        <f>SUM(D668,D677,D680,D686,D688,D690)</f>
        <v>10716181.469999999</v>
      </c>
    </row>
    <row r="668" spans="2:4" ht="12.75" customHeight="1" x14ac:dyDescent="0.2">
      <c r="B668" s="145" t="s">
        <v>464</v>
      </c>
      <c r="C668" s="144">
        <f>SUM(C669:C676)</f>
        <v>9316319.9199999999</v>
      </c>
      <c r="D668" s="144">
        <f>SUM(D669:D676)</f>
        <v>10716175.719999999</v>
      </c>
    </row>
    <row r="669" spans="2:4" ht="12.75" customHeight="1" x14ac:dyDescent="0.2">
      <c r="B669" s="145" t="s">
        <v>465</v>
      </c>
      <c r="C669" s="144">
        <f>C448</f>
        <v>8692275.5</v>
      </c>
      <c r="D669" s="144">
        <v>9838293.2799999993</v>
      </c>
    </row>
    <row r="670" spans="2:4" ht="12.75" customHeight="1" x14ac:dyDescent="0.2">
      <c r="B670" s="145" t="s">
        <v>466</v>
      </c>
      <c r="C670" s="144">
        <v>0</v>
      </c>
      <c r="D670" s="144">
        <v>0</v>
      </c>
    </row>
    <row r="671" spans="2:4" ht="12.75" customHeight="1" x14ac:dyDescent="0.2">
      <c r="B671" s="145" t="s">
        <v>467</v>
      </c>
      <c r="C671" s="144">
        <v>0</v>
      </c>
      <c r="D671" s="144">
        <v>0</v>
      </c>
    </row>
    <row r="672" spans="2:4" ht="12.75" customHeight="1" x14ac:dyDescent="0.2">
      <c r="B672" s="145" t="s">
        <v>468</v>
      </c>
      <c r="C672" s="144">
        <v>0</v>
      </c>
      <c r="D672" s="144">
        <v>0</v>
      </c>
    </row>
    <row r="673" spans="2:4" ht="12.75" customHeight="1" x14ac:dyDescent="0.2">
      <c r="B673" s="145" t="s">
        <v>469</v>
      </c>
      <c r="C673" s="144">
        <f>+C449</f>
        <v>624044.42000000004</v>
      </c>
      <c r="D673" s="144">
        <v>877882.44</v>
      </c>
    </row>
    <row r="674" spans="2:4" ht="12.75" customHeight="1" x14ac:dyDescent="0.2">
      <c r="B674" s="145" t="s">
        <v>470</v>
      </c>
      <c r="C674" s="144">
        <v>0</v>
      </c>
      <c r="D674" s="144">
        <v>0</v>
      </c>
    </row>
    <row r="675" spans="2:4" ht="12.75" customHeight="1" x14ac:dyDescent="0.2">
      <c r="B675" s="145" t="s">
        <v>471</v>
      </c>
      <c r="C675" s="144">
        <v>0</v>
      </c>
      <c r="D675" s="144">
        <v>0</v>
      </c>
    </row>
    <row r="676" spans="2:4" ht="12.75" customHeight="1" x14ac:dyDescent="0.2">
      <c r="B676" s="145" t="s">
        <v>472</v>
      </c>
      <c r="C676" s="144">
        <v>0</v>
      </c>
      <c r="D676" s="144">
        <v>0</v>
      </c>
    </row>
    <row r="677" spans="2:4" ht="12.75" customHeight="1" x14ac:dyDescent="0.2">
      <c r="B677" s="145" t="s">
        <v>473</v>
      </c>
      <c r="C677" s="144">
        <f>SUM(C678:C679)</f>
        <v>0</v>
      </c>
      <c r="D677" s="144">
        <f>SUM(D678:D679)</f>
        <v>0</v>
      </c>
    </row>
    <row r="678" spans="2:4" ht="12.75" customHeight="1" x14ac:dyDescent="0.2">
      <c r="B678" s="145" t="s">
        <v>474</v>
      </c>
      <c r="C678" s="144">
        <v>0</v>
      </c>
      <c r="D678" s="144">
        <v>0</v>
      </c>
    </row>
    <row r="679" spans="2:4" ht="12.75" customHeight="1" x14ac:dyDescent="0.2">
      <c r="B679" s="145" t="s">
        <v>475</v>
      </c>
      <c r="C679" s="144">
        <v>0</v>
      </c>
      <c r="D679" s="144">
        <v>0</v>
      </c>
    </row>
    <row r="680" spans="2:4" ht="12.75" customHeight="1" x14ac:dyDescent="0.2">
      <c r="B680" s="145" t="s">
        <v>476</v>
      </c>
      <c r="C680" s="144">
        <f>SUM(C681:C685)</f>
        <v>0</v>
      </c>
      <c r="D680" s="144">
        <f>SUM(D681:D685)</f>
        <v>0</v>
      </c>
    </row>
    <row r="681" spans="2:4" ht="12.75" customHeight="1" x14ac:dyDescent="0.2">
      <c r="B681" s="145" t="s">
        <v>477</v>
      </c>
      <c r="C681" s="144">
        <v>0</v>
      </c>
      <c r="D681" s="144">
        <v>0</v>
      </c>
    </row>
    <row r="682" spans="2:4" ht="12.75" customHeight="1" x14ac:dyDescent="0.2">
      <c r="B682" s="145" t="s">
        <v>478</v>
      </c>
      <c r="C682" s="144">
        <v>0</v>
      </c>
      <c r="D682" s="144">
        <v>0</v>
      </c>
    </row>
    <row r="683" spans="2:4" ht="17.25" customHeight="1" x14ac:dyDescent="0.2">
      <c r="B683" s="145" t="s">
        <v>479</v>
      </c>
      <c r="C683" s="144">
        <v>0</v>
      </c>
      <c r="D683" s="144">
        <v>0</v>
      </c>
    </row>
    <row r="684" spans="2:4" ht="12.75" customHeight="1" x14ac:dyDescent="0.2">
      <c r="B684" s="145" t="s">
        <v>480</v>
      </c>
      <c r="C684" s="144">
        <v>0</v>
      </c>
      <c r="D684" s="144">
        <v>0</v>
      </c>
    </row>
    <row r="685" spans="2:4" ht="12.75" customHeight="1" x14ac:dyDescent="0.2">
      <c r="B685" s="145" t="s">
        <v>481</v>
      </c>
      <c r="C685" s="144">
        <v>0</v>
      </c>
      <c r="D685" s="144">
        <v>0</v>
      </c>
    </row>
    <row r="686" spans="2:4" ht="12.75" customHeight="1" x14ac:dyDescent="0.2">
      <c r="B686" s="145" t="s">
        <v>482</v>
      </c>
      <c r="C686" s="144">
        <f>C687</f>
        <v>0</v>
      </c>
      <c r="D686" s="144">
        <f>D687</f>
        <v>0</v>
      </c>
    </row>
    <row r="687" spans="2:4" ht="12.75" customHeight="1" x14ac:dyDescent="0.2">
      <c r="B687" s="145" t="s">
        <v>483</v>
      </c>
      <c r="C687" s="144">
        <v>0</v>
      </c>
      <c r="D687" s="144">
        <v>0</v>
      </c>
    </row>
    <row r="688" spans="2:4" ht="12.75" customHeight="1" x14ac:dyDescent="0.2">
      <c r="B688" s="145" t="s">
        <v>484</v>
      </c>
      <c r="C688" s="144">
        <f>C689</f>
        <v>0</v>
      </c>
      <c r="D688" s="144">
        <f>D689</f>
        <v>0</v>
      </c>
    </row>
    <row r="689" spans="2:4" ht="12.75" customHeight="1" x14ac:dyDescent="0.2">
      <c r="B689" s="145" t="s">
        <v>485</v>
      </c>
      <c r="C689" s="144">
        <v>0</v>
      </c>
      <c r="D689" s="144">
        <v>0</v>
      </c>
    </row>
    <row r="690" spans="2:4" ht="12.75" customHeight="1" x14ac:dyDescent="0.2">
      <c r="B690" s="145" t="s">
        <v>486</v>
      </c>
      <c r="C690" s="144">
        <f>SUM(C691:C698)</f>
        <v>240503.43</v>
      </c>
      <c r="D690" s="144">
        <v>5.75</v>
      </c>
    </row>
    <row r="691" spans="2:4" x14ac:dyDescent="0.2">
      <c r="B691" s="145" t="s">
        <v>487</v>
      </c>
      <c r="C691" s="144">
        <v>0</v>
      </c>
      <c r="D691" s="144">
        <v>0</v>
      </c>
    </row>
    <row r="692" spans="2:4" x14ac:dyDescent="0.2">
      <c r="B692" s="145" t="s">
        <v>488</v>
      </c>
      <c r="C692" s="144">
        <v>0</v>
      </c>
      <c r="D692" s="144">
        <v>0</v>
      </c>
    </row>
    <row r="693" spans="2:4" x14ac:dyDescent="0.2">
      <c r="B693" s="145" t="s">
        <v>489</v>
      </c>
      <c r="C693" s="144">
        <v>0</v>
      </c>
      <c r="D693" s="144">
        <v>0</v>
      </c>
    </row>
    <row r="694" spans="2:4" x14ac:dyDescent="0.2">
      <c r="B694" s="145" t="s">
        <v>490</v>
      </c>
      <c r="C694" s="144">
        <v>0</v>
      </c>
      <c r="D694" s="144">
        <v>0</v>
      </c>
    </row>
    <row r="695" spans="2:4" x14ac:dyDescent="0.2">
      <c r="B695" s="145" t="s">
        <v>491</v>
      </c>
      <c r="C695" s="144">
        <v>0</v>
      </c>
      <c r="D695" s="144">
        <v>0</v>
      </c>
    </row>
    <row r="696" spans="2:4" x14ac:dyDescent="0.2">
      <c r="B696" s="145" t="s">
        <v>492</v>
      </c>
      <c r="C696" s="144">
        <v>0</v>
      </c>
      <c r="D696" s="144">
        <v>0</v>
      </c>
    </row>
    <row r="697" spans="2:4" x14ac:dyDescent="0.2">
      <c r="B697" s="145" t="s">
        <v>493</v>
      </c>
      <c r="C697" s="144">
        <v>0</v>
      </c>
      <c r="D697" s="144">
        <v>0</v>
      </c>
    </row>
    <row r="698" spans="2:4" x14ac:dyDescent="0.2">
      <c r="B698" s="145" t="s">
        <v>494</v>
      </c>
      <c r="C698" s="144">
        <v>240503.43</v>
      </c>
      <c r="D698" s="144">
        <v>7.91</v>
      </c>
    </row>
    <row r="699" spans="2:4" x14ac:dyDescent="0.2">
      <c r="B699" s="142" t="s">
        <v>495</v>
      </c>
      <c r="C699" s="144">
        <f>C700</f>
        <v>0</v>
      </c>
      <c r="D699" s="144">
        <f>D700</f>
        <v>0</v>
      </c>
    </row>
    <row r="700" spans="2:4" x14ac:dyDescent="0.2">
      <c r="B700" s="145" t="s">
        <v>496</v>
      </c>
      <c r="C700" s="144">
        <f>C701</f>
        <v>0</v>
      </c>
      <c r="D700" s="144">
        <f>D701</f>
        <v>0</v>
      </c>
    </row>
    <row r="701" spans="2:4" x14ac:dyDescent="0.2">
      <c r="B701" s="145" t="s">
        <v>497</v>
      </c>
      <c r="C701" s="144">
        <v>0</v>
      </c>
      <c r="D701" s="144">
        <v>0</v>
      </c>
    </row>
    <row r="702" spans="2:4" x14ac:dyDescent="0.2">
      <c r="B702" s="142" t="s">
        <v>498</v>
      </c>
      <c r="C702" s="144">
        <f>SUM(C703:C707)</f>
        <v>0</v>
      </c>
      <c r="D702" s="144">
        <f>SUM(D703:D707)</f>
        <v>0</v>
      </c>
    </row>
    <row r="703" spans="2:4" x14ac:dyDescent="0.2">
      <c r="B703" s="145" t="s">
        <v>499</v>
      </c>
      <c r="C703" s="144">
        <v>0</v>
      </c>
      <c r="D703" s="144">
        <v>0</v>
      </c>
    </row>
    <row r="704" spans="2:4" x14ac:dyDescent="0.2">
      <c r="B704" s="145" t="s">
        <v>500</v>
      </c>
      <c r="C704" s="144">
        <v>0</v>
      </c>
      <c r="D704" s="144">
        <v>0</v>
      </c>
    </row>
    <row r="705" spans="2:4" x14ac:dyDescent="0.2">
      <c r="B705" s="145" t="s">
        <v>501</v>
      </c>
      <c r="C705" s="144">
        <v>0</v>
      </c>
      <c r="D705" s="144">
        <v>0</v>
      </c>
    </row>
    <row r="706" spans="2:4" x14ac:dyDescent="0.2">
      <c r="B706" s="145" t="s">
        <v>502</v>
      </c>
      <c r="C706" s="144">
        <v>0</v>
      </c>
      <c r="D706" s="144">
        <v>0</v>
      </c>
    </row>
    <row r="707" spans="2:4" x14ac:dyDescent="0.2">
      <c r="B707" s="145" t="s">
        <v>503</v>
      </c>
      <c r="C707" s="144">
        <v>0</v>
      </c>
      <c r="D707" s="144">
        <v>0</v>
      </c>
    </row>
    <row r="708" spans="2:4" x14ac:dyDescent="0.2">
      <c r="B708" s="142" t="s">
        <v>504</v>
      </c>
      <c r="C708" s="143">
        <f>C709</f>
        <v>0</v>
      </c>
      <c r="D708" s="143">
        <f>D709</f>
        <v>0</v>
      </c>
    </row>
    <row r="709" spans="2:4" x14ac:dyDescent="0.2">
      <c r="B709" s="142" t="s">
        <v>505</v>
      </c>
      <c r="C709" s="144">
        <f>SUM(C710:C718)</f>
        <v>0</v>
      </c>
      <c r="D709" s="144">
        <f>SUM(D710:D718)</f>
        <v>0</v>
      </c>
    </row>
    <row r="710" spans="2:4" x14ac:dyDescent="0.2">
      <c r="B710" s="145" t="s">
        <v>506</v>
      </c>
      <c r="C710" s="144">
        <v>0</v>
      </c>
      <c r="D710" s="144">
        <v>0</v>
      </c>
    </row>
    <row r="711" spans="2:4" x14ac:dyDescent="0.2">
      <c r="B711" s="145" t="s">
        <v>507</v>
      </c>
      <c r="C711" s="144">
        <v>0</v>
      </c>
      <c r="D711" s="144">
        <v>0</v>
      </c>
    </row>
    <row r="712" spans="2:4" x14ac:dyDescent="0.2">
      <c r="B712" s="145" t="s">
        <v>508</v>
      </c>
      <c r="C712" s="144">
        <v>0</v>
      </c>
      <c r="D712" s="144">
        <v>0</v>
      </c>
    </row>
    <row r="713" spans="2:4" x14ac:dyDescent="0.2">
      <c r="B713" s="145" t="s">
        <v>509</v>
      </c>
      <c r="C713" s="144">
        <v>0</v>
      </c>
      <c r="D713" s="144">
        <v>0</v>
      </c>
    </row>
    <row r="714" spans="2:4" x14ac:dyDescent="0.2">
      <c r="B714" s="145" t="s">
        <v>510</v>
      </c>
      <c r="C714" s="144">
        <v>0</v>
      </c>
      <c r="D714" s="144">
        <v>0</v>
      </c>
    </row>
    <row r="715" spans="2:4" x14ac:dyDescent="0.2">
      <c r="B715" s="145" t="s">
        <v>511</v>
      </c>
      <c r="C715" s="144">
        <v>0</v>
      </c>
      <c r="D715" s="144">
        <v>0</v>
      </c>
    </row>
    <row r="716" spans="2:4" x14ac:dyDescent="0.2">
      <c r="B716" s="145" t="s">
        <v>512</v>
      </c>
      <c r="C716" s="144">
        <v>0</v>
      </c>
      <c r="D716" s="144">
        <v>0</v>
      </c>
    </row>
    <row r="717" spans="2:4" x14ac:dyDescent="0.2">
      <c r="B717" s="145" t="s">
        <v>513</v>
      </c>
      <c r="C717" s="144">
        <v>0</v>
      </c>
      <c r="D717" s="144">
        <v>0</v>
      </c>
    </row>
    <row r="718" spans="2:4" x14ac:dyDescent="0.2">
      <c r="B718" s="145" t="s">
        <v>514</v>
      </c>
      <c r="C718" s="144">
        <v>0</v>
      </c>
      <c r="D718" s="144">
        <v>0</v>
      </c>
    </row>
    <row r="719" spans="2:4" x14ac:dyDescent="0.2">
      <c r="B719" s="142" t="s">
        <v>515</v>
      </c>
      <c r="C719" s="143">
        <f>C653+C654-C708</f>
        <v>16093734.369999992</v>
      </c>
      <c r="D719" s="143">
        <f>D653+D654-D708</f>
        <v>-3425964.5300000012</v>
      </c>
    </row>
    <row r="724" spans="2:7" x14ac:dyDescent="0.2">
      <c r="B724" s="146" t="s">
        <v>516</v>
      </c>
    </row>
    <row r="725" spans="2:7" x14ac:dyDescent="0.2">
      <c r="B725" s="18" t="s">
        <v>517</v>
      </c>
    </row>
    <row r="726" spans="2:7" x14ac:dyDescent="0.2">
      <c r="B726" s="18"/>
    </row>
    <row r="728" spans="2:7" ht="15" customHeight="1" x14ac:dyDescent="0.2">
      <c r="B728" s="147" t="s">
        <v>0</v>
      </c>
      <c r="C728" s="148"/>
      <c r="D728" s="148"/>
      <c r="E728" s="149"/>
    </row>
    <row r="729" spans="2:7" ht="15" customHeight="1" x14ac:dyDescent="0.2">
      <c r="B729" s="150" t="s">
        <v>518</v>
      </c>
      <c r="C729" s="151"/>
      <c r="D729" s="151"/>
      <c r="E729" s="152"/>
    </row>
    <row r="730" spans="2:7" x14ac:dyDescent="0.2">
      <c r="B730" s="153" t="s">
        <v>519</v>
      </c>
      <c r="C730" s="154"/>
      <c r="D730" s="154"/>
      <c r="E730" s="155"/>
      <c r="G730" s="139"/>
    </row>
    <row r="731" spans="2:7" x14ac:dyDescent="0.2">
      <c r="B731" s="156" t="s">
        <v>520</v>
      </c>
      <c r="C731" s="157"/>
      <c r="D731" s="157"/>
      <c r="E731" s="158"/>
      <c r="G731" s="139"/>
    </row>
    <row r="732" spans="2:7" x14ac:dyDescent="0.2">
      <c r="B732" s="159" t="s">
        <v>521</v>
      </c>
      <c r="C732" s="160"/>
      <c r="E732" s="37">
        <f>[1]EAI!$E$16</f>
        <v>23040723.409999993</v>
      </c>
      <c r="G732" s="139"/>
    </row>
    <row r="733" spans="2:7" x14ac:dyDescent="0.2">
      <c r="B733" s="161"/>
      <c r="C733" s="162"/>
      <c r="E733" s="163"/>
      <c r="G733" s="139"/>
    </row>
    <row r="734" spans="2:7" x14ac:dyDescent="0.2">
      <c r="B734" s="164" t="s">
        <v>522</v>
      </c>
      <c r="C734" s="164"/>
      <c r="D734" s="165"/>
      <c r="E734" s="166">
        <f>SUM(D734:D740)</f>
        <v>0</v>
      </c>
    </row>
    <row r="735" spans="2:7" x14ac:dyDescent="0.2">
      <c r="B735" s="167" t="s">
        <v>523</v>
      </c>
      <c r="C735" s="167"/>
      <c r="D735" s="165">
        <f>[1]ACT!$B$18</f>
        <v>0</v>
      </c>
      <c r="E735" s="168" t="s">
        <v>524</v>
      </c>
    </row>
    <row r="736" spans="2:7" x14ac:dyDescent="0.2">
      <c r="B736" s="167" t="s">
        <v>525</v>
      </c>
      <c r="C736" s="167"/>
      <c r="D736" s="165">
        <f>[1]ACT!$B$19</f>
        <v>0</v>
      </c>
      <c r="E736" s="168" t="s">
        <v>526</v>
      </c>
    </row>
    <row r="737" spans="2:9" x14ac:dyDescent="0.2">
      <c r="B737" s="167" t="s">
        <v>527</v>
      </c>
      <c r="C737" s="167"/>
      <c r="D737" s="165">
        <f>[1]ACT!$B$20</f>
        <v>0</v>
      </c>
      <c r="E737" s="168" t="s">
        <v>528</v>
      </c>
      <c r="G737" s="139"/>
    </row>
    <row r="738" spans="2:9" x14ac:dyDescent="0.2">
      <c r="B738" s="167" t="s">
        <v>529</v>
      </c>
      <c r="C738" s="167"/>
      <c r="D738" s="165">
        <f>[1]ACT!$B$21</f>
        <v>0</v>
      </c>
      <c r="E738" s="168" t="s">
        <v>530</v>
      </c>
    </row>
    <row r="739" spans="2:9" x14ac:dyDescent="0.2">
      <c r="B739" s="167" t="s">
        <v>531</v>
      </c>
      <c r="C739" s="167"/>
      <c r="D739" s="165">
        <f>[1]ACT!$B$22</f>
        <v>0</v>
      </c>
      <c r="E739" s="168" t="s">
        <v>532</v>
      </c>
      <c r="G739" s="139"/>
    </row>
    <row r="740" spans="2:9" x14ac:dyDescent="0.2">
      <c r="B740" s="169" t="s">
        <v>533</v>
      </c>
      <c r="C740" s="170"/>
      <c r="D740" s="165">
        <v>0</v>
      </c>
      <c r="E740" s="171"/>
    </row>
    <row r="741" spans="2:9" x14ac:dyDescent="0.2">
      <c r="B741" s="172"/>
      <c r="C741" s="172"/>
    </row>
    <row r="742" spans="2:9" x14ac:dyDescent="0.2">
      <c r="B742" s="164" t="s">
        <v>534</v>
      </c>
      <c r="C742" s="164"/>
      <c r="D742" s="173"/>
      <c r="E742" s="166">
        <f>SUM(D742:D745)</f>
        <v>0</v>
      </c>
    </row>
    <row r="743" spans="2:9" x14ac:dyDescent="0.2">
      <c r="B743" s="167" t="s">
        <v>535</v>
      </c>
      <c r="C743" s="167"/>
      <c r="D743" s="165">
        <f>[1]EAI!$E$10</f>
        <v>0</v>
      </c>
      <c r="E743" s="168" t="s">
        <v>536</v>
      </c>
    </row>
    <row r="744" spans="2:9" x14ac:dyDescent="0.2">
      <c r="B744" s="167" t="s">
        <v>537</v>
      </c>
      <c r="C744" s="167"/>
      <c r="D744" s="165">
        <f>[1]EAI!$E$14</f>
        <v>0</v>
      </c>
      <c r="E744" s="168" t="s">
        <v>538</v>
      </c>
    </row>
    <row r="745" spans="2:9" x14ac:dyDescent="0.2">
      <c r="B745" s="174" t="s">
        <v>539</v>
      </c>
      <c r="C745" s="175"/>
      <c r="D745" s="165">
        <v>0</v>
      </c>
      <c r="E745" s="176"/>
    </row>
    <row r="746" spans="2:9" x14ac:dyDescent="0.2">
      <c r="B746" s="177"/>
      <c r="C746" s="171"/>
      <c r="D746" s="178"/>
      <c r="E746" s="176"/>
    </row>
    <row r="747" spans="2:9" x14ac:dyDescent="0.2">
      <c r="B747" s="179" t="s">
        <v>540</v>
      </c>
      <c r="C747" s="179"/>
      <c r="E747" s="37">
        <f>+E732+E734-E742</f>
        <v>23040723.409999993</v>
      </c>
      <c r="F747" s="180"/>
      <c r="G747" s="139"/>
      <c r="I747" s="139"/>
    </row>
    <row r="753" spans="2:7" ht="15.75" customHeight="1" x14ac:dyDescent="0.2">
      <c r="B753" s="147" t="s">
        <v>0</v>
      </c>
      <c r="C753" s="148"/>
      <c r="D753" s="148"/>
      <c r="E753" s="149"/>
    </row>
    <row r="754" spans="2:7" ht="15.75" customHeight="1" x14ac:dyDescent="0.2">
      <c r="B754" s="150" t="s">
        <v>541</v>
      </c>
      <c r="C754" s="151"/>
      <c r="D754" s="151"/>
      <c r="E754" s="152"/>
    </row>
    <row r="755" spans="2:7" x14ac:dyDescent="0.2">
      <c r="B755" s="153" t="s">
        <v>519</v>
      </c>
      <c r="C755" s="154"/>
      <c r="D755" s="154"/>
      <c r="E755" s="155"/>
    </row>
    <row r="756" spans="2:7" x14ac:dyDescent="0.2">
      <c r="B756" s="156" t="s">
        <v>520</v>
      </c>
      <c r="C756" s="157"/>
      <c r="D756" s="157"/>
      <c r="E756" s="158"/>
    </row>
    <row r="757" spans="2:7" x14ac:dyDescent="0.2">
      <c r="B757" s="159" t="s">
        <v>542</v>
      </c>
      <c r="C757" s="160"/>
      <c r="E757" s="37">
        <f>[1]COG!$E$77</f>
        <v>6946989.040000001</v>
      </c>
      <c r="G757" s="181"/>
    </row>
    <row r="758" spans="2:7" x14ac:dyDescent="0.2">
      <c r="B758" s="172"/>
      <c r="C758" s="172"/>
    </row>
    <row r="759" spans="2:7" x14ac:dyDescent="0.2">
      <c r="B759" s="182" t="s">
        <v>543</v>
      </c>
      <c r="C759" s="182"/>
      <c r="D759" s="144"/>
      <c r="E759" s="143">
        <f>SUM(D759:D780)</f>
        <v>0</v>
      </c>
      <c r="F759" s="181"/>
    </row>
    <row r="760" spans="2:7" x14ac:dyDescent="0.2">
      <c r="B760" s="167" t="s">
        <v>544</v>
      </c>
      <c r="C760" s="167"/>
      <c r="D760" s="165">
        <f>[1]COG!$E$16</f>
        <v>0</v>
      </c>
      <c r="E760" s="183" t="s">
        <v>545</v>
      </c>
    </row>
    <row r="761" spans="2:7" x14ac:dyDescent="0.2">
      <c r="B761" s="167" t="s">
        <v>546</v>
      </c>
      <c r="C761" s="167"/>
      <c r="D761" s="165">
        <v>0</v>
      </c>
      <c r="E761" s="168" t="s">
        <v>547</v>
      </c>
    </row>
    <row r="762" spans="2:7" x14ac:dyDescent="0.2">
      <c r="B762" s="167" t="s">
        <v>548</v>
      </c>
      <c r="C762" s="167"/>
      <c r="D762" s="165">
        <f>[1]COG!$E$44</f>
        <v>0</v>
      </c>
      <c r="E762" s="183" t="s">
        <v>549</v>
      </c>
    </row>
    <row r="763" spans="2:7" x14ac:dyDescent="0.2">
      <c r="B763" s="167" t="s">
        <v>550</v>
      </c>
      <c r="C763" s="167"/>
      <c r="D763" s="165">
        <f>[1]COG!$E$45</f>
        <v>0</v>
      </c>
      <c r="E763" s="183" t="s">
        <v>551</v>
      </c>
    </row>
    <row r="764" spans="2:7" x14ac:dyDescent="0.2">
      <c r="B764" s="167" t="s">
        <v>552</v>
      </c>
      <c r="C764" s="167"/>
      <c r="D764" s="165">
        <f>[1]COG!$E$46</f>
        <v>0</v>
      </c>
      <c r="E764" s="183" t="s">
        <v>553</v>
      </c>
    </row>
    <row r="765" spans="2:7" x14ac:dyDescent="0.2">
      <c r="B765" s="167" t="s">
        <v>554</v>
      </c>
      <c r="C765" s="167"/>
      <c r="D765" s="144">
        <f>[1]COG!$E$47</f>
        <v>0</v>
      </c>
      <c r="E765" s="183" t="s">
        <v>555</v>
      </c>
    </row>
    <row r="766" spans="2:7" x14ac:dyDescent="0.2">
      <c r="B766" s="167" t="s">
        <v>556</v>
      </c>
      <c r="C766" s="167"/>
      <c r="D766" s="165">
        <f>[1]COG!$E$48</f>
        <v>0</v>
      </c>
      <c r="E766" s="183" t="s">
        <v>557</v>
      </c>
      <c r="G766" s="139"/>
    </row>
    <row r="767" spans="2:7" x14ac:dyDescent="0.2">
      <c r="B767" s="167" t="s">
        <v>558</v>
      </c>
      <c r="C767" s="167"/>
      <c r="D767" s="165">
        <f>[1]COG!$E$49</f>
        <v>0</v>
      </c>
      <c r="E767" s="183" t="s">
        <v>559</v>
      </c>
    </row>
    <row r="768" spans="2:7" x14ac:dyDescent="0.2">
      <c r="B768" s="167" t="s">
        <v>560</v>
      </c>
      <c r="C768" s="167"/>
      <c r="D768" s="165">
        <f>[1]COG!$E$50</f>
        <v>0</v>
      </c>
      <c r="E768" s="183" t="s">
        <v>561</v>
      </c>
      <c r="G768" s="139"/>
    </row>
    <row r="769" spans="2:8" x14ac:dyDescent="0.2">
      <c r="B769" s="167" t="s">
        <v>562</v>
      </c>
      <c r="C769" s="167"/>
      <c r="D769" s="165">
        <f>[1]COG!$E$51</f>
        <v>0</v>
      </c>
      <c r="E769" s="183" t="s">
        <v>563</v>
      </c>
    </row>
    <row r="770" spans="2:8" x14ac:dyDescent="0.2">
      <c r="B770" s="167" t="s">
        <v>564</v>
      </c>
      <c r="C770" s="167"/>
      <c r="D770" s="165">
        <f>[1]COG!$E$52</f>
        <v>0</v>
      </c>
      <c r="E770" s="183" t="s">
        <v>565</v>
      </c>
      <c r="G770" s="139"/>
    </row>
    <row r="771" spans="2:8" x14ac:dyDescent="0.2">
      <c r="B771" s="167" t="s">
        <v>566</v>
      </c>
      <c r="C771" s="167"/>
      <c r="D771" s="165">
        <f>[1]COG!$E$54</f>
        <v>0</v>
      </c>
      <c r="E771" s="183" t="s">
        <v>567</v>
      </c>
      <c r="G771" s="139"/>
    </row>
    <row r="772" spans="2:8" x14ac:dyDescent="0.2">
      <c r="B772" s="167" t="s">
        <v>568</v>
      </c>
      <c r="C772" s="167"/>
      <c r="D772" s="165">
        <f>[1]COG!$E$55</f>
        <v>0</v>
      </c>
      <c r="E772" s="183" t="s">
        <v>569</v>
      </c>
      <c r="G772" s="139"/>
    </row>
    <row r="773" spans="2:8" x14ac:dyDescent="0.2">
      <c r="B773" s="167" t="s">
        <v>570</v>
      </c>
      <c r="C773" s="167"/>
      <c r="D773" s="165">
        <f>[1]COG!$E$59</f>
        <v>0</v>
      </c>
      <c r="E773" s="183" t="s">
        <v>571</v>
      </c>
      <c r="G773" s="139"/>
      <c r="H773" s="139"/>
    </row>
    <row r="774" spans="2:8" x14ac:dyDescent="0.2">
      <c r="B774" s="167" t="s">
        <v>572</v>
      </c>
      <c r="C774" s="167"/>
      <c r="D774" s="165">
        <f>[1]COG!$E$60</f>
        <v>0</v>
      </c>
      <c r="E774" s="183" t="s">
        <v>573</v>
      </c>
      <c r="G774" s="139"/>
      <c r="H774" s="139"/>
    </row>
    <row r="775" spans="2:8" x14ac:dyDescent="0.2">
      <c r="B775" s="167" t="s">
        <v>574</v>
      </c>
      <c r="C775" s="167"/>
      <c r="D775" s="165">
        <f>[1]COG!$E$61</f>
        <v>0</v>
      </c>
      <c r="E775" s="183" t="s">
        <v>575</v>
      </c>
      <c r="G775" s="139"/>
      <c r="H775" s="139"/>
    </row>
    <row r="776" spans="2:8" x14ac:dyDescent="0.2">
      <c r="B776" s="167" t="s">
        <v>576</v>
      </c>
      <c r="C776" s="167"/>
      <c r="D776" s="165">
        <f>[1]COG!$E$62</f>
        <v>0</v>
      </c>
      <c r="E776" s="183" t="s">
        <v>577</v>
      </c>
      <c r="G776" s="184"/>
    </row>
    <row r="777" spans="2:8" x14ac:dyDescent="0.2">
      <c r="B777" s="167" t="s">
        <v>578</v>
      </c>
      <c r="C777" s="167"/>
      <c r="D777" s="165">
        <f>[1]COG!$E$64</f>
        <v>0</v>
      </c>
      <c r="E777" s="183" t="s">
        <v>579</v>
      </c>
    </row>
    <row r="778" spans="2:8" x14ac:dyDescent="0.2">
      <c r="B778" s="167" t="s">
        <v>580</v>
      </c>
      <c r="C778" s="167"/>
      <c r="D778" s="165">
        <f>[1]COG!$E$70</f>
        <v>0</v>
      </c>
      <c r="E778" s="183" t="s">
        <v>581</v>
      </c>
    </row>
    <row r="779" spans="2:8" x14ac:dyDescent="0.2">
      <c r="B779" s="167" t="s">
        <v>582</v>
      </c>
      <c r="C779" s="167"/>
      <c r="D779" s="165">
        <f>[1]COG!$E$76</f>
        <v>0</v>
      </c>
      <c r="E779" s="183" t="s">
        <v>583</v>
      </c>
    </row>
    <row r="780" spans="2:8" x14ac:dyDescent="0.2">
      <c r="B780" s="185" t="s">
        <v>584</v>
      </c>
      <c r="C780" s="186"/>
      <c r="D780" s="165">
        <v>0</v>
      </c>
      <c r="E780" s="187"/>
    </row>
    <row r="781" spans="2:8" x14ac:dyDescent="0.2">
      <c r="B781" s="188"/>
      <c r="C781" s="189"/>
      <c r="D781" s="190"/>
      <c r="E781" s="187"/>
    </row>
    <row r="782" spans="2:8" x14ac:dyDescent="0.2">
      <c r="B782" s="182" t="s">
        <v>585</v>
      </c>
      <c r="C782" s="182"/>
      <c r="D782" s="191"/>
      <c r="E782" s="192">
        <f>SUM(D782:D789)</f>
        <v>9556823.3499999996</v>
      </c>
    </row>
    <row r="783" spans="2:8" x14ac:dyDescent="0.2">
      <c r="B783" s="167" t="s">
        <v>586</v>
      </c>
      <c r="C783" s="167"/>
      <c r="D783" s="144">
        <f>[1]ACT!$B$56</f>
        <v>9316319.9199999999</v>
      </c>
      <c r="E783" s="183" t="s">
        <v>587</v>
      </c>
    </row>
    <row r="784" spans="2:8" x14ac:dyDescent="0.2">
      <c r="B784" s="167" t="s">
        <v>588</v>
      </c>
      <c r="C784" s="167"/>
      <c r="D784" s="144">
        <f>[1]ACT!$B$57</f>
        <v>0</v>
      </c>
      <c r="E784" s="183" t="s">
        <v>589</v>
      </c>
    </row>
    <row r="785" spans="2:10" x14ac:dyDescent="0.2">
      <c r="B785" s="167" t="s">
        <v>590</v>
      </c>
      <c r="C785" s="167"/>
      <c r="D785" s="144">
        <f>[1]ACT!$B$58</f>
        <v>0</v>
      </c>
      <c r="E785" s="183" t="s">
        <v>591</v>
      </c>
    </row>
    <row r="786" spans="2:10" x14ac:dyDescent="0.2">
      <c r="B786" s="167" t="s">
        <v>592</v>
      </c>
      <c r="C786" s="167"/>
      <c r="D786" s="144">
        <f>[1]ACT!$B$59</f>
        <v>240503.43</v>
      </c>
      <c r="E786" s="183" t="s">
        <v>593</v>
      </c>
    </row>
    <row r="787" spans="2:10" x14ac:dyDescent="0.2">
      <c r="B787" s="169" t="s">
        <v>594</v>
      </c>
      <c r="C787" s="170"/>
      <c r="D787" s="144">
        <f>[1]ACT!$B$62</f>
        <v>0</v>
      </c>
      <c r="E787" s="183" t="s">
        <v>595</v>
      </c>
    </row>
    <row r="788" spans="2:10" x14ac:dyDescent="0.2">
      <c r="B788" s="169" t="s">
        <v>596</v>
      </c>
      <c r="C788" s="170"/>
      <c r="D788" s="144">
        <v>0</v>
      </c>
      <c r="E788" s="183" t="s">
        <v>597</v>
      </c>
    </row>
    <row r="789" spans="2:10" x14ac:dyDescent="0.2">
      <c r="B789" s="185" t="s">
        <v>598</v>
      </c>
      <c r="C789" s="186"/>
      <c r="D789" s="144">
        <v>0</v>
      </c>
      <c r="E789" s="187"/>
    </row>
    <row r="790" spans="2:10" x14ac:dyDescent="0.2">
      <c r="B790" s="188"/>
      <c r="C790" s="189"/>
      <c r="D790" s="176"/>
      <c r="E790" s="187"/>
    </row>
    <row r="791" spans="2:10" x14ac:dyDescent="0.2">
      <c r="B791" s="193" t="s">
        <v>599</v>
      </c>
      <c r="E791" s="37">
        <f>+E757-E759+E782</f>
        <v>16503812.390000001</v>
      </c>
      <c r="F791" s="194"/>
      <c r="G791" s="139"/>
      <c r="H791" s="139"/>
      <c r="I791" s="139"/>
      <c r="J791" s="139"/>
    </row>
    <row r="792" spans="2:10" x14ac:dyDescent="0.2">
      <c r="B792" s="4"/>
      <c r="F792" s="194"/>
      <c r="G792" s="139"/>
      <c r="H792" s="139"/>
      <c r="I792" s="139"/>
      <c r="J792" s="139"/>
    </row>
    <row r="793" spans="2:10" x14ac:dyDescent="0.2">
      <c r="B793" s="4"/>
      <c r="F793" s="194"/>
      <c r="G793" s="139"/>
      <c r="H793" s="139"/>
      <c r="I793" s="139"/>
      <c r="J793" s="139"/>
    </row>
    <row r="794" spans="2:10" x14ac:dyDescent="0.2">
      <c r="B794" s="161"/>
      <c r="E794" s="38"/>
      <c r="F794" s="139"/>
      <c r="G794" s="139"/>
      <c r="H794" s="139"/>
      <c r="I794" s="139"/>
      <c r="J794" s="139"/>
    </row>
    <row r="795" spans="2:10" x14ac:dyDescent="0.2">
      <c r="B795" s="161"/>
      <c r="E795" s="38"/>
      <c r="F795" s="139"/>
      <c r="G795" s="139"/>
      <c r="H795" s="139"/>
      <c r="I795" s="139"/>
      <c r="J795" s="139"/>
    </row>
    <row r="796" spans="2:10" x14ac:dyDescent="0.2">
      <c r="B796" s="161"/>
      <c r="E796" s="38"/>
      <c r="F796" s="139"/>
      <c r="G796" s="139"/>
      <c r="H796" s="139"/>
      <c r="I796" s="139"/>
      <c r="J796" s="139"/>
    </row>
    <row r="797" spans="2:10" x14ac:dyDescent="0.2">
      <c r="B797" s="13" t="s">
        <v>600</v>
      </c>
      <c r="C797" s="13"/>
      <c r="D797" s="13"/>
      <c r="E797" s="13"/>
      <c r="F797" s="13"/>
      <c r="G797" s="13"/>
    </row>
    <row r="798" spans="2:10" x14ac:dyDescent="0.2">
      <c r="B798" s="195"/>
      <c r="C798" s="196"/>
      <c r="D798" s="196"/>
      <c r="E798" s="196"/>
      <c r="F798" s="196"/>
      <c r="G798" s="196"/>
    </row>
    <row r="799" spans="2:10" x14ac:dyDescent="0.2">
      <c r="B799" s="195"/>
      <c r="C799" s="196"/>
      <c r="D799" s="196"/>
      <c r="E799" s="196"/>
      <c r="F799" s="197"/>
    </row>
    <row r="800" spans="2:10" x14ac:dyDescent="0.2">
      <c r="B800" s="88" t="s">
        <v>601</v>
      </c>
      <c r="C800" s="89" t="s">
        <v>93</v>
      </c>
      <c r="D800" s="83" t="s">
        <v>602</v>
      </c>
      <c r="E800" s="83" t="s">
        <v>603</v>
      </c>
      <c r="F800" s="83" t="s">
        <v>94</v>
      </c>
    </row>
    <row r="801" spans="2:6" x14ac:dyDescent="0.2">
      <c r="B801" s="25" t="s">
        <v>604</v>
      </c>
      <c r="C801" s="198"/>
      <c r="D801" s="199"/>
      <c r="E801" s="198"/>
      <c r="F801" s="198"/>
    </row>
    <row r="802" spans="2:6" ht="12.75" customHeight="1" x14ac:dyDescent="0.2">
      <c r="B802" s="53" t="s">
        <v>605</v>
      </c>
      <c r="C802" s="200">
        <v>0</v>
      </c>
      <c r="D802" s="200">
        <v>0</v>
      </c>
      <c r="E802" s="200">
        <v>0</v>
      </c>
      <c r="F802" s="200">
        <f>+C802+D802-E802</f>
        <v>0</v>
      </c>
    </row>
    <row r="803" spans="2:6" ht="12.75" customHeight="1" x14ac:dyDescent="0.2">
      <c r="B803" s="53" t="s">
        <v>606</v>
      </c>
      <c r="C803" s="200">
        <v>0</v>
      </c>
      <c r="D803" s="200">
        <v>0</v>
      </c>
      <c r="E803" s="200">
        <v>0</v>
      </c>
      <c r="F803" s="200">
        <f t="shared" ref="F803:F827" si="8">+C803+D803-E803</f>
        <v>0</v>
      </c>
    </row>
    <row r="804" spans="2:6" ht="12.75" customHeight="1" x14ac:dyDescent="0.2">
      <c r="B804" s="53" t="s">
        <v>607</v>
      </c>
      <c r="C804" s="200">
        <v>0</v>
      </c>
      <c r="D804" s="200">
        <v>0</v>
      </c>
      <c r="E804" s="200">
        <v>0</v>
      </c>
      <c r="F804" s="200">
        <f t="shared" si="8"/>
        <v>0</v>
      </c>
    </row>
    <row r="805" spans="2:6" ht="12.75" customHeight="1" x14ac:dyDescent="0.2">
      <c r="B805" s="53" t="s">
        <v>608</v>
      </c>
      <c r="C805" s="200">
        <v>0</v>
      </c>
      <c r="D805" s="200">
        <v>0</v>
      </c>
      <c r="E805" s="200">
        <v>0</v>
      </c>
      <c r="F805" s="200">
        <f t="shared" si="8"/>
        <v>0</v>
      </c>
    </row>
    <row r="806" spans="2:6" ht="12.75" customHeight="1" x14ac:dyDescent="0.2">
      <c r="B806" s="53" t="s">
        <v>609</v>
      </c>
      <c r="C806" s="200">
        <v>0</v>
      </c>
      <c r="D806" s="200">
        <v>0</v>
      </c>
      <c r="E806" s="200">
        <v>0</v>
      </c>
      <c r="F806" s="200">
        <f t="shared" si="8"/>
        <v>0</v>
      </c>
    </row>
    <row r="807" spans="2:6" ht="12.75" customHeight="1" x14ac:dyDescent="0.2">
      <c r="B807" s="53" t="s">
        <v>610</v>
      </c>
      <c r="C807" s="200">
        <v>0</v>
      </c>
      <c r="D807" s="200">
        <v>0</v>
      </c>
      <c r="E807" s="200">
        <v>0</v>
      </c>
      <c r="F807" s="200">
        <f t="shared" si="8"/>
        <v>0</v>
      </c>
    </row>
    <row r="808" spans="2:6" ht="12.75" customHeight="1" x14ac:dyDescent="0.2">
      <c r="B808" s="53" t="s">
        <v>611</v>
      </c>
      <c r="C808" s="200">
        <v>0</v>
      </c>
      <c r="D808" s="200">
        <v>0</v>
      </c>
      <c r="E808" s="200">
        <v>0</v>
      </c>
      <c r="F808" s="200">
        <f t="shared" si="8"/>
        <v>0</v>
      </c>
    </row>
    <row r="809" spans="2:6" ht="12.75" customHeight="1" x14ac:dyDescent="0.2">
      <c r="B809" s="53" t="s">
        <v>612</v>
      </c>
      <c r="C809" s="200">
        <v>0</v>
      </c>
      <c r="D809" s="200">
        <v>0</v>
      </c>
      <c r="E809" s="200">
        <v>0</v>
      </c>
      <c r="F809" s="200">
        <f t="shared" si="8"/>
        <v>0</v>
      </c>
    </row>
    <row r="810" spans="2:6" ht="12.75" customHeight="1" x14ac:dyDescent="0.2">
      <c r="B810" s="53" t="s">
        <v>613</v>
      </c>
      <c r="C810" s="200">
        <v>0</v>
      </c>
      <c r="D810" s="200">
        <v>0</v>
      </c>
      <c r="E810" s="200">
        <v>0</v>
      </c>
      <c r="F810" s="200">
        <f t="shared" si="8"/>
        <v>0</v>
      </c>
    </row>
    <row r="811" spans="2:6" ht="12.75" customHeight="1" x14ac:dyDescent="0.2">
      <c r="B811" s="53" t="s">
        <v>614</v>
      </c>
      <c r="C811" s="200">
        <v>0</v>
      </c>
      <c r="D811" s="200">
        <v>0</v>
      </c>
      <c r="E811" s="200">
        <v>0</v>
      </c>
      <c r="F811" s="200">
        <f t="shared" si="8"/>
        <v>0</v>
      </c>
    </row>
    <row r="812" spans="2:6" ht="12.75" customHeight="1" x14ac:dyDescent="0.2">
      <c r="B812" s="53" t="s">
        <v>615</v>
      </c>
      <c r="C812" s="200">
        <v>0</v>
      </c>
      <c r="D812" s="200">
        <v>0</v>
      </c>
      <c r="E812" s="200">
        <v>0</v>
      </c>
      <c r="F812" s="200">
        <f t="shared" si="8"/>
        <v>0</v>
      </c>
    </row>
    <row r="813" spans="2:6" ht="12.75" customHeight="1" x14ac:dyDescent="0.2">
      <c r="B813" s="53" t="s">
        <v>616</v>
      </c>
      <c r="C813" s="200">
        <v>0</v>
      </c>
      <c r="D813" s="200">
        <v>0</v>
      </c>
      <c r="E813" s="200">
        <v>0</v>
      </c>
      <c r="F813" s="200">
        <f t="shared" si="8"/>
        <v>0</v>
      </c>
    </row>
    <row r="814" spans="2:6" ht="12.75" customHeight="1" x14ac:dyDescent="0.2">
      <c r="B814" s="53" t="s">
        <v>617</v>
      </c>
      <c r="C814" s="200">
        <v>0</v>
      </c>
      <c r="D814" s="200">
        <v>0</v>
      </c>
      <c r="E814" s="200">
        <v>0</v>
      </c>
      <c r="F814" s="200">
        <f t="shared" si="8"/>
        <v>0</v>
      </c>
    </row>
    <row r="815" spans="2:6" ht="12.75" customHeight="1" x14ac:dyDescent="0.2">
      <c r="B815" s="53" t="s">
        <v>618</v>
      </c>
      <c r="C815" s="200">
        <v>0</v>
      </c>
      <c r="D815" s="200">
        <v>0</v>
      </c>
      <c r="E815" s="200">
        <v>0</v>
      </c>
      <c r="F815" s="200">
        <f t="shared" si="8"/>
        <v>0</v>
      </c>
    </row>
    <row r="816" spans="2:6" ht="12.75" customHeight="1" x14ac:dyDescent="0.2">
      <c r="B816" s="53" t="s">
        <v>619</v>
      </c>
      <c r="C816" s="200">
        <v>0</v>
      </c>
      <c r="D816" s="200">
        <v>0</v>
      </c>
      <c r="E816" s="200">
        <v>0</v>
      </c>
      <c r="F816" s="200">
        <f t="shared" si="8"/>
        <v>0</v>
      </c>
    </row>
    <row r="817" spans="2:6" ht="12.75" customHeight="1" x14ac:dyDescent="0.2">
      <c r="B817" s="53" t="s">
        <v>620</v>
      </c>
      <c r="C817" s="200">
        <v>0</v>
      </c>
      <c r="D817" s="200">
        <v>0</v>
      </c>
      <c r="E817" s="200">
        <v>0</v>
      </c>
      <c r="F817" s="200">
        <f t="shared" si="8"/>
        <v>0</v>
      </c>
    </row>
    <row r="818" spans="2:6" ht="12.75" customHeight="1" x14ac:dyDescent="0.2">
      <c r="B818" s="53" t="s">
        <v>621</v>
      </c>
      <c r="C818" s="200">
        <v>0</v>
      </c>
      <c r="D818" s="200">
        <v>0</v>
      </c>
      <c r="E818" s="200">
        <v>0</v>
      </c>
      <c r="F818" s="200">
        <f t="shared" si="8"/>
        <v>0</v>
      </c>
    </row>
    <row r="819" spans="2:6" ht="12.75" customHeight="1" x14ac:dyDescent="0.2">
      <c r="B819" s="53" t="s">
        <v>622</v>
      </c>
      <c r="C819" s="200">
        <v>0</v>
      </c>
      <c r="D819" s="200">
        <v>0</v>
      </c>
      <c r="E819" s="200">
        <v>0</v>
      </c>
      <c r="F819" s="200">
        <f t="shared" si="8"/>
        <v>0</v>
      </c>
    </row>
    <row r="820" spans="2:6" ht="12.75" customHeight="1" x14ac:dyDescent="0.2">
      <c r="B820" s="53" t="s">
        <v>623</v>
      </c>
      <c r="C820" s="200">
        <v>0</v>
      </c>
      <c r="D820" s="200">
        <v>0</v>
      </c>
      <c r="E820" s="200">
        <v>0</v>
      </c>
      <c r="F820" s="200">
        <f t="shared" si="8"/>
        <v>0</v>
      </c>
    </row>
    <row r="821" spans="2:6" ht="12.75" customHeight="1" x14ac:dyDescent="0.2">
      <c r="B821" s="53" t="s">
        <v>624</v>
      </c>
      <c r="C821" s="200">
        <v>0</v>
      </c>
      <c r="D821" s="200">
        <v>0</v>
      </c>
      <c r="E821" s="200">
        <v>0</v>
      </c>
      <c r="F821" s="200">
        <f t="shared" si="8"/>
        <v>0</v>
      </c>
    </row>
    <row r="822" spans="2:6" ht="12.75" customHeight="1" x14ac:dyDescent="0.2">
      <c r="B822" s="53" t="s">
        <v>625</v>
      </c>
      <c r="C822" s="200">
        <v>0</v>
      </c>
      <c r="D822" s="200">
        <v>0</v>
      </c>
      <c r="E822" s="200">
        <v>0</v>
      </c>
      <c r="F822" s="200">
        <f t="shared" si="8"/>
        <v>0</v>
      </c>
    </row>
    <row r="823" spans="2:6" ht="12.75" customHeight="1" x14ac:dyDescent="0.2">
      <c r="B823" s="53" t="s">
        <v>626</v>
      </c>
      <c r="C823" s="200">
        <v>0</v>
      </c>
      <c r="D823" s="200">
        <v>0</v>
      </c>
      <c r="E823" s="200">
        <v>0</v>
      </c>
      <c r="F823" s="200">
        <f t="shared" si="8"/>
        <v>0</v>
      </c>
    </row>
    <row r="824" spans="2:6" ht="12.75" customHeight="1" x14ac:dyDescent="0.2">
      <c r="B824" s="53" t="s">
        <v>627</v>
      </c>
      <c r="C824" s="200">
        <v>0</v>
      </c>
      <c r="D824" s="200">
        <v>0</v>
      </c>
      <c r="E824" s="200">
        <v>0</v>
      </c>
      <c r="F824" s="200">
        <f t="shared" si="8"/>
        <v>0</v>
      </c>
    </row>
    <row r="825" spans="2:6" ht="12.75" customHeight="1" x14ac:dyDescent="0.2">
      <c r="B825" s="53" t="s">
        <v>628</v>
      </c>
      <c r="C825" s="200">
        <v>0</v>
      </c>
      <c r="D825" s="200">
        <v>0</v>
      </c>
      <c r="E825" s="200">
        <v>0</v>
      </c>
      <c r="F825" s="200">
        <f t="shared" si="8"/>
        <v>0</v>
      </c>
    </row>
    <row r="826" spans="2:6" ht="12.75" customHeight="1" x14ac:dyDescent="0.2">
      <c r="B826" s="53" t="s">
        <v>629</v>
      </c>
      <c r="C826" s="200">
        <v>0</v>
      </c>
      <c r="D826" s="200">
        <v>0</v>
      </c>
      <c r="E826" s="200">
        <v>0</v>
      </c>
      <c r="F826" s="200">
        <f t="shared" si="8"/>
        <v>0</v>
      </c>
    </row>
    <row r="827" spans="2:6" ht="12.75" customHeight="1" x14ac:dyDescent="0.2">
      <c r="B827" s="53" t="s">
        <v>630</v>
      </c>
      <c r="C827" s="200">
        <v>0</v>
      </c>
      <c r="D827" s="200">
        <v>0</v>
      </c>
      <c r="E827" s="200">
        <v>0</v>
      </c>
      <c r="F827" s="200">
        <f t="shared" si="8"/>
        <v>0</v>
      </c>
    </row>
    <row r="828" spans="2:6" ht="12.75" customHeight="1" x14ac:dyDescent="0.2">
      <c r="B828" s="53" t="s">
        <v>631</v>
      </c>
      <c r="C828" s="29">
        <v>28561057.509999994</v>
      </c>
      <c r="D828" s="200">
        <v>0</v>
      </c>
      <c r="E828" s="200">
        <v>0</v>
      </c>
      <c r="F828" s="29">
        <v>28561057.509999994</v>
      </c>
    </row>
    <row r="829" spans="2:6" ht="12.75" customHeight="1" x14ac:dyDescent="0.2">
      <c r="B829" s="53" t="s">
        <v>632</v>
      </c>
      <c r="C829" s="29">
        <v>-28561057.509999994</v>
      </c>
      <c r="D829" s="200">
        <v>0</v>
      </c>
      <c r="E829" s="200">
        <v>0</v>
      </c>
      <c r="F829" s="29">
        <v>-28561057.509999994</v>
      </c>
    </row>
    <row r="830" spans="2:6" x14ac:dyDescent="0.2">
      <c r="B830" s="50"/>
      <c r="C830" s="201"/>
      <c r="D830" s="202"/>
      <c r="E830" s="201"/>
      <c r="F830" s="201"/>
    </row>
    <row r="831" spans="2:6" x14ac:dyDescent="0.2">
      <c r="C831" s="46">
        <f>SUM(C801:C830)</f>
        <v>0</v>
      </c>
      <c r="D831" s="37">
        <f>SUM(D801:D830)</f>
        <v>0</v>
      </c>
      <c r="E831" s="37">
        <f>SUM(E801:E830)</f>
        <v>0</v>
      </c>
      <c r="F831" s="46">
        <f>SUM(F801:F830)</f>
        <v>0</v>
      </c>
    </row>
    <row r="834" spans="2:6" x14ac:dyDescent="0.2">
      <c r="B834" s="88" t="s">
        <v>601</v>
      </c>
      <c r="C834" s="89" t="s">
        <v>93</v>
      </c>
      <c r="D834" s="83" t="s">
        <v>602</v>
      </c>
      <c r="E834" s="83" t="s">
        <v>603</v>
      </c>
      <c r="F834" s="83" t="s">
        <v>94</v>
      </c>
    </row>
    <row r="835" spans="2:6" x14ac:dyDescent="0.2">
      <c r="B835" s="25" t="s">
        <v>633</v>
      </c>
      <c r="C835" s="203"/>
      <c r="D835" s="204"/>
      <c r="E835" s="203"/>
      <c r="F835" s="203"/>
    </row>
    <row r="836" spans="2:6" x14ac:dyDescent="0.2">
      <c r="B836" s="53" t="s">
        <v>634</v>
      </c>
      <c r="C836" s="42">
        <v>0</v>
      </c>
      <c r="D836" s="29">
        <v>39179791</v>
      </c>
      <c r="E836" s="42">
        <v>0</v>
      </c>
      <c r="F836" s="29">
        <f>+C836+D836-E836</f>
        <v>39179791</v>
      </c>
    </row>
    <row r="837" spans="2:6" x14ac:dyDescent="0.2">
      <c r="B837" s="53" t="s">
        <v>635</v>
      </c>
      <c r="C837" s="42">
        <v>0</v>
      </c>
      <c r="D837" s="29">
        <f>[1]EAI!E16</f>
        <v>23040723.409999993</v>
      </c>
      <c r="E837" s="29">
        <v>39179791</v>
      </c>
      <c r="F837" s="29">
        <f t="shared" ref="F837:F847" si="9">+C837+D837-E837</f>
        <v>-16139067.590000007</v>
      </c>
    </row>
    <row r="838" spans="2:6" x14ac:dyDescent="0.2">
      <c r="B838" s="53" t="s">
        <v>636</v>
      </c>
      <c r="C838" s="42">
        <v>0</v>
      </c>
      <c r="D838" s="42">
        <v>0</v>
      </c>
      <c r="E838" s="42">
        <v>0</v>
      </c>
      <c r="F838" s="42">
        <f t="shared" si="9"/>
        <v>0</v>
      </c>
    </row>
    <row r="839" spans="2:6" x14ac:dyDescent="0.2">
      <c r="B839" s="53" t="s">
        <v>637</v>
      </c>
      <c r="C839" s="42">
        <v>0</v>
      </c>
      <c r="D839" s="29">
        <f>[1]EAI!F16</f>
        <v>23040723.409999993</v>
      </c>
      <c r="E839" s="29">
        <f>[1]EAI!E16</f>
        <v>23040723.409999993</v>
      </c>
      <c r="F839" s="42">
        <f t="shared" si="9"/>
        <v>0</v>
      </c>
    </row>
    <row r="840" spans="2:6" x14ac:dyDescent="0.2">
      <c r="B840" s="53" t="s">
        <v>638</v>
      </c>
      <c r="C840" s="42">
        <v>0</v>
      </c>
      <c r="D840" s="42">
        <v>0</v>
      </c>
      <c r="E840" s="29">
        <f>[1]EAI!F16</f>
        <v>23040723.409999993</v>
      </c>
      <c r="F840" s="29">
        <f t="shared" si="9"/>
        <v>-23040723.409999993</v>
      </c>
    </row>
    <row r="841" spans="2:6" x14ac:dyDescent="0.2">
      <c r="B841" s="53" t="s">
        <v>639</v>
      </c>
      <c r="C841" s="42">
        <v>0</v>
      </c>
      <c r="D841" s="42">
        <v>0</v>
      </c>
      <c r="E841" s="29">
        <v>39179791</v>
      </c>
      <c r="F841" s="29">
        <f t="shared" si="9"/>
        <v>-39179791</v>
      </c>
    </row>
    <row r="842" spans="2:6" x14ac:dyDescent="0.2">
      <c r="B842" s="53" t="s">
        <v>640</v>
      </c>
      <c r="C842" s="42">
        <v>0</v>
      </c>
      <c r="D842" s="29">
        <f>39179791+[1]COG!C43</f>
        <v>39179791</v>
      </c>
      <c r="E842" s="29">
        <f>([1]COG!C23*-1)+35369708.58</f>
        <v>35369708.579999998</v>
      </c>
      <c r="F842" s="29">
        <f t="shared" si="9"/>
        <v>3810082.4200000018</v>
      </c>
    </row>
    <row r="843" spans="2:6" x14ac:dyDescent="0.2">
      <c r="B843" s="53" t="s">
        <v>641</v>
      </c>
      <c r="C843" s="42">
        <v>0</v>
      </c>
      <c r="D843" s="42">
        <f>[1]COG!C23*-1</f>
        <v>0</v>
      </c>
      <c r="E843" s="42">
        <f>+[1]COG!C43</f>
        <v>0</v>
      </c>
      <c r="F843" s="42">
        <f t="shared" si="9"/>
        <v>0</v>
      </c>
    </row>
    <row r="844" spans="2:6" x14ac:dyDescent="0.2">
      <c r="B844" s="53" t="s">
        <v>642</v>
      </c>
      <c r="C844" s="42">
        <v>0</v>
      </c>
      <c r="D844" s="29">
        <v>35369708.579999998</v>
      </c>
      <c r="E844" s="29">
        <f>[1]COG!E77</f>
        <v>6946989.040000001</v>
      </c>
      <c r="F844" s="29">
        <f t="shared" si="9"/>
        <v>28422719.539999999</v>
      </c>
    </row>
    <row r="845" spans="2:6" x14ac:dyDescent="0.2">
      <c r="B845" s="53" t="s">
        <v>643</v>
      </c>
      <c r="C845" s="42">
        <v>0</v>
      </c>
      <c r="D845" s="29">
        <f>[1]COG!E77</f>
        <v>6946989.040000001</v>
      </c>
      <c r="E845" s="29">
        <f>[1]COG!F77</f>
        <v>6946989.040000001</v>
      </c>
      <c r="F845" s="42">
        <f t="shared" si="9"/>
        <v>0</v>
      </c>
    </row>
    <row r="846" spans="2:6" x14ac:dyDescent="0.2">
      <c r="B846" s="53" t="s">
        <v>644</v>
      </c>
      <c r="C846" s="42">
        <v>0</v>
      </c>
      <c r="D846" s="29">
        <f>[1]COG!F77</f>
        <v>6946989.040000001</v>
      </c>
      <c r="E846" s="29">
        <f>[1]COG!F77</f>
        <v>6946989.040000001</v>
      </c>
      <c r="F846" s="42">
        <f t="shared" si="9"/>
        <v>0</v>
      </c>
    </row>
    <row r="847" spans="2:6" x14ac:dyDescent="0.2">
      <c r="B847" s="53" t="s">
        <v>645</v>
      </c>
      <c r="C847" s="42">
        <v>0</v>
      </c>
      <c r="D847" s="29">
        <f>[1]COG!F77</f>
        <v>6946989.040000001</v>
      </c>
      <c r="E847" s="42">
        <v>0</v>
      </c>
      <c r="F847" s="29">
        <f t="shared" si="9"/>
        <v>6946989.040000001</v>
      </c>
    </row>
    <row r="848" spans="2:6" x14ac:dyDescent="0.2">
      <c r="B848" s="43"/>
      <c r="C848" s="201"/>
      <c r="D848" s="201"/>
      <c r="E848" s="201"/>
      <c r="F848" s="201"/>
    </row>
    <row r="849" spans="2:6" x14ac:dyDescent="0.2">
      <c r="B849" s="205"/>
      <c r="C849" s="46">
        <f>SUM(C835:C848)</f>
        <v>0</v>
      </c>
      <c r="D849" s="37">
        <f>SUM(D835:D848)</f>
        <v>180651704.51999995</v>
      </c>
      <c r="E849" s="37">
        <f>SUM(E835:E848)</f>
        <v>180651704.51999995</v>
      </c>
      <c r="F849" s="46">
        <f>SUM(F835:F848)</f>
        <v>0</v>
      </c>
    </row>
    <row r="852" spans="2:6" x14ac:dyDescent="0.2">
      <c r="B852" s="88" t="s">
        <v>601</v>
      </c>
      <c r="C852" s="89" t="s">
        <v>93</v>
      </c>
      <c r="D852" s="83" t="s">
        <v>602</v>
      </c>
      <c r="E852" s="83" t="s">
        <v>603</v>
      </c>
      <c r="F852" s="83" t="s">
        <v>94</v>
      </c>
    </row>
    <row r="853" spans="2:6" x14ac:dyDescent="0.2">
      <c r="B853" s="25" t="s">
        <v>646</v>
      </c>
      <c r="C853" s="198"/>
      <c r="D853" s="199"/>
      <c r="E853" s="198"/>
      <c r="F853" s="198"/>
    </row>
    <row r="854" spans="2:6" x14ac:dyDescent="0.2">
      <c r="B854" s="53" t="s">
        <v>647</v>
      </c>
      <c r="C854" s="200">
        <v>0</v>
      </c>
      <c r="D854" s="200">
        <v>0</v>
      </c>
      <c r="E854" s="200">
        <v>0</v>
      </c>
      <c r="F854" s="200">
        <f>+C854+D854-E854</f>
        <v>0</v>
      </c>
    </row>
    <row r="855" spans="2:6" x14ac:dyDescent="0.2">
      <c r="B855" s="53" t="s">
        <v>648</v>
      </c>
      <c r="C855" s="200">
        <v>0</v>
      </c>
      <c r="D855" s="200">
        <v>0</v>
      </c>
      <c r="E855" s="200">
        <v>0</v>
      </c>
      <c r="F855" s="200">
        <f t="shared" ref="F855:F856" si="10">+C855+D855-E855</f>
        <v>0</v>
      </c>
    </row>
    <row r="856" spans="2:6" x14ac:dyDescent="0.2">
      <c r="B856" s="53" t="s">
        <v>649</v>
      </c>
      <c r="C856" s="200">
        <v>0</v>
      </c>
      <c r="D856" s="200">
        <v>0</v>
      </c>
      <c r="E856" s="200">
        <v>0</v>
      </c>
      <c r="F856" s="200">
        <f t="shared" si="10"/>
        <v>0</v>
      </c>
    </row>
    <row r="857" spans="2:6" x14ac:dyDescent="0.2">
      <c r="B857" s="50"/>
      <c r="C857" s="206"/>
      <c r="D857" s="207"/>
      <c r="E857" s="206"/>
      <c r="F857" s="206"/>
    </row>
    <row r="858" spans="2:6" x14ac:dyDescent="0.2">
      <c r="C858" s="81">
        <f>SUM(C853:C857)</f>
        <v>0</v>
      </c>
      <c r="D858" s="81">
        <f>SUM(D853:D857)</f>
        <v>0</v>
      </c>
      <c r="E858" s="81">
        <f>SUM(E853:E857)</f>
        <v>0</v>
      </c>
      <c r="F858" s="81">
        <f>SUM(F853:F857)</f>
        <v>0</v>
      </c>
    </row>
    <row r="860" spans="2:6" x14ac:dyDescent="0.2">
      <c r="B860" s="4" t="s">
        <v>650</v>
      </c>
    </row>
    <row r="869" spans="2:6" x14ac:dyDescent="0.2">
      <c r="B869" s="123" t="s">
        <v>651</v>
      </c>
      <c r="D869" s="208" t="s">
        <v>652</v>
      </c>
      <c r="E869" s="208"/>
      <c r="F869" s="208"/>
    </row>
    <row r="870" spans="2:6" x14ac:dyDescent="0.2">
      <c r="B870" s="123" t="s">
        <v>653</v>
      </c>
      <c r="D870" s="209" t="s">
        <v>654</v>
      </c>
      <c r="E870" s="209"/>
      <c r="F870" s="209"/>
    </row>
  </sheetData>
  <mergeCells count="73">
    <mergeCell ref="D870:F870"/>
    <mergeCell ref="B786:C786"/>
    <mergeCell ref="B787:C787"/>
    <mergeCell ref="B788:C788"/>
    <mergeCell ref="B789:C789"/>
    <mergeCell ref="B797:G797"/>
    <mergeCell ref="D869:F869"/>
    <mergeCell ref="B779:C779"/>
    <mergeCell ref="B780:C780"/>
    <mergeCell ref="B782:C782"/>
    <mergeCell ref="B783:C783"/>
    <mergeCell ref="B784:C784"/>
    <mergeCell ref="B785:C785"/>
    <mergeCell ref="B773:C773"/>
    <mergeCell ref="B774:C774"/>
    <mergeCell ref="B775:C775"/>
    <mergeCell ref="B776:C776"/>
    <mergeCell ref="B777:C777"/>
    <mergeCell ref="B778:C778"/>
    <mergeCell ref="B767:C767"/>
    <mergeCell ref="B768:C768"/>
    <mergeCell ref="B769:C769"/>
    <mergeCell ref="B770:C770"/>
    <mergeCell ref="B771:C771"/>
    <mergeCell ref="B772:C772"/>
    <mergeCell ref="B761:C761"/>
    <mergeCell ref="B762:C762"/>
    <mergeCell ref="B763:C763"/>
    <mergeCell ref="B764:C764"/>
    <mergeCell ref="B765:C765"/>
    <mergeCell ref="B766:C766"/>
    <mergeCell ref="B755:E755"/>
    <mergeCell ref="B756:E756"/>
    <mergeCell ref="B757:C757"/>
    <mergeCell ref="B758:C758"/>
    <mergeCell ref="B759:C759"/>
    <mergeCell ref="B760:C760"/>
    <mergeCell ref="B743:C743"/>
    <mergeCell ref="B744:C744"/>
    <mergeCell ref="B745:C745"/>
    <mergeCell ref="B747:C747"/>
    <mergeCell ref="B753:E753"/>
    <mergeCell ref="B754:E754"/>
    <mergeCell ref="B737:C737"/>
    <mergeCell ref="B738:C738"/>
    <mergeCell ref="B739:C739"/>
    <mergeCell ref="B740:C740"/>
    <mergeCell ref="B741:C741"/>
    <mergeCell ref="B742:C742"/>
    <mergeCell ref="B730:E730"/>
    <mergeCell ref="B731:E731"/>
    <mergeCell ref="B732:C732"/>
    <mergeCell ref="B734:C734"/>
    <mergeCell ref="B735:C735"/>
    <mergeCell ref="B736:C736"/>
    <mergeCell ref="D355:E355"/>
    <mergeCell ref="D412:E412"/>
    <mergeCell ref="D418:E418"/>
    <mergeCell ref="D428:E428"/>
    <mergeCell ref="B728:E728"/>
    <mergeCell ref="B729:E729"/>
    <mergeCell ref="C166:E166"/>
    <mergeCell ref="D279:E279"/>
    <mergeCell ref="D285:E285"/>
    <mergeCell ref="D292:E292"/>
    <mergeCell ref="D299:E299"/>
    <mergeCell ref="D348:E348"/>
    <mergeCell ref="B1:G1"/>
    <mergeCell ref="B2:G2"/>
    <mergeCell ref="B3:G3"/>
    <mergeCell ref="B5:G5"/>
    <mergeCell ref="C88:G89"/>
    <mergeCell ref="C96:G99"/>
  </mergeCells>
  <dataValidations count="4">
    <dataValidation allowBlank="1" showInputMessage="1" showErrorMessage="1" prompt="Saldo final del periodo que corresponde la cuenta pública presentada (mensual:  enero, febrero, marzo, etc.; trimestral: 1er, 2do, 3ro. o 4to.)." sqref="C351 C198 C275 C288 C280 C319" xr:uid="{6D0C1B91-1742-497E-A3BD-0C9A48E17026}"/>
    <dataValidation allowBlank="1" showInputMessage="1" showErrorMessage="1" prompt="Características cualitativas significativas que les impacten financieramente." sqref="E351 E275 E288 E280 E319 D198" xr:uid="{D0CB7EA7-79EE-448A-A83D-6D1A79974A5D}"/>
    <dataValidation allowBlank="1" showInputMessage="1" showErrorMessage="1" prompt="Especificar origen de dicho recurso: Federal, Estatal, Municipal, Particulares." sqref="D351 D275 D288 D280 D319" xr:uid="{554F4FFA-AF54-4B34-9952-0FADD4A6120A}"/>
    <dataValidation allowBlank="1" showInputMessage="1" showErrorMessage="1" prompt="Corresponde al número de la cuenta de acuerdo al Plan de Cuentas emitido por el CONAC (DOF 22/11/2010)." sqref="B198" xr:uid="{40D79E86-BCB1-40B2-9378-9A06B4546494}"/>
  </dataValidations>
  <pageMargins left="0.70866141732283472" right="0.70866141732283472" top="0.74803149606299213" bottom="1.1417322834645669" header="0.31496062992125984" footer="0.31496062992125984"/>
  <pageSetup scale="51" fitToHeight="0" orientation="portrait" verticalDpi="4294967295" r:id="rId1"/>
  <headerFooter>
    <oddFooter>&amp;RPágina &amp;P de &amp;N</oddFooter>
  </headerFooter>
  <rowBreaks count="2" manualBreakCount="2">
    <brk id="723" min="1" max="6" man="1"/>
    <brk id="791" min="1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NOTAS</vt:lpstr>
      <vt:lpstr>NOTAS!Área_de_impresión</vt:lpstr>
      <vt:lpstr>NOTAS!Títulos_a_imprimir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Manuel Juarez Acosta</dc:creator>
  <cp:lastModifiedBy>Victor Manuel Juarez Acosta</cp:lastModifiedBy>
  <dcterms:created xsi:type="dcterms:W3CDTF">2025-10-21T19:51:20Z</dcterms:created>
  <dcterms:modified xsi:type="dcterms:W3CDTF">2025-10-21T19:52:04Z</dcterms:modified>
</cp:coreProperties>
</file>