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a Trim\Información Contable\"/>
    </mc:Choice>
  </mc:AlternateContent>
  <xr:revisionPtr revIDLastSave="0" documentId="8_{AA35BB95-C1BB-4E20-9835-9A36DDF28657}" xr6:coauthVersionLast="47" xr6:coauthVersionMax="47" xr10:uidLastSave="{00000000-0000-0000-0000-000000000000}"/>
  <bookViews>
    <workbookView xWindow="-120" yWindow="-120" windowWidth="29040" windowHeight="15840" xr2:uid="{63DA01A5-C6B8-44AD-BB0A-AE5809EAF9CF}"/>
  </bookViews>
  <sheets>
    <sheet name="NOTAS" sheetId="1" r:id="rId1"/>
  </sheets>
  <externalReferences>
    <externalReference r:id="rId2"/>
  </externalReferences>
  <definedNames>
    <definedName name="_xlnm.Print_Area" localSheetId="0">NOTAS!$A$1:$H$910</definedName>
    <definedName name="_xlnm.Print_Titles" localSheetId="0">NOTAS!$1:$4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8" i="1" l="1"/>
  <c r="D898" i="1"/>
  <c r="C898" i="1"/>
  <c r="F896" i="1"/>
  <c r="F895" i="1"/>
  <c r="F894" i="1"/>
  <c r="F898" i="1" s="1"/>
  <c r="C889" i="1"/>
  <c r="D887" i="1"/>
  <c r="F887" i="1" s="1"/>
  <c r="E886" i="1"/>
  <c r="D886" i="1"/>
  <c r="F886" i="1" s="1"/>
  <c r="E885" i="1"/>
  <c r="F885" i="1" s="1"/>
  <c r="D885" i="1"/>
  <c r="F884" i="1"/>
  <c r="E884" i="1"/>
  <c r="E883" i="1"/>
  <c r="D883" i="1"/>
  <c r="D889" i="1" s="1"/>
  <c r="E882" i="1"/>
  <c r="F882" i="1" s="1"/>
  <c r="D882" i="1"/>
  <c r="F881" i="1"/>
  <c r="E880" i="1"/>
  <c r="F880" i="1" s="1"/>
  <c r="E879" i="1"/>
  <c r="E889" i="1" s="1"/>
  <c r="D879" i="1"/>
  <c r="F878" i="1"/>
  <c r="D877" i="1"/>
  <c r="F877" i="1" s="1"/>
  <c r="F876" i="1"/>
  <c r="E871" i="1"/>
  <c r="D871" i="1"/>
  <c r="C871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71" i="1" s="1"/>
  <c r="F842" i="1"/>
  <c r="D828" i="1"/>
  <c r="D827" i="1"/>
  <c r="D826" i="1"/>
  <c r="D825" i="1"/>
  <c r="D824" i="1"/>
  <c r="E823" i="1" s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1" i="1"/>
  <c r="E800" i="1"/>
  <c r="E798" i="1"/>
  <c r="D785" i="1"/>
  <c r="D784" i="1"/>
  <c r="E783" i="1" s="1"/>
  <c r="D780" i="1"/>
  <c r="D779" i="1"/>
  <c r="D778" i="1"/>
  <c r="D777" i="1"/>
  <c r="D776" i="1"/>
  <c r="E775" i="1" s="1"/>
  <c r="E788" i="1" s="1"/>
  <c r="E773" i="1"/>
  <c r="D751" i="1"/>
  <c r="D750" i="1" s="1"/>
  <c r="C751" i="1"/>
  <c r="C750" i="1" s="1"/>
  <c r="D744" i="1"/>
  <c r="C744" i="1"/>
  <c r="D742" i="1"/>
  <c r="C742" i="1"/>
  <c r="D741" i="1"/>
  <c r="C741" i="1"/>
  <c r="D732" i="1"/>
  <c r="C732" i="1"/>
  <c r="D730" i="1"/>
  <c r="C730" i="1"/>
  <c r="D728" i="1"/>
  <c r="C728" i="1"/>
  <c r="D722" i="1"/>
  <c r="D709" i="1" s="1"/>
  <c r="C722" i="1"/>
  <c r="D719" i="1"/>
  <c r="C719" i="1"/>
  <c r="C715" i="1"/>
  <c r="C710" i="1" s="1"/>
  <c r="C709" i="1" s="1"/>
  <c r="D710" i="1"/>
  <c r="D707" i="1"/>
  <c r="D706" i="1" s="1"/>
  <c r="C707" i="1"/>
  <c r="C706" i="1"/>
  <c r="D705" i="1"/>
  <c r="C705" i="1"/>
  <c r="D704" i="1"/>
  <c r="C704" i="1"/>
  <c r="D703" i="1"/>
  <c r="D702" i="1" s="1"/>
  <c r="C703" i="1"/>
  <c r="C702" i="1"/>
  <c r="D701" i="1"/>
  <c r="C701" i="1"/>
  <c r="D700" i="1"/>
  <c r="C700" i="1"/>
  <c r="C697" i="1" s="1"/>
  <c r="D699" i="1"/>
  <c r="D698" i="1" s="1"/>
  <c r="C699" i="1"/>
  <c r="C698" i="1"/>
  <c r="D695" i="1"/>
  <c r="C695" i="1"/>
  <c r="D682" i="1"/>
  <c r="C682" i="1"/>
  <c r="E679" i="1"/>
  <c r="E678" i="1"/>
  <c r="E677" i="1"/>
  <c r="G676" i="1"/>
  <c r="G682" i="1" s="1"/>
  <c r="F676" i="1"/>
  <c r="F682" i="1" s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82" i="1" s="1"/>
  <c r="D635" i="1"/>
  <c r="C635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635" i="1" s="1"/>
  <c r="D507" i="1"/>
  <c r="C507" i="1"/>
  <c r="E505" i="1"/>
  <c r="E504" i="1"/>
  <c r="E503" i="1"/>
  <c r="E502" i="1"/>
  <c r="E501" i="1"/>
  <c r="E500" i="1"/>
  <c r="E507" i="1" s="1"/>
  <c r="E499" i="1"/>
  <c r="C489" i="1"/>
  <c r="D484" i="1" s="1"/>
  <c r="D487" i="1"/>
  <c r="D486" i="1"/>
  <c r="D485" i="1"/>
  <c r="D483" i="1"/>
  <c r="D481" i="1"/>
  <c r="D480" i="1"/>
  <c r="D479" i="1"/>
  <c r="D478" i="1"/>
  <c r="D477" i="1"/>
  <c r="D475" i="1"/>
  <c r="D474" i="1"/>
  <c r="D473" i="1"/>
  <c r="D472" i="1"/>
  <c r="D471" i="1"/>
  <c r="C455" i="1"/>
  <c r="C448" i="1"/>
  <c r="C391" i="1"/>
  <c r="C383" i="1"/>
  <c r="C350" i="1"/>
  <c r="C343" i="1"/>
  <c r="C336" i="1"/>
  <c r="F318" i="1"/>
  <c r="E318" i="1"/>
  <c r="D318" i="1"/>
  <c r="C318" i="1"/>
  <c r="F308" i="1"/>
  <c r="E308" i="1"/>
  <c r="C308" i="1"/>
  <c r="H286" i="1"/>
  <c r="D272" i="1"/>
  <c r="D308" i="1" s="1"/>
  <c r="D259" i="1"/>
  <c r="C246" i="1"/>
  <c r="D217" i="1"/>
  <c r="C217" i="1"/>
  <c r="E215" i="1"/>
  <c r="E214" i="1"/>
  <c r="E213" i="1"/>
  <c r="E212" i="1"/>
  <c r="E211" i="1"/>
  <c r="E210" i="1"/>
  <c r="E217" i="1" s="1"/>
  <c r="E209" i="1"/>
  <c r="E208" i="1"/>
  <c r="E207" i="1"/>
  <c r="C202" i="1"/>
  <c r="D200" i="1"/>
  <c r="D202" i="1" s="1"/>
  <c r="C200" i="1"/>
  <c r="E199" i="1"/>
  <c r="E200" i="1" s="1"/>
  <c r="D197" i="1"/>
  <c r="C197" i="1"/>
  <c r="E196" i="1"/>
  <c r="E195" i="1"/>
  <c r="E194" i="1"/>
  <c r="E193" i="1"/>
  <c r="E192" i="1"/>
  <c r="E191" i="1"/>
  <c r="E190" i="1"/>
  <c r="E189" i="1"/>
  <c r="E197" i="1" s="1"/>
  <c r="E202" i="1" s="1"/>
  <c r="F182" i="1"/>
  <c r="E182" i="1"/>
  <c r="D182" i="1"/>
  <c r="C182" i="1"/>
  <c r="C151" i="1"/>
  <c r="F129" i="1"/>
  <c r="E129" i="1"/>
  <c r="D129" i="1"/>
  <c r="C129" i="1"/>
  <c r="C127" i="1"/>
  <c r="E121" i="1"/>
  <c r="D121" i="1"/>
  <c r="C121" i="1"/>
  <c r="F120" i="1"/>
  <c r="C58" i="1"/>
  <c r="E54" i="1"/>
  <c r="E20" i="1"/>
  <c r="E15" i="1"/>
  <c r="E58" i="1" s="1"/>
  <c r="C696" i="1" l="1"/>
  <c r="C761" i="1"/>
  <c r="D697" i="1"/>
  <c r="D696" i="1" s="1"/>
  <c r="D761" i="1" s="1"/>
  <c r="E832" i="1"/>
  <c r="F883" i="1"/>
  <c r="F879" i="1"/>
  <c r="F889" i="1" s="1"/>
  <c r="D482" i="1"/>
  <c r="D476" i="1"/>
  <c r="D489" i="1" s="1"/>
</calcChain>
</file>

<file path=xl/sharedStrings.xml><?xml version="1.0" encoding="utf-8"?>
<sst xmlns="http://schemas.openxmlformats.org/spreadsheetml/2006/main" count="1050" uniqueCount="716">
  <si>
    <t>Fondo Guanajuato de Inversión en Zonas Marginadas</t>
  </si>
  <si>
    <t>Notas a los Estados Financieros</t>
  </si>
  <si>
    <t>Al 30 de Junio de 2024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</si>
  <si>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</si>
  <si>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</si>
  <si>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</si>
  <si>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</si>
  <si>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</si>
  <si>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</si>
  <si>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</si>
  <si>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</si>
  <si>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1111 EFECTIVO</t>
  </si>
  <si>
    <t>CAJA CHICA FG-FG SUC SN JOSE IT.</t>
  </si>
  <si>
    <t>CAJA CHICA</t>
  </si>
  <si>
    <t>CAJA CHICA FG-FG JURIDICO CELAYA - KAREN ADEIME GUTIERREZ ABOYTES</t>
  </si>
  <si>
    <t>CAJA CHICA FOGIM FG-FG ANGEL EDUARDO HERNANDEZ SALAZAR</t>
  </si>
  <si>
    <t>1112 BANCOS TESORERIA</t>
  </si>
  <si>
    <t>DEP. VISTA FG-FG HSBC-4012186318</t>
  </si>
  <si>
    <t>CHEQUES</t>
  </si>
  <si>
    <t>DEP. VISTA FG-FG BANCOMER-0452377209</t>
  </si>
  <si>
    <t>DEP. VISTA FG-FG HSBC-4019151653</t>
  </si>
  <si>
    <t>DEP. VISTA FG-FG BANAMEX 7811046</t>
  </si>
  <si>
    <t>DEP. VISTA FG-FG BANORTE 0169435549</t>
  </si>
  <si>
    <t>DEP. VISTA FG-FG HSBC 4028132249</t>
  </si>
  <si>
    <t>DEP. VISTA FG-FG HSBC 4032877201</t>
  </si>
  <si>
    <t>DEP. VISTA FG-FG HSBC 4036697647</t>
  </si>
  <si>
    <t>DEP. VISTA FG-FG BANREGIO  75005110011</t>
  </si>
  <si>
    <t>DEP. VISTA HSBC 4057425506</t>
  </si>
  <si>
    <t>DEP. VISTA FG-FG HSBC 4066320359</t>
  </si>
  <si>
    <t>DEP. VISTA FG-FG BNRT 1191368654</t>
  </si>
  <si>
    <t>DEP. VISTA FG-DAMNIFICADOS HSBC-4014504120</t>
  </si>
  <si>
    <t>DEP. VISTA FG- MI TORTILLA BANORTE CTA 0545823656</t>
  </si>
  <si>
    <t>DEP. VISTA FG-MI TORTILLA 2009 BANAMEX  CTA 7931351</t>
  </si>
  <si>
    <t>DEP. VISTA FG-TURISMO BANORTE 0616222681</t>
  </si>
  <si>
    <t>DEP. VISTA FG-IMPULSO A LA ECONOMIA 2013 BANORTE CTA.0847787368</t>
  </si>
  <si>
    <t>DEP. VISTA FG-IMPULSO A LA ECONOMIA 2014 BANORTE 0891916107</t>
  </si>
  <si>
    <t>DEP. VISTA FG-IMPULSO A LA ECONOMIA 2014 BANAMEX CTA 7007-8226879</t>
  </si>
  <si>
    <t>DEP. VISTA FG-IMPULSO A LA ECONOMIA 2015 HSBC CTA 4058233743</t>
  </si>
  <si>
    <t>DEP. VISTA FG-IMPULSO A LA ECONOMIA 2015 BANCO VE POR MAS CTA 00000132136</t>
  </si>
  <si>
    <t>DEP. VISTA FG-IMPULSO A LA ECONOMIA 2019 BANORTE 1083349262</t>
  </si>
  <si>
    <t>DEP. VISTA FG-IMPULSO AL TRANSPORTE BANORTE CTA 1116736041</t>
  </si>
  <si>
    <t>DEP. VISTA FG-TURISMO 2014 HSBC-4057425092</t>
  </si>
  <si>
    <t>DEP. VISTA FG-IMPULSO A LA E SECTOR TURISMO HSBC-4057425100</t>
  </si>
  <si>
    <t>DEP. VISTA FG-IMPULSO A LA E SECTOR TURISMO BNRT 1190138195</t>
  </si>
  <si>
    <t>DEP. VISTA FG-IMUG HSBC-4057425506</t>
  </si>
  <si>
    <t>DEP. VISTA FG-IMUG BANAMEX CTA.7010-338260</t>
  </si>
  <si>
    <t>DEP. VISTA FG-CRED MENOR TURISMO BNMX7010-4432849</t>
  </si>
  <si>
    <t>DEP. VISTA FG-CRED MEN TURISMO 2019 BANORT 088160060</t>
  </si>
  <si>
    <t>DEP. VISTA FG-ADAPTA TU NEGOCIO BANORTE CTA 1104536695</t>
  </si>
  <si>
    <t>DEP. VISTA FG-Gto En Grandeza HSBC-4064315005</t>
  </si>
  <si>
    <t>1114 INVERSIONES A 3 MESES</t>
  </si>
  <si>
    <t>OTROS VALORES  EN BANCOS PRIVADOS FG-FG HSBC 6131884604</t>
  </si>
  <si>
    <t>OTROS VALORES  EN BANCOS PRIVADOS FG-FG BNRG 175-00511-0020001</t>
  </si>
  <si>
    <t>* DERECHOS A RECIBIR EFECTIVO Y EQUIVALENTES Y BIENES O SERVICIOS A RECIBIR</t>
  </si>
  <si>
    <t>ESF-02 INGRESOS POR RECUPERAR</t>
  </si>
  <si>
    <t>2023</t>
  </si>
  <si>
    <t>2022-2017</t>
  </si>
  <si>
    <t>1122 CUENTAS POR COBRAR A CORTO PLAZO</t>
  </si>
  <si>
    <t>PTMOS. PHA INDUST. GTIA ADICIONAL FG-FG</t>
  </si>
  <si>
    <t>PTMOS. PHA INDUST. GTIA ADICIONAL FG-CREDITO DINAMICO</t>
  </si>
  <si>
    <t>PTMOS. PHA. INDUST. GTIA. ADICIONAL  FG-MI TORTILLA</t>
  </si>
  <si>
    <t>PTMOS. PHA INDUST. GTIA ADICIONAL FG-IMPULSO A LA ECONOMIA.</t>
  </si>
  <si>
    <t>PTMOS. PHA  PROGRAMAS EMERGENTES COVID FG-IMPULSO COMERCIANTES UNIDOS</t>
  </si>
  <si>
    <t>PTMOS. PHA PROGRAMAS EMERGENTES COVID FG-TRANSPORTISTAS</t>
  </si>
  <si>
    <t>PTMOS. PHA INDUST. GTIA ADICIONAL FG-IMPULSO A LA ECONOMIA SECTOR TURISMO</t>
  </si>
  <si>
    <t>PTMOS. PHA INDUST. GTIA ADICIONAL FG-IMPULSO A LA ECONOMIA PARA EL EMPODERAMIENT</t>
  </si>
  <si>
    <t>PTMOS. PHA INDUST, GTIA. ADICIONAL FG POWER PYME</t>
  </si>
  <si>
    <t>PTMOS. PHA INDUST. GTIA. ADICIONAL FG--MPULSAMOS NUESTRA ECONOMIA (SFR)</t>
  </si>
  <si>
    <t>PTMOS. PHA INDUST. GTIA. ADICIONAL FG-SECTOR CALZADO</t>
  </si>
  <si>
    <t>PTMOS. PR INDUSTRIALES CON GTIA ADIC. DEL PTMO FG-FG</t>
  </si>
  <si>
    <t>PTMOS. PR INDUST. GTIA. ADICIONAL FG-IMPULSO A LA ECONOMIA SECTOR TURISMO</t>
  </si>
  <si>
    <t>PTMOS. PR PROGRAMAS EMERGENTES FG*ADAPTA TU NEGOCIO</t>
  </si>
  <si>
    <t>PTMOS. PR PROGRAMAS EMERGENTES FG POWER PYME</t>
  </si>
  <si>
    <t>PTMOS. PR PROGRAMAS EMERGENTES FG-MPULSAMOS NUESTRA ECONOMIA (SFR)</t>
  </si>
  <si>
    <t>CART. VENCIDA PTMOS. PHA TRAMITE ADM FG-FG</t>
  </si>
  <si>
    <t>CART. VENCIDA PTMOS. PHA TRAMITE ADM FG-CREDITO DINAMICO</t>
  </si>
  <si>
    <t>CART. VENCIDA PTMOS. PHA TRAMITE ADM FG-CREDITO POPULAR</t>
  </si>
  <si>
    <t>PTMOS. PHA INDUST. GTIA ADICIONAL FG-IMPULSO TEXTIL</t>
  </si>
  <si>
    <t>CART. VENCIDA PTMOS PHA TRAMITE ADM. FG-BANCA SOCIAL</t>
  </si>
  <si>
    <t>CART. VENCIDA PTMOS PHA TRAMITE ADM. FOGIM-FORT ECON-TURISMO</t>
  </si>
  <si>
    <t>CART. VENCIDA PTMOS. PHA TRAMITE ADM FG-IMPULSO A LA ECONOMIA</t>
  </si>
  <si>
    <t>CART. VENCIDA PTMOS. PHA TRAMITE ADM FG-TURISMO 2014</t>
  </si>
  <si>
    <t>CART. VENCIDA PTMOS. PHA TRAMITE ADM FG-IMPULSO A LA ECONOMIA PARA EL EMPODERAMI</t>
  </si>
  <si>
    <t>CART. VENCIDA PTMOS. PHA TRAMITE ADM FG-CREDITO MENOR TURISMO</t>
  </si>
  <si>
    <t>CART. VENCIDA PTMOS. PR TRAMITE ADM. FG-FG</t>
  </si>
  <si>
    <t>CART. VENCIDA PTMOS. PR TRAMITE ADM. FG-CREDITO DINAMICO</t>
  </si>
  <si>
    <t>CART. VENCIDA PTMOS. PR TRAMITE ADM. FG-IMPULSO TECNOLOGICO</t>
  </si>
  <si>
    <t>CART. VENCIDA PTMOS. PR TRAMITE ADM. FG-CREDITO POPULAR</t>
  </si>
  <si>
    <t>CART. VENCIDA PTMOS PR TRAMITE ADM. FG-BANCA SOCIAL</t>
  </si>
  <si>
    <t>CART. VENCIDA PTMOS. PR TRAMITE ADM. FG-TURISMO 2014</t>
  </si>
  <si>
    <t>CART. VENCIDA PTMOS. PR TRAMITE ADM. FG-CREDITO MENOR TURISMO</t>
  </si>
  <si>
    <t>DEUDORES DIV. OTROS FONDOS FOGIM-FF PROGRAMAS</t>
  </si>
  <si>
    <t>DEUDRES DIV. OTROS FONDOS FG-ISSEG</t>
  </si>
  <si>
    <t>DEUDORES.DIV.OTROS FONDOS FG-FG DANIEL OROZCO LEÓN</t>
  </si>
  <si>
    <t>1123 DEUDORES DIVERSOS POR COBRAR A CORTO PLAZO</t>
  </si>
  <si>
    <t>Deud. x Ints. y Comis. S/Créditos Vig. PHA FG-Fogim</t>
  </si>
  <si>
    <t>Deud. x Ints. y Comis. S/Créditos Vig. PHA FG-CREDITO DINAMICO</t>
  </si>
  <si>
    <t>Deud. x Ints. y Comis. S/Créditos Vig. PHA FG-CREDITO POPULAR</t>
  </si>
  <si>
    <t>Deud. x Ints. y Comis. S/Créditos Vig. PHA FG-IMPULSO TEXTIL</t>
  </si>
  <si>
    <t>DEUD. X INTS. Y COMIS. S/CREDITOS VIGENTES PHA FG-BANCA SOCIAL</t>
  </si>
  <si>
    <t>DEUD. X INTS. Y COMIS. S/CREDITOS VIGENTES PHA FGM-FORT ECON-TURISMO</t>
  </si>
  <si>
    <t>Deud. x Ints. y Comis. S/Créditos Vig. PHA FG-IMPULSO A LA ECONOMIA</t>
  </si>
  <si>
    <t>Deud. x Ints. y Comis. S/Créditos Vig. PHA FG-TURISMO 2014</t>
  </si>
  <si>
    <t>Deud. x Ints. y Comis. S/Créditos Vig. PHA FG-IMPULSO A LA ECONOMIA P/ EL EMPODE</t>
  </si>
  <si>
    <t>Deud. x Ints. y Comis. S/Créditos Vig. PHA FG-CREDITO MENOR TURISMO</t>
  </si>
  <si>
    <t>Deud. x Ints. y Comis. S/Créditos Vig. PR FG-Fogim</t>
  </si>
  <si>
    <t>Deud. x Ints. y Comis. S/Créditos Vig. PR FG-CREDITO DINAMICO</t>
  </si>
  <si>
    <t>Deud. x Ints. y Comis. S/Créditos Vig. PR FG-IMPULSO TECNOLOGICO</t>
  </si>
  <si>
    <t>Deud. x Ints. y Comis. S/Créditos Vig. PR FG-CREDITO POPULAR</t>
  </si>
  <si>
    <t>DEUD. X INTS. Y COMIS. S/CREDITOS VIGENTES PR FG-BANCA SOCIAL</t>
  </si>
  <si>
    <t>Deud. x Ints. y Comis. S/Créditos Vig. PR FG-TURISMO 2014</t>
  </si>
  <si>
    <t>Deud. x Ints. y Comis. S/Créditos Vig. PR FG-CREDITO MENOR TURISMO</t>
  </si>
  <si>
    <t>ESF-03 DEUDORES P/RECUPERAR</t>
  </si>
  <si>
    <t>90 DIAS</t>
  </si>
  <si>
    <t>180 DIAS</t>
  </si>
  <si>
    <t>365 DIAS</t>
  </si>
  <si>
    <t>1131 ANTICIPO A PROVEEDORES POR ADQUISICIÓN DE BIENES Y PRESTACIÓN DE SERVICIOS A CORTO PLAZO</t>
  </si>
  <si>
    <t>SIN INFORMACIÓN QUE REVELAR EN EL PERÍODO</t>
  </si>
  <si>
    <t>* BIENES DISPONIBLES PARA SU TRANSFORMACIÓN O CONSUMO.</t>
  </si>
  <si>
    <t>ESF-04 INVENTARIOS (BIENES PARA SU TRANSFORMACIÓN O CONSUMO)</t>
  </si>
  <si>
    <t>METODO</t>
  </si>
  <si>
    <t>1140</t>
  </si>
  <si>
    <t>1150</t>
  </si>
  <si>
    <t>ESF-05 ALMACENES (OTROS ACTIVOS CIRCULANTES)</t>
  </si>
  <si>
    <t>1193 BIENES MUEBLES Y VALORES ADJUDICADOS</t>
  </si>
  <si>
    <t>Bie. Mue. y Val. Adj. Bienes Muebles Fg-Fg</t>
  </si>
  <si>
    <t>Inmuebles Adjudicados Terrenos MARGARITA DELGADO ROSAS FG-Fogim</t>
  </si>
  <si>
    <t>Inmuebles Adjudicados Terrenos FG-Fogim TERRENO NO 8 MANZANA 18 ROMITA</t>
  </si>
  <si>
    <t>Inmuebles  Terrenos PROCESO EN ADJUDICACION FG-Fogim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</si>
  <si>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</si>
  <si>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</si>
  <si>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</si>
  <si>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</si>
  <si>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</si>
  <si>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</si>
  <si>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Fondo Guanajuato de Inversión en Zonas Marginadas no cuenta con montos celebrados en Fideicomisos, Mandatos y Contratos Análogos que manifestar en el período.</t>
  </si>
  <si>
    <t>ESF-07 PARTICIPACIONES Y APORTACIONES DE CAPITAL</t>
  </si>
  <si>
    <t>1214 PARTICIPACIONES Y APORTACIONES DE CAPITAL</t>
  </si>
  <si>
    <t>Fondo Guanajuato de Inversión en Zonas Marginadas no cuenta con montos de Participaciones y Aportaciones de Capital, sean directo o mediante la adquisición de acciones u otros valores representativos de capital en los sectores público, privado y externo en el período.</t>
  </si>
  <si>
    <t>ESF-07 DERECHOS A RECIBIR EFECTIVO O EQUIVALENTES A LARGO PLAZO</t>
  </si>
  <si>
    <t>1224 PRÉSTAMOS OTORGADOS A LARGO PLAZO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</si>
  <si>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</si>
  <si>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</si>
  <si>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</si>
  <si>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</si>
  <si>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</si>
  <si>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</si>
  <si>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1241 MOBILIARIO Y EQUIPO DE ADMINISTRACIÓN</t>
  </si>
  <si>
    <t>Mob. Y Eq. Muebles de Of. FG-FG</t>
  </si>
  <si>
    <t>Mov. y Eq. Equipo de Oficina FG-Fogim</t>
  </si>
  <si>
    <t>Mob. Y Eq. Equi. de Comp. Elec. FG-FG</t>
  </si>
  <si>
    <t>CAMARAS FOTOG.Y D VIDEO FG-FG CELAYA</t>
  </si>
  <si>
    <t>EQUIPOS Y APARATOS AUDIOVISUALES FG-FG</t>
  </si>
  <si>
    <t>EQUIPOS DE GENERACION ELECTRICA, APARATOS Y ACCESORIOS ELECT</t>
  </si>
  <si>
    <t>MOB Y EQ. OTROS EQ. Y APAR. DE COMUN. FG-FG</t>
  </si>
  <si>
    <t>ESTANTES PARA ARCHIVO FG-FG</t>
  </si>
  <si>
    <t>SUB-TOTAL</t>
  </si>
  <si>
    <t>1244 VEHICULOS Y EQUIPO TERRESTRE</t>
  </si>
  <si>
    <t>EQ. TRANS. TERRESTRE FG-FG</t>
  </si>
  <si>
    <t>1263 DEPRECIACIÓN ACUMULADA DE BIENES MUEBLES</t>
  </si>
  <si>
    <t>Deprec. Acumulada Muebles de Ofic. FG-FG</t>
  </si>
  <si>
    <t>Deprec. Acumulada de Equipo de Ofic. FG-FG</t>
  </si>
  <si>
    <t>Deprec. Acumulada de Equipo de Cómputo Electrónico FG-FG</t>
  </si>
  <si>
    <t>DEPREC. ACUM. OROS. EQ. DE COMUNICACION FG-FG</t>
  </si>
  <si>
    <t>DEPREC. ACUM. EQUIPOS Y APARATOS AUDIVISUALES FG-FG</t>
  </si>
  <si>
    <t>DEPREC. ACUM. CAMARAS FOTOGRAFICAS Y DE VIDEO FG-FG</t>
  </si>
  <si>
    <t>DEP. EQUIPO DE GENERACION ELECTRICA APARATOS FG-FG</t>
  </si>
  <si>
    <t>Deprec. Acumulada DE EQUIPO DE TRANSPORTE FG-FG</t>
  </si>
  <si>
    <t>DEPREC. ACUM DE E. DE TRANSP. (MOTOCICLETAS) FG-FG</t>
  </si>
  <si>
    <t>ESF-09 INTANGIBLES Y DIFERIDOS</t>
  </si>
  <si>
    <t>1250</t>
  </si>
  <si>
    <t>1260</t>
  </si>
  <si>
    <t>1270</t>
  </si>
  <si>
    <t>ESF-10   ESTIMACIONES Y DETERIOROS</t>
  </si>
  <si>
    <t>1281 ESTIMACIÓN POR PÉRDIDAS DE CUENTAS INCOBRABLES DE PRÉSTAMOS A LARGO PLAZO</t>
  </si>
  <si>
    <t>Estimac. Castigo Préstamos Cartera Vencida FG-FG</t>
  </si>
  <si>
    <t>Estimac. Castigo Préstamos Cartera Vencida FG-CREDITO DINAMICO</t>
  </si>
  <si>
    <t>Estimac. Castigo Préstamos Cartera Vencida FG-IMPULSO TECNOLOGICO</t>
  </si>
  <si>
    <t>Estimac. Castigo Préstamos Cartera Vencida FG-CREDITO POPULAR</t>
  </si>
  <si>
    <t>ESTIMAC. CASTIGO PRESTAMOS CARTERA VENCIDA FOGIM-MI TORTILLA</t>
  </si>
  <si>
    <t>STIMAC. CASTIGO PRESTAMOS CARTERA VENCIDA FOGIM-BANCA SOCIAL</t>
  </si>
  <si>
    <t>ESTIMAC. CASTIGO PRESTAMOS CARTERA VENCIDA FOGIM-TURISMO</t>
  </si>
  <si>
    <t>ESTIMAC. CASTIGO PRESTAMOS CARTERA VENCIDA FOGIM-IMPULSO A LA ECONOMIA</t>
  </si>
  <si>
    <t>ESTIMAC. CASTIGO PRESTAMOS CARTERA VENCIDA FOGIM-IMPULSO TRANSPORTISTAS</t>
  </si>
  <si>
    <t>ESTIMAC. CASTIGO PRESTAMOS CARTERA VENCIDA FOGIM-TURISMO 2014</t>
  </si>
  <si>
    <t>ESTIMAC. CASTIGO PRESTAMOS CARTERA VENCIDA FOGIM-IMUG</t>
  </si>
  <si>
    <t>ESTIMAC. CASTIGO PRESTAMOS CARTERA VENCIDA FOGIM-CREDITO MENOR TURISMO</t>
  </si>
  <si>
    <t>ESTIMAC. CASTIGO PRESTAMOS CARTERA VENCIDA FOGIM-ADAPTA TU NEGOCIO</t>
  </si>
  <si>
    <t>ESTIMAC. CASTIGO PRESTAMOS CARTERA VENCIDA FOGIM-POWER PYME</t>
  </si>
  <si>
    <t>ESTIMAC. CASTIGO PRESTAMOS CARTERA VENCIDA FG-IMPULSAMOS NUESTRA ECONOMIA (SFR)</t>
  </si>
  <si>
    <t>ESTIMAC. CASTIGO PRESTAMOS CARTERA VENCIDA FOGIM-SECTOR CALZADO</t>
  </si>
  <si>
    <t>ESF-11 OTROS ACTIVOS</t>
  </si>
  <si>
    <t>CARACTERÍSTICAS</t>
  </si>
  <si>
    <t>PASIVO</t>
  </si>
  <si>
    <t>ESF-12 CUENTAS Y DOCUMENTOS POR PAGAR</t>
  </si>
  <si>
    <t>2117 RETENCIONES Y CONTRIBUCIONES POR PAGAR A CORTO PLAZO</t>
  </si>
  <si>
    <t>RETENCION 10% ISR HONORARIOS P/PAG FG MARIA FATIMA HDEZ FALCON</t>
  </si>
  <si>
    <t>RETENCION 10%ISR RENTAS/HONORARIOS FG MARGARITA MARIA SARABIA VAZQUEZ</t>
  </si>
  <si>
    <t>RETENCION IMPUESTO CEDULAR HONORARIOS P/PAGAR FOFIES</t>
  </si>
  <si>
    <t>PROVISIONES OTROS - VARIOS - FG-FG</t>
  </si>
  <si>
    <t>PROVISIONES OTROS -  GASTOS VARIOS  FG-FG 2018</t>
  </si>
  <si>
    <t>RETENCION IMPUESTOS FG-FG I.S.P.T.</t>
  </si>
  <si>
    <t>2% SOBRE NOMINA FG-FG</t>
  </si>
  <si>
    <t>RETENC. IMSS FG-FG RETENCIONES AL PERSONAL</t>
  </si>
  <si>
    <t>RETENC. IMSS FG-FG RETENCION AL PERSONAL RCV</t>
  </si>
  <si>
    <t>RETENC. INFONAVIT FG-FG RETENCION AL PERSONAL CREDITOS</t>
  </si>
  <si>
    <t>2119 OTRAS CUENTAS POR PAGAR A CORTO PLAZO</t>
  </si>
  <si>
    <t>ACREED. DIV. OTROS SDOS A FAVOR DE ACRED. FG-FG</t>
  </si>
  <si>
    <t>ACREED. DIV. OTROS SDOS A FAVOR DE ACRED. FG-CREDITO DINAMICO</t>
  </si>
  <si>
    <t>ACREED. DIV. OTROS SDOS A FAVOR DE ACRED. FG-IMPULSO TECNOLOGICO</t>
  </si>
  <si>
    <t>ACREED. DIV. OTROS SDOS A FAVOR DE ACRED. FG-CREDITO POPULAR</t>
  </si>
  <si>
    <t>ACREED. DIV. OTROS SDOS A FAVOR DE ACRED. FG-MI TORTILLA</t>
  </si>
  <si>
    <t>ACREED. DIV. OTROS SDOS A FAVOR DE ACRED. FG-IMPULSO A LA ECONOMIA.</t>
  </si>
  <si>
    <t>ACREED. DIV. OTROS SDOS A FAVOR DE ACRED.FG-COVID COMERCIANTES UNIDOS</t>
  </si>
  <si>
    <t>ACREED. DIV. OTROS SDOS A FAVOR DE ACRED. FG-COVID TRANSPORTISTAS</t>
  </si>
  <si>
    <t>ACREED. DIV. OTROS SDOS A FAVOR DE ACRED. FG-TURISMO 2014</t>
  </si>
  <si>
    <t>ACREED. DIV. OTROS SDOS A FAVOR DE ACRED. FG-IMPULSO A LA ECONOMIA SECTOR TURISM</t>
  </si>
  <si>
    <t>ACREED. DIV. OTROS SDOS A FAVOR DE ACRED. FG-IMPULSO A LA ECONOMIA P/EL EMPODERA</t>
  </si>
  <si>
    <t>ACREED. DIV. OTROS SDOS A FAVOR DE ACRED. FG-CREDITO MENOR TURISMO</t>
  </si>
  <si>
    <t>ACREE.DIV.SALDO A FAVOR CLIENTES FG-COVID19 ADAPTA TU NEGOCIO</t>
  </si>
  <si>
    <t>ACREED. DIV. SALDO A FAVOR CLIENTES FG POWER PYME</t>
  </si>
  <si>
    <t>ACRE. DIV. SALDO A FAVOR CLIENTES FG-IMPULS NSTRA ECONOMIA (SFR) PHA</t>
  </si>
  <si>
    <t>ACREE. DIV. OTROS CREDITOS FGM - SECTOR CALZADO</t>
  </si>
  <si>
    <t>ACREED. DIVERSOS DEPOSITOS NO IDENTIFICADOS FOGIM-FG</t>
  </si>
  <si>
    <t>ACREED. DIVERSOS DEPOSITOS NO IDENTIFICADOS FG-IMPULSO A LA ECONOMIA</t>
  </si>
  <si>
    <t>ACREED. DIVERSOS DEPOSITOS NO IDENTIFICADOS FG-TURISMO 2014</t>
  </si>
  <si>
    <t>ACREED. DIVERSOS DEPOSITOS NO IDENTIFICADOS IMUG</t>
  </si>
  <si>
    <t>ACREED. DIVERSOS DEPOSITOS NO IDENTIFICADOS FOGIM-CREDITO MENOR TURISMO</t>
  </si>
  <si>
    <t>ACREED. DIVERSOS DEPOSITOS NO IDENTIFICADOS FOGIM-ADAPTA TU NEGOCIO</t>
  </si>
  <si>
    <t>ACREEDORES DIVERSOS PROV DE GASTOS EDENRED</t>
  </si>
  <si>
    <t>ACREEDORES DIV PROV GTOS FG-FG ISSEG</t>
  </si>
  <si>
    <t>ACREEDORES DIV PROV GTOS FG-FG SECRETARIA DE FINANZAS</t>
  </si>
  <si>
    <t>ACREEDORES DIV PROV GTOS FG-FG CFE</t>
  </si>
  <si>
    <t>ACREEDORES DIV. PROV GTOS FF-FF LLANTAS Y SERVICIOS  MOROLEON</t>
  </si>
  <si>
    <t>ACREEDORES DIV PROV GTOS FG- VERVER Y VARGAS FUNES</t>
  </si>
  <si>
    <t>ACREEDORES DIV PROV GTOS FG TELEFONIA POR CABLE</t>
  </si>
  <si>
    <t>ACREEDORES DIV PROV GTOS FF-FF LLANTAS MOROLEON</t>
  </si>
  <si>
    <t>ACREEDORES DIVERSOS PROVISION DE GTOS FG MARGARITA MARIA SARABIA VAZQUEZ</t>
  </si>
  <si>
    <t>ACREED. DIV. OTROS ACREED DEP CTA ESPECIAL JURIDICO FG-FG</t>
  </si>
  <si>
    <t>ACREED. DIV. OTROS ACREED DEP CTA ESPECIAL JURIDICO FG-IMPULSO A LA ECONOMIA</t>
  </si>
  <si>
    <t>2129 OTROS DOCUMENTOS POR PAGAR A CORTO PLAZO</t>
  </si>
  <si>
    <t>SEGUROS EN GENERAL - OTROS - FG/FOGIM</t>
  </si>
  <si>
    <t>SEGUROS EN GENERAL - OTROS - FG-GASTOS ADMON BANORTE 3%</t>
  </si>
  <si>
    <t>SEGUROS EN GENERAL - OTROS - FG-ADAPTA TU NEGOCIO</t>
  </si>
  <si>
    <t>CONSULTAS BURO DE CREDITO GRAL. FG-FG</t>
  </si>
  <si>
    <t>ESF-13 OTROS PASIVOS DIFERIDOS A CORTO PLAZO</t>
  </si>
  <si>
    <t>NATURALEZA</t>
  </si>
  <si>
    <t>2159</t>
  </si>
  <si>
    <t>ESF-13 FONDOS Y BIENES DE TERCEROS EN GARANTÍA Y/O ADMINISTRACIÓN A CORTO PLAZO</t>
  </si>
  <si>
    <t>2162 FONDOS EN ADMINISTRACIÓN A CORTO PLAZO</t>
  </si>
  <si>
    <t>ACREED. DIV. OTROS FDOS. FG-FG FOFIES</t>
  </si>
  <si>
    <t>ACREEDORA</t>
  </si>
  <si>
    <t>ACREED. DIV. OTROS FDOS. FOGIM-ADELANTE CON TU NEGOCIO</t>
  </si>
  <si>
    <t>ACREED. DIV. OTROS FDOS. FG-ISSEG</t>
  </si>
  <si>
    <t>ACREED. DIV. OTROS FDOS. FG-OXXO</t>
  </si>
  <si>
    <t>ACREED.DIV.OTROS FDOS FG-HSBC 6131884604</t>
  </si>
  <si>
    <t>ESF-13 PASIVO DIFERIDO A LARGO PLAZO</t>
  </si>
  <si>
    <t>2240</t>
  </si>
  <si>
    <t>ESF-14 OTROS PASIVOS CIRCULANTES</t>
  </si>
  <si>
    <t>2250</t>
  </si>
  <si>
    <t>ESF-14 FONDOS Y BIENES DE TERCEROS EN GARANTÍA Y/O ADMINISTRACIÓN A LARGO PLAZO</t>
  </si>
  <si>
    <t>2252 FONDOS EN ADMINISTRACIÓN A LARGO PLAZO</t>
  </si>
  <si>
    <t>OTRAS OBLIGACIONES A L. PLAZO FG-FG</t>
  </si>
  <si>
    <t>OTRAS OBLIGACIONES A L. PLAZO FG-Credito Menor FOGIM</t>
  </si>
  <si>
    <t>OT. OBLIG. A LAR. P. FON. DE PART. EN RIES. GERAL FOCIR FG MI TORTILL</t>
  </si>
  <si>
    <t>OT. OBLIG. A LAR. P. FON. DE PART. EN RIES. FORT. ECON. BANCA SOCIAL</t>
  </si>
  <si>
    <t>OTRAS OBLIGACIONES A L. PLAZO FG-APOYO A LA ECONOMIA 2015</t>
  </si>
  <si>
    <t>OTRAS OBLIGACIONES A L. PLAZO FG-APOYO A LA ECONOMIA 2016</t>
  </si>
  <si>
    <t>OTRAS OBLIGACIONES A L. PLAZO FG-APOYO A LA ECONOMIA 2019</t>
  </si>
  <si>
    <t>OTRAS OBLIGACIONES A L. PLAZO FG-IMPULSO AL TRANSPORTE</t>
  </si>
  <si>
    <t>OTRAS OBLIGACIONES A L. PLAZO FG-IMPULSO AL SERVICIO</t>
  </si>
  <si>
    <t>OTRAS OBLIGACIONES A L. PLAZO FG-IMPULSO A LA ECONOMIA P/EL EMPODERAMIENTO DE LA</t>
  </si>
  <si>
    <t>OTRAS OBLIGACIONES A L. PLAZO FG-CREDITO MENOR TURISMO</t>
  </si>
  <si>
    <t>OTRAS OBLIGACIONES A L. PLAZO FG-CREDITO MENOR TURISMO 2019</t>
  </si>
  <si>
    <t>OTRAS OBLIGACIONES A L. PLAZO FG-ADAPTA TU NEGOCIO</t>
  </si>
  <si>
    <t>OT. OBLIG. A LGO PZO X INTS DEL FDO PARTICIP EN RGO FOCIR FG-MI TORTI</t>
  </si>
  <si>
    <t>OT. OBLIG. A LGO PZO X INTS DEL FDO PARTICIP EN RGO FOCIR FG-MI T 200</t>
  </si>
  <si>
    <t>OT. OBLIG. A LARGO PLAZO POR INTS DEL FDO PARTI EN RIESGO FG-BCA SOCI</t>
  </si>
  <si>
    <t>OT. OBLIG. A LARGO PLAZO POR INTS DEL FDO PARTI EN RIESGO FG-F.E.-TUR</t>
  </si>
  <si>
    <t>OT. OBLIG. A LGO PZO X INTERESES APICULTORES</t>
  </si>
  <si>
    <t>OT. OBLIG. A LGO PZO X INTERESES FG-APOYO A LA ECONOMIA 2013</t>
  </si>
  <si>
    <t>OT. OBLIG. A LGO PZO X INTERESES FG-APOYO A LA ECONOMIA 2014</t>
  </si>
  <si>
    <t>OT. OBLIG. A LGO PZO X INTERESES FG-TURISMO 2014</t>
  </si>
  <si>
    <t>OT. OBLIG. A LGO PZO X INTERESES FG-IMPULSO A LA ECONOMIA SECTOR TURISMO</t>
  </si>
  <si>
    <t>OT. OBLIG. A LGO PZO X INTERESES FG-IMPULSO A LA ECONOMIA P/EL EMPODERAMIENTO M</t>
  </si>
  <si>
    <t>OT. OBLIG. A LGO PZO X INTERESES FG-CREDITO MENOR TURISMO</t>
  </si>
  <si>
    <t>OT. OBLIG. A LGO PZO X INTERESES FG-CRED MENOR TURISMO 2019</t>
  </si>
  <si>
    <t>OT. OBLIG. A LGO PZO X INTERESES FG-ADAPTA TU NEGOCIO</t>
  </si>
  <si>
    <t>ESF-14 PROVISIÓN PARA CONTINGENCIAS A LARGO PLAZO</t>
  </si>
  <si>
    <t>2262 PROVISIÓN PARA CONTINGENCIAS A LARGO PLAZO</t>
  </si>
  <si>
    <t>RESERV. PARA PRIMAS ANTIG.  FG-FG</t>
  </si>
  <si>
    <t>II) NOTAS AL ESTADO DE ACTIVIDADES</t>
  </si>
  <si>
    <t>INGRESOS DE GESTIÓN</t>
  </si>
  <si>
    <t>ERA-01 INGRESOS</t>
  </si>
  <si>
    <t>NOTA</t>
  </si>
  <si>
    <t>4173 INGRESOS POR VENTA DE BIENES Y PRESTACIÓN DE SERVICIOS</t>
  </si>
  <si>
    <t>Ints. Dep. en institu. Bancarias FG-Fogim HSBC 6318</t>
  </si>
  <si>
    <t>Ints. Dep. en institu. Bancarias FG-Fogim BITAL 1653</t>
  </si>
  <si>
    <t>INTS. DEP. EN INSTITU. BANCARIAS FG-FG BNRT 5549</t>
  </si>
  <si>
    <t>INTS. DEP. EN INSTITU. BANCARIAS FG-FG HSBC 4066320359</t>
  </si>
  <si>
    <t>Ints. Dep. en institu. Bancarias FOGIM-IMPULSO BANORTE 1083349262</t>
  </si>
  <si>
    <t>Ints. Dep. en institu. Bancarias FOGIM-IMPULSO ECON 2015 HSBC 4058233743</t>
  </si>
  <si>
    <t>Ints. Dep. en institu. Bancarias FOGIM-IMPULSO AL TRANSPORTE BNRT 1116736041</t>
  </si>
  <si>
    <t>Ints. Dep. en institu. Bancarias FOGIM-IMPULSO ECON SECTOR TURISMO BNRT 8195</t>
  </si>
  <si>
    <t>Ints. Dep. en institu. Bancarias FOGIM-ADAPTU TU NEGOCIO BNRT 1104536695</t>
  </si>
  <si>
    <t>Ints. S/ Inv. en Valores FG-Fogim BITAL 4604</t>
  </si>
  <si>
    <t>NTS. S/ INV. EN VALORES FG-FOGIM BNRG 175-00511-0020001</t>
  </si>
  <si>
    <t>Ints.P/Ptmos PHA FG-Fogim</t>
  </si>
  <si>
    <t>INTS. P/PTMOS. PHA FG-MI TORTILLA</t>
  </si>
  <si>
    <t>Ints.P/Ptmos PHA FG-IMPULSO A LA ECONOMIA</t>
  </si>
  <si>
    <t>Ints.P/Ptmos PHA PROGRAMAR EMERGENTES COVID 19-IMPULSO COMERCIANTES UNIDOS</t>
  </si>
  <si>
    <t>Ints. P/Ptmos PROGRAMAS EMERGENTES COVID19-TRANSPORTISTAS</t>
  </si>
  <si>
    <t>INTS. P/PTMOS PHA FG-IMPULSO A LA ECONOMIA SECTOR TURISMO</t>
  </si>
  <si>
    <t>INTS. P/PTMOS PHA FG POWER PYME</t>
  </si>
  <si>
    <t>INTS. P/PTMOS PHA FG IMPULSAMOS NUESTRA ECONOMIA (SFR)</t>
  </si>
  <si>
    <t>INTS. P/PTMOS. PHA FGM - SECTOR CALZADO</t>
  </si>
  <si>
    <t>Ints.P/Ptmos  PR. FG-Fogim</t>
  </si>
  <si>
    <t>Ints.P/Ptmos  PR. FG-CREDITO DINAMICO</t>
  </si>
  <si>
    <t>Ints.P/Ptmos  PR. FG-CREDITO MEOR TURISMO</t>
  </si>
  <si>
    <t>Ints.P/Ptmos PR. FG-ADAPTA TU NEGOCIO</t>
  </si>
  <si>
    <t>INTS. P/PTMOS PR FG POWER PYME</t>
  </si>
  <si>
    <t>INTERESES COBRADOS IMPUL NUESTRA ECONOMIA (SRF) PHA</t>
  </si>
  <si>
    <t>Ints.O. Mort. Cob. FG-Fogim</t>
  </si>
  <si>
    <t>Ints.O. Mort. Cob. FG-CREDITO DINAMICO</t>
  </si>
  <si>
    <t>INTS. OTR. MORT. COB. FG-MI TORTILLA</t>
  </si>
  <si>
    <t>Ints.O. Mort. Cob. FG-IMPULSO A LA ECONOMIA.</t>
  </si>
  <si>
    <t>Ints.O. Mort. Cob. PROGRAMA EMERGENTES COVID 19-IMPULSO COMERCIANTES UNIDOS</t>
  </si>
  <si>
    <t>Ints.O. Mort. Cob. PROGRAMAS EMERGENTES COVID19-TRANSPORTISTAS</t>
  </si>
  <si>
    <t>Ints.O. Mort. Cob. FG-IMPULSO A LA ECONOMIA SECTOR TURISMO</t>
  </si>
  <si>
    <t>Ints.O. Mort. Cob. FG-CREDITO MENOR TURISMO</t>
  </si>
  <si>
    <t>Ints.O. Mort. Cob. FG-ADAPTA TU NEGOCIO</t>
  </si>
  <si>
    <t>INTS. O. MORAT COB. FG POWER PYME</t>
  </si>
  <si>
    <t>Ints. O. Morat. Cob. FG IMPULS NSTRA ECONOMIA</t>
  </si>
  <si>
    <t>INTS. OTR. MORT. COB. FGM - SECTOR CALZADO</t>
  </si>
  <si>
    <t>BENEFICIOS YPROCTO. DIVER. SALDO MENOR A FAVOR CLIENTES FG-CREDITO DINAMICO</t>
  </si>
  <si>
    <t>BENEFICIOS YPROCTO. DIVER. SALDO MENOR A FAVOR CLIENTES FG-FG</t>
  </si>
  <si>
    <t>BENEFICIOS YPROCTO. DIVER. RECUPERACION GTOS DE COBRANZA FG-FG</t>
  </si>
  <si>
    <t>BENEFICIOS Y PRODUCTOS DIVER. GTOS ADMON - FG - IMPULSO A LA ECONOMIA</t>
  </si>
  <si>
    <t>BENEFICIOS YPROCTO. DIVER. SALDO MENOR A FAVOR CLIENTES FG-IMPULSO A LA ECONOMIA</t>
  </si>
  <si>
    <t>0TROS BENEF. Y PROD. DIVERSOS SINIESTROS AUTOS FG-FG</t>
  </si>
  <si>
    <t>0TROS PROD Y BENEFICIOS FG-FG OTROS</t>
  </si>
  <si>
    <t>ERA-02 PARTICIPACIONES, APORTACIONES, CONVENIOS, INCENTIVOS</t>
  </si>
  <si>
    <t>4200</t>
  </si>
  <si>
    <t>ERA-03 OTROS INGRESOS Y BENEFICIOS</t>
  </si>
  <si>
    <t>4300</t>
  </si>
  <si>
    <t>GASTOS Y OTRAS PÉRDIDAS</t>
  </si>
  <si>
    <t>ERA-04 GASTOS Y OTRAS PÉRDIDAS</t>
  </si>
  <si>
    <t>% GASTO</t>
  </si>
  <si>
    <t>EXPLICACION</t>
  </si>
  <si>
    <t>5000 GASTOS Y OTRAS PÉRDIDAS</t>
  </si>
  <si>
    <t>5111 Remuneraciones al personal de carácter permanente</t>
  </si>
  <si>
    <t>5112 Remuneraciones al personal de carácter transitorio</t>
  </si>
  <si>
    <t>5113 Primas de Vacac., Dom. y Gratif de fin de año FG-FG Moroleón</t>
  </si>
  <si>
    <t>5114 Seguridad social</t>
  </si>
  <si>
    <t>5115 Otras prestaciones sociales y económicas</t>
  </si>
  <si>
    <t>5121 Materiales de administración, emisión de documentos y artículos oficiales</t>
  </si>
  <si>
    <t>5116 Pago de estímulos a Servidores Públicos</t>
  </si>
  <si>
    <t>5126 Combustibles, lubricantes y aditivos</t>
  </si>
  <si>
    <t>5131 Servicios básicos</t>
  </si>
  <si>
    <t>5132 Servicios de arrendamiento</t>
  </si>
  <si>
    <t>5133 Servicios profesionales, científicos y técnicos y otros servicios</t>
  </si>
  <si>
    <t>5134 Servicios financieros, bancarios y comerciales</t>
  </si>
  <si>
    <t>5135 Servicios de instalación, reparación, mantenimiento y conservación</t>
  </si>
  <si>
    <t>5139 Otros servicios generales</t>
  </si>
  <si>
    <t>5511 Estimaciones por Pérdidas o  Deterioro de Activos Circulantes</t>
  </si>
  <si>
    <t>5515 Depreciación de Bienes Muebles</t>
  </si>
  <si>
    <t>5599 Otros gastos varios</t>
  </si>
  <si>
    <t>III) NOTAS AL ESTADO DE VARIACIÓN EN LA HACIENDA PÚBLICA</t>
  </si>
  <si>
    <t>VHP-01 PATRIMONIO CONTRIBUIDO</t>
  </si>
  <si>
    <t>MODIFICACION</t>
  </si>
  <si>
    <t>3110 APORTACIONES</t>
  </si>
  <si>
    <t>Aportac. Patrimoniales GOB. ESTATAL. FG-FG</t>
  </si>
  <si>
    <t>Aportac. Patrimoniales GOB. ESTATAL. FG-CREDITO POPULAR</t>
  </si>
  <si>
    <t>Aportac. Patrimoniales GOB. ESTATAL. FG-DAMN</t>
  </si>
  <si>
    <t>APORTAC. PATRIMONIALES. GOB. ESTATAL. FOGIM MI TORTILLA</t>
  </si>
  <si>
    <t>TRASP. PAT. BANCA SOCIAL</t>
  </si>
  <si>
    <t>TRASP. PAT. TURISMO</t>
  </si>
  <si>
    <t>TRASP. PAT. APICULTORES</t>
  </si>
  <si>
    <t>VHP-02 PATRIMONIO GENERADO</t>
  </si>
  <si>
    <t>3220 RESULTADOS DE EJERCICIOS ANTERIORES</t>
  </si>
  <si>
    <t>Rem. Liq. De Ej. Ant. Ant. A 2001 FG-FG</t>
  </si>
  <si>
    <t>Rem. Liq. De Ej. Ant. Ant. A 2001 FG-Damn.</t>
  </si>
  <si>
    <t>Rem. Liq. De Ej. Ant. Ejer. 2001 FG-FG</t>
  </si>
  <si>
    <t>REM. LIQ. DE EJ. ANT. EJER. 2002 FG-FG</t>
  </si>
  <si>
    <t>REM. LIQ. DE EJ. ANT. EJER. 2003 FG-FG</t>
  </si>
  <si>
    <t>REM. LIQ. DE EJ. ANT. EJER. 2004 FG-FG</t>
  </si>
  <si>
    <t>REM. LIQ. DE EJ. ANT. EJER. 2005 FG-FG</t>
  </si>
  <si>
    <t>REM. LIQ. DE EJ. ANT. EJER. 2006 FG-FG</t>
  </si>
  <si>
    <t>REM. LIQ. DE EJ. ANT. EJER. 2007 FG-FG</t>
  </si>
  <si>
    <t>REM. LIQ. DE EJ. ANT. EJER. 2008 FG-FG</t>
  </si>
  <si>
    <t>REM. LIQ. DE EJ. ANT. EJER. 2009 FG-FG</t>
  </si>
  <si>
    <t>REM. LIQ. DE EJ. ANT. EJER. 2010 FG-FG</t>
  </si>
  <si>
    <t>REM. LIQ. DE EJ. ANT. EJER. 2011 FG-FG</t>
  </si>
  <si>
    <t>REM. LIQ. DE EJ. ANT. EJER. 2012 FG-FG</t>
  </si>
  <si>
    <t>REM. LIQ. DE EJ. ANT. EJER. 2013 FG-FG</t>
  </si>
  <si>
    <t>REM. LIQ. DE EJ. ANT. EJER. 2014 FG-FG</t>
  </si>
  <si>
    <t>REM. LIQ. DE EJ. ANT. EJER. 2015 FG-FG</t>
  </si>
  <si>
    <t>REM. LIQ. DE EJ. ANT. EJER. 2016 FG-FG</t>
  </si>
  <si>
    <t>REM. LIQ. DE EJ. ANT. EJER. 2017 FG-FG</t>
  </si>
  <si>
    <t>REM. LIQ. DE EJ. ANT. EJER. 2018 FG-FG</t>
  </si>
  <si>
    <t>REM. LIQ. DE EJ. ANT. EJER. 2019 FG-FG</t>
  </si>
  <si>
    <t>REM. LIQ. DE EJ. ANT. EJER. 2020 FG-FG</t>
  </si>
  <si>
    <t>REM. LIQ. DE EJ. ANT. EJER. 2021 FG-FG</t>
  </si>
  <si>
    <t>REM. LIQ. DE EJ. ANT. EJER. 2022 FG-FG</t>
  </si>
  <si>
    <t>REM. LIQ. DE EJ. ANT. EJER. 2023 FG-FG</t>
  </si>
  <si>
    <t>Rem. Liq. De Ej. Ant. Ejer. 2001 FG-Damn.</t>
  </si>
  <si>
    <t>REM. LIQ. DE EJ. ANT. EJER. 2002 FG-DAMN.</t>
  </si>
  <si>
    <t>REM. LIQ. DE EJ. ANT. EJER. 2003 FG-DAMN.</t>
  </si>
  <si>
    <t>REM. LIQ. DE EJ. ANT. EJER. 2004 FG-DAMN.</t>
  </si>
  <si>
    <t>REM. LIQ. DE EJ. ANT. EJER. 2005 FG-DAMN.</t>
  </si>
  <si>
    <t>REM. LIQ. DE EJ. ANT. EJER. 2006 FG-DMNF</t>
  </si>
  <si>
    <t>REM. LIQ. DE EJ. ANT. EJER. 2007 FG-DAMN</t>
  </si>
  <si>
    <t>REM. LIQ. DE EJ. ANT. EJER. 2008 FG-DAMN</t>
  </si>
  <si>
    <t>REM. LIQ. DE EJ. ANT. EJER. 2009 FG-DAMN</t>
  </si>
  <si>
    <t>REM. LIQ. DE EJ. ANT. EJER. 2010 FG-DAMN</t>
  </si>
  <si>
    <t>REM. LIQ. DE EJ. ANT. EJER. 2011 FG-DAMNIFICADOS</t>
  </si>
  <si>
    <t>REM. LIQ. DE EJ. ANT. EJER. 2012 FG-DAMNIFICADOS</t>
  </si>
  <si>
    <t>REM. LIQ. DE EJ. ANT. EJER. 2013 FG-DAMNIFICADOS</t>
  </si>
  <si>
    <t>REM. LIQ. DE EJ. ANT. EJER. 2014 FG-DAMNIFICADOS</t>
  </si>
  <si>
    <t>REM. LIQ. DE EJ. ANT. EJER. 2015 FG-DAMNIFICADOS</t>
  </si>
  <si>
    <t>REM. LIQ. DE EJ. ANT. EJER. 2016 FG-DMNF</t>
  </si>
  <si>
    <t>REM. LIQ. DE EJ. ANT. EJER. 2017 FG-DMNF</t>
  </si>
  <si>
    <t>REM. LIQ. DE EJ. ANT. EJER. 2018 FG-DMNF</t>
  </si>
  <si>
    <t>REM. LIQ. DE EJ. ANT. EJER. 2019 FG-DMNF</t>
  </si>
  <si>
    <t>REM. LIQ. DE EJ. ANT. EJER. 2020 FG-DMNF</t>
  </si>
  <si>
    <t>REM. LIQ. DE EJ. ANT. EJER. 2008 FG-MI TORTILLA</t>
  </si>
  <si>
    <t>REM. LIQ. DE EJ. ANT. EJER. 2009 FG-MI TORTILLA</t>
  </si>
  <si>
    <t>REM. LIQ. DE EJ. ANT. EJER. 2010 FG-MI TORTILLA</t>
  </si>
  <si>
    <t>REM. LIQ. DE EJ. ANT. EJER. 2011 FG-MI TORTILLA</t>
  </si>
  <si>
    <t>REM. LIQ. DE EJ. ANT. EJER. 2012 FG-MI TORTILLA</t>
  </si>
  <si>
    <t>REM. LIQ. DE EJ. ANT. EJER. 2013 FG-MI TORTILLA</t>
  </si>
  <si>
    <t>REM. LIQ. DE EJ. ANT. EJER. 2014 FG-MI TORTILLA</t>
  </si>
  <si>
    <t>REM. LIQ. DE EJ. ANT. EJER. 2015 FG-MI TORTILLA</t>
  </si>
  <si>
    <t>REM. LIQ. DE EJ. ANT. EJER. 2016 FG-MI TORTILLA</t>
  </si>
  <si>
    <t>REM. LIQ. DE EJ. ANT. EJER. 2018 FG-MI TORTILLA</t>
  </si>
  <si>
    <t>REM. LIQ. DE EJ. ANT. EJER. 2019 FG-MI TORTILLA</t>
  </si>
  <si>
    <t>REM. LIQ. DE EJ. ANT. EJER. 2020 FG-MI TORTILLA</t>
  </si>
  <si>
    <t>REM. LIQ. DE EJ. ANT. EJER. 2009 FG-BCA SOC</t>
  </si>
  <si>
    <t>REM. LIQ. DE EJ. ANT. EJER. 2010 FG-BCA SOC</t>
  </si>
  <si>
    <t>REM. LIQ. DE EJ. ANT. EJER. 2011 FG-BANCA SOCIAL</t>
  </si>
  <si>
    <t>REM. LIQ. DE EJ. ANT. EJER. 2012 FG-BANCA SOCIAL</t>
  </si>
  <si>
    <t>REM. LIQ. DE EJ. ANT. EJER. 2013 FG-BANCA SOCIAL</t>
  </si>
  <si>
    <t>REM. LIQ. DE EJ. ANT. EJER. 2014 FG-BANCA SOCIAL</t>
  </si>
  <si>
    <t>REM. LIQ. DE EJ. ANT. EJER. 2015 FG-BANCA SOCIAL</t>
  </si>
  <si>
    <t>REM. LIQ. DE EJ. ANT. EJER. 2016 FG-BCA SOC</t>
  </si>
  <si>
    <t>REM. LIQ. DE EJ. ANT. EJER. 2017 FG-BCA SOC</t>
  </si>
  <si>
    <t>REM. LIQ. DE EJ. ANT. EJER. 2018 FG-BCA SOC</t>
  </si>
  <si>
    <t>REM. LIQ. DE EJ. ANT. EJER. 2009 FG-FORT ECONOM-TURISMO</t>
  </si>
  <si>
    <t>REM. LIQ. DE EJ. ANT. EJER. 2010 FG-FORT ECONOM-TURISMO</t>
  </si>
  <si>
    <t>REM. LIQ. DE EJ. ANT. EJER. 2011 FG-TURISMO</t>
  </si>
  <si>
    <t>REM. LIQ. DE EJ. ANT. EJER. 2012 FG-TURISMO</t>
  </si>
  <si>
    <t>REM. LIQ. DE EJ. ANT. EJER. 2013 FG-TURISMO</t>
  </si>
  <si>
    <t>REM. LIQ. DE EJ. ANT. EJER. 2014 FG-TURISMO</t>
  </si>
  <si>
    <t>REM. LIQ. DE EJ. ANT. EJER. 2015 FG-TURISMO</t>
  </si>
  <si>
    <t>REM. LIQ. DE EJ. ANT. EJER. 2016 FG-FORT ECONOM TUR</t>
  </si>
  <si>
    <t>REM. LIQ. DE EJ. ANT. EJER. 2017 FG-FORT ECONOM TUR</t>
  </si>
  <si>
    <t>REM. LIQ. DE EJ. ANT. EJER. 2011 FG-APICULTORES</t>
  </si>
  <si>
    <t>REM. LIQ. DE EJ. ANT. EJER. 2012 FG-APICULTORES</t>
  </si>
  <si>
    <t>REM. LIQ. DE EJ. ANT. EJER. 2013 FG-APICULTORES</t>
  </si>
  <si>
    <t>REM. LIQ. DE EJ. ANT. EJER. 2014 FG-APICULTORES</t>
  </si>
  <si>
    <t>REM. LIQ. DE EJ. ANT. EJER. 2015 FG-APICULTORES</t>
  </si>
  <si>
    <t>REM. LIQ. DE EJ. ANT. EJER. 2012 FG-IMPULSO A LA ECONOMIA</t>
  </si>
  <si>
    <t>REM. LIQ. DE EJ. ANT. EJER. 2013 FG-IMPULSO A LA ECONOMIA</t>
  </si>
  <si>
    <t>REM. LIQ. DE EJ. ANT. EJER. 2014 FG-IMPULSO A LA ECONOMIA</t>
  </si>
  <si>
    <t>REM. LIQ. DE EJ. ANT. EJER. 2015 FG-IMPULSO A LA ECONOMIA</t>
  </si>
  <si>
    <t>REM. LIQ. DE EJ. ANT. EJER. 2016 FG-IMPULSO A LA ECONOMIA</t>
  </si>
  <si>
    <t>REM. LIQ. DE EJ. ANT. EJER. 2017 FG-IMPULSO A LA ECONOMIA</t>
  </si>
  <si>
    <t>REM. LIQ. DE EJ. ANT. EJER. 2018 FG-IMPULSO A LA ECONOMIA</t>
  </si>
  <si>
    <t>REM. LIQ. DE EJ. ANT. EJER. 2019 FG-IMPULSO A LA ECONOMIA</t>
  </si>
  <si>
    <t>REM. LIQ. DE EJ. ANT. EJER. 2020 FG-IMPULSO A LA ECONOMIA</t>
  </si>
  <si>
    <t>REM. LIQ. DE EJ. ANT. EJER. 2014 FG-CRECE</t>
  </si>
  <si>
    <t>REM. LIQ. DE EJ. ANT. EJER. 2015 FG-CRECE</t>
  </si>
  <si>
    <t>REM. LIQ. DE EJ. ANT. EJER. 2016 FG-CRECE</t>
  </si>
  <si>
    <t>REM. LIQ. DE EJ. ANT. EJER. 2017 FG-CRECE</t>
  </si>
  <si>
    <t>REM. LIQ. DE EJ. ANT. EJER. 2018 FG-CRECE</t>
  </si>
  <si>
    <t>REM. LIQ. DE EJ. ANT. EJER. 2019 FG-CRECE</t>
  </si>
  <si>
    <t>REM. LIQ. DE EJ. ANT. EJER. 2020 FG-CRECE</t>
  </si>
  <si>
    <t>REM. LIQ. DE EJ. ANT. EJER. 2014 FG-TURISMO 2014</t>
  </si>
  <si>
    <t>REM. LIQ. DE EJ. ANT. EJER. 2015 FG-TURISMO 2014</t>
  </si>
  <si>
    <t>REM. LIQ. DE EJ. ANT. EJER. 2016 FG-TURISMO 2014</t>
  </si>
  <si>
    <t>REM. LIQ. DE EJ. ANT. EJER. 2017 FG-TURISMO 2014</t>
  </si>
  <si>
    <t>REM. LIQ. DE EJ. ANT. EJER. 2018 FG-TURISMO 2014</t>
  </si>
  <si>
    <t>REM. LIQ. DE EJ. ANT. EJER. 2019 FG-TURISMO 2014</t>
  </si>
  <si>
    <t>REM. LIQ. DE EJ. ANT. EJER. 2020 FG-TURISMO 2014</t>
  </si>
  <si>
    <t>REM. LIQ. DE EJ. ANT. EJER. 2014 FG-IMPULSO A LA ECONOMIA SECTOR TURISMO</t>
  </si>
  <si>
    <t>REM. LIQ. DE EJ. ANT. EJER. 2015 FG-IMPULSO SECTOR TURISMO</t>
  </si>
  <si>
    <t>REM. LIQ. DE EJ. ANT. EJER. 2016 FG-IMPULSO A LA EC SECT TUR</t>
  </si>
  <si>
    <t>REM. LIQ. DE EJ. ANT. EJER. 2017 FG-IMPULSO A LA EC SECT TUR</t>
  </si>
  <si>
    <t>REM. LIQ. DE EJ. ANT. EJER. 2019 FG-IMPULSO A LA EC SECT TUR</t>
  </si>
  <si>
    <t>REM. LIQ. DE EJ. ANT. EJER. 2015 FG-IMUG</t>
  </si>
  <si>
    <t>REM. LIQ. DE EJ. ANT. EJER. 2016 FG-IMUG</t>
  </si>
  <si>
    <t>REM. LIQ. DE EJ. ANT. EJER. 2017 FG-IMUG</t>
  </si>
  <si>
    <t>REM. LIQ. DE EJ. ANT. EJER. 2018 FG-IMUG</t>
  </si>
  <si>
    <t>REM. LIQ. DE EJ. ANT. EJER. 2019 FG-IMUG</t>
  </si>
  <si>
    <t>REM. LIQ. DE EJ. ANT. EJER. 2020 FG-IMUG</t>
  </si>
  <si>
    <t>REM. LIQ. DE EJ. ANT. EJER. 2016 FG-CRED MENOR TURISMO</t>
  </si>
  <si>
    <t>REM. LIQ. DE EJ. ANT. EJER. 2017 FG-CRED MENOR TURISMO</t>
  </si>
  <si>
    <t>REM. LIQ. DE EJ. ANT. EJER. 2018 FG-CREDITO MENOR TURISMO</t>
  </si>
  <si>
    <t>REM. LIQ. DE EJ. ANT. EJER. 2019 FG-CREDITO MENOR TURISMO</t>
  </si>
  <si>
    <t>REM. LIQ. DE EJ. ANT. EJER. 2020 FG-CREDITO MENOR TURISMO</t>
  </si>
  <si>
    <t>REM. LIQ. DE EJ. ANT. EJER. 2020 FG-GRANDEZA COVID-19</t>
  </si>
  <si>
    <t>IV) NOTAS AL ESTADO DE FLUJOS DE EFECTIVO</t>
  </si>
  <si>
    <t>EFE-01 EFECTIVO Y EQUIVALENTES</t>
  </si>
  <si>
    <t>1111, 1112 Y 1114 EFECTIVO, BANCOS, INVERSIONES TEMPORALES</t>
  </si>
  <si>
    <t>EFE-02 ADQ. BIENES MUEBLES E INMUEBLES</t>
  </si>
  <si>
    <t>ADQUISICIÓN</t>
  </si>
  <si>
    <t>PAGOS</t>
  </si>
  <si>
    <t>1210</t>
  </si>
  <si>
    <t>1230</t>
  </si>
  <si>
    <t>1240</t>
  </si>
  <si>
    <t>EFE-03 CONCILIACIÓN DEL FLUJO DE EFECTIVO</t>
  </si>
  <si>
    <t>3210 Resultados del Ejercicio Ahorro / Desahorro</t>
  </si>
  <si>
    <t>(+) Movimientos de partidas (o rubros) que no afectan al efectivo</t>
  </si>
  <si>
    <t>5400 INTERESES, COMISIONES Y OTROS GASTOS DE LA DEUDA PÚBLICA</t>
  </si>
  <si>
    <t>5410 Intereses de la deuda pública</t>
  </si>
  <si>
    <t>5411 Intereses de la deuda pública interna</t>
  </si>
  <si>
    <t>5420 Comisiones de la deuda pública</t>
  </si>
  <si>
    <t>5421 Comisiones de la deuda pública interna</t>
  </si>
  <si>
    <t>5430 Gastos de la deuda pública</t>
  </si>
  <si>
    <t>5431 Gastos de la deuda pública interna</t>
  </si>
  <si>
    <t>5440 Costo por coberturas</t>
  </si>
  <si>
    <t>5441 Costo por coberturas</t>
  </si>
  <si>
    <t>5450 Apoyos financieros</t>
  </si>
  <si>
    <t>5451 Apoyos financieros a Intermediarios</t>
  </si>
  <si>
    <t>5452 Apoyos financieros a Ahorradores y Deudores del Sistema Financiero Nacional</t>
  </si>
  <si>
    <t>5500 OTROS GASTOS Y PÉRDIDAS EXTRAORDINARIAS</t>
  </si>
  <si>
    <t>5510 Estimaciones, Depreciaciones, Deterioros, Obsolescencia y Amortizaciones</t>
  </si>
  <si>
    <t>5511 Estimaciones por Pérdida o Deterioro de Activos Circulantes</t>
  </si>
  <si>
    <t>5512 Estimaciones por Pérdida o Deterioro de Activo No Circulante</t>
  </si>
  <si>
    <t>5513 Depreciación de Bienes Inmuebles</t>
  </si>
  <si>
    <t>5514 Depreciación de Infraestructura</t>
  </si>
  <si>
    <t>5516 Deterioro de los Activos Biológicos</t>
  </si>
  <si>
    <t>5517 Amortización de Activos Intangibles</t>
  </si>
  <si>
    <t>5518 Disminución de Bienes por pérdida, obsolescencia y deterioro</t>
  </si>
  <si>
    <t>5520 Provisiones</t>
  </si>
  <si>
    <t>5521 Provisiones de Pasivos a Corto Plazo</t>
  </si>
  <si>
    <t>5522 Provisiones de Pasivos a Largo Plazo</t>
  </si>
  <si>
    <t>5530 Disminución de Inventarios</t>
  </si>
  <si>
    <t>5531 Disminución de Inventarios de Mercancías para Venta</t>
  </si>
  <si>
    <t>5532 Disminución de Inventarios de Mercancías Terminadas</t>
  </si>
  <si>
    <t>5533 Disminución de Inventarios de Mercancías en Proceso de Elaboración</t>
  </si>
  <si>
    <t>5534 Disminución de Inventarios de Materias Primas, Materiales y Suministros para Producción</t>
  </si>
  <si>
    <t>5535 Disminución de Almacén de Materiales y Suministros de Consumo</t>
  </si>
  <si>
    <t>5540 Aumento por Insuficiencia de Estimaciones por Pérdida o Deterioro u Obsolescencia</t>
  </si>
  <si>
    <t>5541 Aumento por Insuficiencia de Estimaciones por Pérdida o Deterioro u Obsolescencia</t>
  </si>
  <si>
    <t>5550 Aumento por Insuficiencia de Provisiones</t>
  </si>
  <si>
    <t>5551 Aumento por Insuficiencia de Provisiones</t>
  </si>
  <si>
    <t>5590 Otros Gastos</t>
  </si>
  <si>
    <t>5591 Gastos de Ejercicios Anteriores</t>
  </si>
  <si>
    <t>5592 Pérdidas por Responsabilidades</t>
  </si>
  <si>
    <t>5593 Bonificaciones y Descuentos Otorgados</t>
  </si>
  <si>
    <t>5594 Diferencias por Tipo de Cambio Negativas en Efectivo y Equivalentes</t>
  </si>
  <si>
    <t>5595 Diferencias de Cotizaciones Negativas en Valores Negociables</t>
  </si>
  <si>
    <t>5596 Resultado por Posición Monetaria</t>
  </si>
  <si>
    <t>5597 Pérdidas por Participación Patrimonial</t>
  </si>
  <si>
    <t>5599 Otros Gastos Varios</t>
  </si>
  <si>
    <t>5600 INVERSIÓN PÚBLICA</t>
  </si>
  <si>
    <t>5610 Inversión Pública No Capitalizable</t>
  </si>
  <si>
    <t>5611 Construcción en Bienes No Capitalizable</t>
  </si>
  <si>
    <t>2110 INCREMENTO EN CUENTAS POR PAGAR DE OPERACIÓN</t>
  </si>
  <si>
    <t>2111 Provisiones capítulo 1000</t>
  </si>
  <si>
    <t>2112 Provisiones capítulo 2000</t>
  </si>
  <si>
    <t>2113 Provisiones capítulo 3000</t>
  </si>
  <si>
    <t>2114 Provisiones capítulo 4000</t>
  </si>
  <si>
    <t>2115 Provisiones capítulo 8000</t>
  </si>
  <si>
    <t>(-) Movimientos de partidas (o rubros) que afectan al efectivo</t>
  </si>
  <si>
    <t>1120 INCREMENTO EN CUENTAS POR COBRAR DE OPERACIÓN</t>
  </si>
  <si>
    <t>1124 Ingresos por Recuperar CRI 10</t>
  </si>
  <si>
    <t>1124 Ingresos por Recuperar CRI 20</t>
  </si>
  <si>
    <t>1124 Ingresos por Recuperar CRI 30</t>
  </si>
  <si>
    <t>1124 Ingresos por Recuperar CRI 40</t>
  </si>
  <si>
    <t>1124 Ingresos por Recuperar CRI 50</t>
  </si>
  <si>
    <t>1124 Ingresos por Recuperar CRI 60</t>
  </si>
  <si>
    <t>1122 Cuentas por Cobrar CRI 70</t>
  </si>
  <si>
    <t>1122 Cuentas por Cobrar CRI 80</t>
  </si>
  <si>
    <t>1122 Cuentas por Cobrar CRI 90</t>
  </si>
  <si>
    <t>= Flujos de Efectivo Netos de las Actividades de Operación</t>
  </si>
  <si>
    <t xml:space="preserve">IV) CONCILIACIÓN ENTRE LOS INGRESOS PRESUPUESTARIOS Y CONTABLES, ASI COMO ENTRE LOS EGRESOS </t>
  </si>
  <si>
    <t>PRESUPUESTARIOS Y LOS GASTOS CONTABLES</t>
  </si>
  <si>
    <t>Conciliación entre los Ingresos Presupuestarios y Contables</t>
  </si>
  <si>
    <t>Correspondiente del 1 de Enero al 29 de Febrero de 2024</t>
  </si>
  <si>
    <t>(Cifras en pesos)</t>
  </si>
  <si>
    <t>1. Ingresos Presupuestarios</t>
  </si>
  <si>
    <t>2. Más ingresos contables no presupuestarios</t>
  </si>
  <si>
    <t>2.1 Ingresos Financieros</t>
  </si>
  <si>
    <t>EA (R 4.3.1)</t>
  </si>
  <si>
    <t>2.2 Incremento por Variación de Inventarios</t>
  </si>
  <si>
    <t>EA (R 4.3.2)</t>
  </si>
  <si>
    <t>2.3 Disminución del Exceso de Estimaciones por Pérdida o Deterioro u Obsolescencia</t>
  </si>
  <si>
    <t>EA (R 4.3.3)</t>
  </si>
  <si>
    <t>2.4 Disminución del Exceso de Provisiones</t>
  </si>
  <si>
    <t>EA (R 4.3.4)</t>
  </si>
  <si>
    <t>2.5 Otros Ingresos y Beneficios Varios</t>
  </si>
  <si>
    <t>EA (R 4.3.9)</t>
  </si>
  <si>
    <t>2.6 Otros Ingresos Contables No Presupuestarios</t>
  </si>
  <si>
    <t>3. Menos ingresos presupuestarios no contables</t>
  </si>
  <si>
    <t>3.1 Aprovechamientos Patrimoniales</t>
  </si>
  <si>
    <t>EAI (CRI 62)</t>
  </si>
  <si>
    <t>3.2 Ingresos Derivados de Financiamientos</t>
  </si>
  <si>
    <t>EAI (CRI 0)</t>
  </si>
  <si>
    <t>3.3 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</si>
  <si>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</si>
  <si>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</si>
  <si>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</si>
  <si>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</si>
  <si>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2.1  Materias Primas y Materiales de Producción y Comercialización</t>
  </si>
  <si>
    <t>EAEPE (COG 2300)</t>
  </si>
  <si>
    <t>2.2  Materiales y Suministros</t>
  </si>
  <si>
    <t>EAEPE (COG 2100, 2200, 2400, 2500, 2600, 2700, 2800 Y 2900)</t>
  </si>
  <si>
    <t>2.3  Mobiliario y Equipo de Administración</t>
  </si>
  <si>
    <t>EAEPE (COG 5100)</t>
  </si>
  <si>
    <t>2.4  Mobiliario y Equipo Educacional y Recreativo</t>
  </si>
  <si>
    <t>EAEPE (COG 5200)</t>
  </si>
  <si>
    <t>2.5  Equipo e Instrumental Médico y de Laboratorio</t>
  </si>
  <si>
    <t>EAEPE (COG 5300)</t>
  </si>
  <si>
    <t>2.6  Vehículos y Equipo de Transporte</t>
  </si>
  <si>
    <t>EAEPE (COG 5400)</t>
  </si>
  <si>
    <t>2.7  Equipo de Defensa y Seguridad</t>
  </si>
  <si>
    <t>EAEPE (COG 5500)</t>
  </si>
  <si>
    <t>2.8  Maquinaria, Otros Equipos y Herramientas</t>
  </si>
  <si>
    <t>EAEPE (COG 5600)</t>
  </si>
  <si>
    <t>2.9  Activos Biológicos</t>
  </si>
  <si>
    <t>EAEPE (COG 5700)</t>
  </si>
  <si>
    <t>2.10 Bienes Inmuebles</t>
  </si>
  <si>
    <t>EAEPE (COG 5800)</t>
  </si>
  <si>
    <t>2.11 Activos Intangibles</t>
  </si>
  <si>
    <t>EAEPE (COG 5900)</t>
  </si>
  <si>
    <t>2.12 Obra Pública en Bienes de Dominio Público</t>
  </si>
  <si>
    <t>EAEPE (COG 6100)</t>
  </si>
  <si>
    <t>2.13 Obra Pública en Bienes Propios</t>
  </si>
  <si>
    <t>EAEPE (COG 6200)</t>
  </si>
  <si>
    <t>2.14 Acciones y Participaciones de Capital</t>
  </si>
  <si>
    <t>EAEPE (COG 7200)</t>
  </si>
  <si>
    <t>2.15 Compra de Títulos y Valores</t>
  </si>
  <si>
    <t>EAEPE (COG 7300)</t>
  </si>
  <si>
    <t>2.16 Concesión de Préstamos</t>
  </si>
  <si>
    <t>EAEPE (COG 7400)</t>
  </si>
  <si>
    <t>2.17 Inversiones en Fideicomisos, Mandatos y Otros Análogos</t>
  </si>
  <si>
    <t>EAEPE (COG 7500)</t>
  </si>
  <si>
    <t>2.18 Provisiones para Contingencias y Otras Erogaciones Especiales</t>
  </si>
  <si>
    <t>EAEPE (COG 7900)</t>
  </si>
  <si>
    <t>2.19 Amortización de la Deuda Pública</t>
  </si>
  <si>
    <t>EAEPE (COG 9100)</t>
  </si>
  <si>
    <t>2.20 Adeudos de Ejercicios Fiscales Anteriores (ADEFAS)</t>
  </si>
  <si>
    <t>EAEPE (COG 9900)</t>
  </si>
  <si>
    <t>2.21 Otros Egresos Presupuestarios No Contables</t>
  </si>
  <si>
    <t>3. Más Gastos Contables No Presupuestales</t>
  </si>
  <si>
    <t>3.1 Estimaciones, Depreciaciones, Deterioros, Obsolescencia y Amortizaciones</t>
  </si>
  <si>
    <t>EA (R 5.5.1)</t>
  </si>
  <si>
    <t>3.2 Provisiones</t>
  </si>
  <si>
    <t>EA (R 5.5.2)</t>
  </si>
  <si>
    <t>3.3 Disminución de Inventarios</t>
  </si>
  <si>
    <t>EA (R 5.5.3)</t>
  </si>
  <si>
    <t>3.4 Otros Gastos</t>
  </si>
  <si>
    <t>EA (R 5.5.9)</t>
  </si>
  <si>
    <t>3.5 Inversión Pública no Capitalizable</t>
  </si>
  <si>
    <t>EA (R 5.6.1)</t>
  </si>
  <si>
    <t>3.6 Materiales y Suministros (consumos)</t>
  </si>
  <si>
    <t>EA (R 5.1.2)</t>
  </si>
  <si>
    <t>3.7 Otros Gastos Contables No Presupuestarios</t>
  </si>
  <si>
    <t>4. Total de Gasto Contable (4 = 1 - 2 + 3)</t>
  </si>
  <si>
    <t>N O T A S     D E     M E M O R I A</t>
  </si>
  <si>
    <t>NOTAS DE MEMORIA</t>
  </si>
  <si>
    <t>CARGOS</t>
  </si>
  <si>
    <t>ABONOS</t>
  </si>
  <si>
    <t>7000 CUENTAS DE ORDEN CONTABLES</t>
  </si>
  <si>
    <t>7110 Valores en Custodia</t>
  </si>
  <si>
    <t>7120 Custodia de Valores</t>
  </si>
  <si>
    <t>7130 Instrumentos de Crédito Prestados a Formadores de Mercado</t>
  </si>
  <si>
    <t>7140 Préstamo de Instrumentos de Crédito a Formadores de Mercado y su Garantía</t>
  </si>
  <si>
    <t>7150 Instrumentos de Crédito Recibidos en Garantía de los Formadores de Mercado</t>
  </si>
  <si>
    <t>7160 Garantía de Créditos Recibidos de los Formadores de Mercado</t>
  </si>
  <si>
    <t>7210 Autorización para la Emisión de Bonos, Títulos y Valores de la Deuda Pública Interna</t>
  </si>
  <si>
    <t>7220 Autorización para la Emisión de Bonos, Títulos y Valores de la Deuda Pública Externa</t>
  </si>
  <si>
    <t>7230 Emisiones Autorizadas de la Deuda Pública Interna y Externa</t>
  </si>
  <si>
    <t>7240 Suscripción de Contratos de Préstamos y Otras Obligaciones de la Deuda Pública Interna</t>
  </si>
  <si>
    <t>7250 Suscripción de Contratos de Préstamos y Otras Obligaciones de la Deuda Pública Externa</t>
  </si>
  <si>
    <t>7260 Contratos de Préstamos y Otras Obligaciones de la Deuda Pública Interna y Externa</t>
  </si>
  <si>
    <t>7310 Avales Autorizados</t>
  </si>
  <si>
    <t>7320 Avales Firmados</t>
  </si>
  <si>
    <t>7330 Fianzas y Garantías Recibidas por Deudas a Cobrar</t>
  </si>
  <si>
    <t>7340 Fianzas y Garantías Recibidas</t>
  </si>
  <si>
    <t>7350 Fianzas Otorgadas para Respaldar Obligaciones no Fiscales del Gobierno</t>
  </si>
  <si>
    <t>7360 Fianzas Otorgadas del Gobierno para Respaldar Obligaciones no Fiscales</t>
  </si>
  <si>
    <t>7410 Demandas Judicial en Proceso de Resolución</t>
  </si>
  <si>
    <t>7420 Resolución de Demandas en Proceso Judicial</t>
  </si>
  <si>
    <t>7510 Contratos para Inversión Mediante Proyectos para Prestación de Servicios (PPS) y Similares</t>
  </si>
  <si>
    <t>7520 Inversión Pública Contratada Mediante Proyectos para Prestación de Servicios (PPS) y Similares</t>
  </si>
  <si>
    <t>7610 Bienes Bajo Contrato en Concesión</t>
  </si>
  <si>
    <t>7620 Contrato de Concesión por Bienes</t>
  </si>
  <si>
    <t>7630 Bienes Bajo Contrato en Comodato</t>
  </si>
  <si>
    <t>7640 Contrato de Comodato por Bienes</t>
  </si>
  <si>
    <t>CREDITOS INCOBRABLES</t>
  </si>
  <si>
    <t>CASTIGOS APLICADOS</t>
  </si>
  <si>
    <t>8000 CUENTAS DE ORDEN PRESUPUESTARIAS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</si>
  <si>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</si>
  <si>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</si>
  <si>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</si>
  <si>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</si>
  <si>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</si>
  <si>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</si>
  <si>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</si>
  <si>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</si>
  <si>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</si>
  <si>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</si>
  <si>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</si>
  <si>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>8270 Presupuesto de Egresos Pagado</t>
  </si>
  <si>
    <t>9000 CUENTAS DE CIERRE PRESUPUESTARIO</t>
  </si>
  <si>
    <t>9100 Superávit Financiero</t>
  </si>
  <si>
    <t>9200 Déficit Financiero</t>
  </si>
  <si>
    <t>9300 Adeudos de Ejercicios Fiscales Anteriores</t>
  </si>
  <si>
    <t>Bajo protesta de decir verdad declaramos que los Estados Financieros y sus Notas son razonablemente correctos y responsabilidad del emisor.</t>
  </si>
  <si>
    <t>Juan Antonio Guzmán Acosta</t>
  </si>
  <si>
    <t xml:space="preserve">                           Fátima Karina López Jiménez</t>
  </si>
  <si>
    <t xml:space="preserve">   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</si>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</sst>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;\-#,##0.00;&quot; &quot;"/>
    <numFmt numFmtId="165" formatCode="#,##0_ ;\-#,##0\ "/>
    <numFmt numFmtId="166" formatCode="#,##0.00000000000"/>
    <numFmt numFmtId="167" formatCode="#,##0.00_ ;\-#,##0.00\ "/>
    <numFmt numFmtId="168" formatCode="0.0"/>
  </numFmts>
  <fonts count="1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2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</cellStyleXfs>
  <cellXfs count="20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 wrapText="1"/>
    </xf>
    <xf numFmtId="0" fontId="2" fillId="3" borderId="0" xfId="0" applyFont="1" applyFill="1"/>
    <xf numFmtId="0" fontId="2" fillId="3" borderId="0" xfId="0" applyFont="1" applyFill="1" applyProtection="1">
      <protection locked="0"/>
    </xf>
    <xf numFmtId="0" fontId="7" fillId="3" borderId="0" xfId="0" applyFont="1" applyFill="1"/>
    <xf numFmtId="0" fontId="5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justify"/>
    </xf>
    <xf numFmtId="0" fontId="5" fillId="3" borderId="0" xfId="0" applyFont="1" applyFill="1" applyAlignment="1">
      <alignment horizontal="justify" wrapText="1"/>
    </xf>
    <xf numFmtId="0" fontId="8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wrapText="1"/>
    </xf>
    <xf numFmtId="41" fontId="3" fillId="3" borderId="10" xfId="0" applyNumberFormat="1" applyFont="1" applyFill="1" applyBorder="1"/>
    <xf numFmtId="164" fontId="3" fillId="3" borderId="10" xfId="0" applyNumberFormat="1" applyFont="1" applyFill="1" applyBorder="1"/>
    <xf numFmtId="49" fontId="2" fillId="3" borderId="11" xfId="0" applyNumberFormat="1" applyFont="1" applyFill="1" applyBorder="1" applyAlignment="1">
      <alignment horizontal="left" wrapText="1"/>
    </xf>
    <xf numFmtId="41" fontId="3" fillId="3" borderId="11" xfId="0" applyNumberFormat="1" applyFont="1" applyFill="1" applyBorder="1"/>
    <xf numFmtId="164" fontId="3" fillId="3" borderId="11" xfId="0" applyNumberFormat="1" applyFont="1" applyFill="1" applyBorder="1"/>
    <xf numFmtId="165" fontId="4" fillId="3" borderId="11" xfId="0" applyNumberFormat="1" applyFont="1" applyFill="1" applyBorder="1"/>
    <xf numFmtId="164" fontId="3" fillId="3" borderId="11" xfId="0" applyNumberFormat="1" applyFont="1" applyFill="1" applyBorder="1" applyAlignment="1">
      <alignment wrapText="1"/>
    </xf>
    <xf numFmtId="165" fontId="3" fillId="3" borderId="11" xfId="0" applyNumberFormat="1" applyFont="1" applyFill="1" applyBorder="1"/>
    <xf numFmtId="164" fontId="3" fillId="3" borderId="11" xfId="0" applyNumberFormat="1" applyFont="1" applyFill="1" applyBorder="1" applyAlignment="1">
      <alignment horizontal="center"/>
    </xf>
    <xf numFmtId="41" fontId="4" fillId="3" borderId="11" xfId="0" applyNumberFormat="1" applyFont="1" applyFill="1" applyBorder="1"/>
    <xf numFmtId="164" fontId="3" fillId="3" borderId="12" xfId="0" applyNumberFormat="1" applyFont="1" applyFill="1" applyBorder="1" applyAlignment="1">
      <alignment wrapText="1"/>
    </xf>
    <xf numFmtId="41" fontId="2" fillId="2" borderId="9" xfId="0" applyNumberFormat="1" applyFont="1" applyFill="1" applyBorder="1" applyAlignment="1">
      <alignment horizontal="center" vertical="center"/>
    </xf>
    <xf numFmtId="41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3" fontId="3" fillId="3" borderId="11" xfId="0" applyNumberFormat="1" applyFont="1" applyFill="1" applyBorder="1"/>
    <xf numFmtId="164" fontId="3" fillId="3" borderId="11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left" wrapText="1"/>
    </xf>
    <xf numFmtId="49" fontId="7" fillId="3" borderId="11" xfId="0" applyNumberFormat="1" applyFont="1" applyFill="1" applyBorder="1" applyAlignment="1">
      <alignment horizontal="left"/>
    </xf>
    <xf numFmtId="49" fontId="7" fillId="3" borderId="12" xfId="0" applyNumberFormat="1" applyFont="1" applyFill="1" applyBorder="1" applyAlignment="1">
      <alignment horizontal="left" wrapText="1"/>
    </xf>
    <xf numFmtId="41" fontId="10" fillId="3" borderId="0" xfId="0" applyNumberFormat="1" applyFont="1" applyFill="1"/>
    <xf numFmtId="0" fontId="3" fillId="3" borderId="0" xfId="0" applyFont="1" applyFill="1" applyAlignment="1">
      <alignment wrapText="1"/>
    </xf>
    <xf numFmtId="3" fontId="2" fillId="2" borderId="9" xfId="0" applyNumberFormat="1" applyFont="1" applyFill="1" applyBorder="1" applyAlignment="1">
      <alignment horizontal="right" vertical="center"/>
    </xf>
    <xf numFmtId="166" fontId="3" fillId="3" borderId="0" xfId="0" applyNumberFormat="1" applyFont="1" applyFill="1"/>
    <xf numFmtId="49" fontId="2" fillId="3" borderId="11" xfId="0" applyNumberFormat="1" applyFont="1" applyFill="1" applyBorder="1" applyAlignment="1">
      <alignment horizontal="center" wrapText="1"/>
    </xf>
    <xf numFmtId="41" fontId="3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164" fontId="3" fillId="3" borderId="12" xfId="0" applyNumberFormat="1" applyFont="1" applyFill="1" applyBorder="1"/>
    <xf numFmtId="49" fontId="2" fillId="3" borderId="0" xfId="0" applyNumberFormat="1" applyFont="1" applyFill="1" applyAlignment="1">
      <alignment horizontal="left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wrapText="1"/>
    </xf>
    <xf numFmtId="164" fontId="3" fillId="3" borderId="0" xfId="0" applyNumberFormat="1" applyFont="1" applyFill="1"/>
    <xf numFmtId="164" fontId="3" fillId="3" borderId="5" xfId="0" applyNumberFormat="1" applyFont="1" applyFill="1" applyBorder="1"/>
    <xf numFmtId="49" fontId="7" fillId="3" borderId="4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164" fontId="3" fillId="3" borderId="5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horizontal="left" wrapText="1"/>
    </xf>
    <xf numFmtId="164" fontId="3" fillId="3" borderId="7" xfId="0" applyNumberFormat="1" applyFont="1" applyFill="1" applyBorder="1"/>
    <xf numFmtId="164" fontId="3" fillId="3" borderId="8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3" borderId="0" xfId="0" applyNumberFormat="1" applyFont="1" applyFill="1"/>
    <xf numFmtId="164" fontId="3" fillId="3" borderId="0" xfId="0" applyNumberFormat="1" applyFont="1" applyFill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43" fontId="3" fillId="3" borderId="0" xfId="1" applyFont="1" applyFill="1"/>
    <xf numFmtId="49" fontId="7" fillId="3" borderId="11" xfId="0" applyNumberFormat="1" applyFont="1" applyFill="1" applyBorder="1" applyAlignment="1">
      <alignment horizontal="right" wrapText="1"/>
    </xf>
    <xf numFmtId="41" fontId="3" fillId="3" borderId="12" xfId="0" applyNumberFormat="1" applyFont="1" applyFill="1" applyBorder="1"/>
    <xf numFmtId="0" fontId="3" fillId="2" borderId="9" xfId="0" applyFont="1" applyFill="1" applyBorder="1"/>
    <xf numFmtId="49" fontId="7" fillId="3" borderId="0" xfId="0" applyNumberFormat="1" applyFont="1" applyFill="1" applyAlignment="1">
      <alignment horizontal="right" wrapText="1"/>
    </xf>
    <xf numFmtId="164" fontId="4" fillId="3" borderId="0" xfId="0" applyNumberFormat="1" applyFont="1" applyFill="1"/>
    <xf numFmtId="164" fontId="4" fillId="3" borderId="4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right" vertical="center"/>
    </xf>
    <xf numFmtId="0" fontId="4" fillId="2" borderId="10" xfId="3" applyFont="1" applyFill="1" applyBorder="1" applyAlignment="1">
      <alignment horizontal="left" vertical="center" wrapText="1"/>
    </xf>
    <xf numFmtId="4" fontId="4" fillId="2" borderId="10" xfId="4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4" fontId="3" fillId="3" borderId="10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0" fontId="3" fillId="3" borderId="11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12" xfId="0" applyFont="1" applyFill="1" applyBorder="1"/>
    <xf numFmtId="4" fontId="4" fillId="2" borderId="9" xfId="4" applyNumberFormat="1" applyFont="1" applyFill="1" applyBorder="1" applyAlignment="1">
      <alignment horizontal="center" vertical="center" wrapText="1"/>
    </xf>
    <xf numFmtId="41" fontId="3" fillId="3" borderId="5" xfId="0" applyNumberFormat="1" applyFont="1" applyFill="1" applyBorder="1"/>
    <xf numFmtId="41" fontId="4" fillId="3" borderId="12" xfId="0" applyNumberFormat="1" applyFont="1" applyFill="1" applyBorder="1"/>
    <xf numFmtId="167" fontId="7" fillId="3" borderId="0" xfId="0" applyNumberFormat="1" applyFont="1" applyFill="1"/>
    <xf numFmtId="0" fontId="12" fillId="0" borderId="12" xfId="0" applyFont="1" applyBorder="1" applyAlignment="1">
      <alignment wrapText="1"/>
    </xf>
    <xf numFmtId="49" fontId="2" fillId="3" borderId="0" xfId="0" applyNumberFormat="1" applyFont="1" applyFill="1" applyAlignment="1">
      <alignment horizontal="right" wrapText="1"/>
    </xf>
    <xf numFmtId="1" fontId="2" fillId="3" borderId="0" xfId="0" applyNumberFormat="1" applyFont="1" applyFill="1" applyAlignment="1">
      <alignment horizontal="right" vertical="center"/>
    </xf>
    <xf numFmtId="0" fontId="4" fillId="2" borderId="9" xfId="3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wrapText="1"/>
    </xf>
    <xf numFmtId="49" fontId="3" fillId="3" borderId="10" xfId="0" applyNumberFormat="1" applyFont="1" applyFill="1" applyBorder="1" applyAlignment="1">
      <alignment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10" xfId="4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horizontal="center" wrapText="1"/>
    </xf>
    <xf numFmtId="4" fontId="3" fillId="3" borderId="11" xfId="4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49" fontId="3" fillId="3" borderId="12" xfId="0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horizontal="center" wrapText="1"/>
    </xf>
    <xf numFmtId="4" fontId="3" fillId="3" borderId="12" xfId="4" applyNumberFormat="1" applyFont="1" applyFill="1" applyBorder="1" applyAlignment="1">
      <alignment wrapText="1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4" fontId="3" fillId="3" borderId="2" xfId="4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/>
    <xf numFmtId="0" fontId="5" fillId="0" borderId="0" xfId="0" applyFont="1" applyAlignment="1">
      <alignment horizontal="left" wrapText="1"/>
    </xf>
    <xf numFmtId="0" fontId="4" fillId="2" borderId="9" xfId="3" applyFont="1" applyFill="1" applyBorder="1" applyAlignment="1">
      <alignment horizontal="left" vertical="top" wrapText="1"/>
    </xf>
    <xf numFmtId="10" fontId="3" fillId="3" borderId="11" xfId="2" applyNumberFormat="1" applyFont="1" applyFill="1" applyBorder="1" applyAlignment="1">
      <alignment horizontal="center"/>
    </xf>
    <xf numFmtId="10" fontId="3" fillId="3" borderId="12" xfId="2" applyNumberFormat="1" applyFont="1" applyFill="1" applyBorder="1" applyAlignment="1">
      <alignment horizontal="center"/>
    </xf>
    <xf numFmtId="10" fontId="2" fillId="2" borderId="9" xfId="2" applyNumberFormat="1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 wrapText="1"/>
    </xf>
    <xf numFmtId="4" fontId="3" fillId="3" borderId="11" xfId="4" applyNumberFormat="1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" fontId="3" fillId="3" borderId="0" xfId="0" applyNumberFormat="1" applyFont="1" applyFill="1"/>
    <xf numFmtId="164" fontId="3" fillId="3" borderId="3" xfId="0" applyNumberFormat="1" applyFont="1" applyFill="1" applyBorder="1"/>
    <xf numFmtId="0" fontId="4" fillId="2" borderId="9" xfId="4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wrapText="1"/>
    </xf>
    <xf numFmtId="3" fontId="4" fillId="3" borderId="9" xfId="0" applyNumberFormat="1" applyFont="1" applyFill="1" applyBorder="1"/>
    <xf numFmtId="3" fontId="3" fillId="3" borderId="9" xfId="0" applyNumberFormat="1" applyFont="1" applyFill="1" applyBorder="1"/>
    <xf numFmtId="49" fontId="7" fillId="3" borderId="9" xfId="0" applyNumberFormat="1" applyFont="1" applyFill="1" applyBorder="1" applyAlignment="1">
      <alignment horizontal="left" wrapText="1"/>
    </xf>
    <xf numFmtId="0" fontId="5" fillId="3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1" fontId="3" fillId="3" borderId="9" xfId="0" applyNumberFormat="1" applyFont="1" applyFill="1" applyBorder="1"/>
    <xf numFmtId="1" fontId="4" fillId="3" borderId="9" xfId="0" applyNumberFormat="1" applyFont="1" applyFill="1" applyBorder="1"/>
    <xf numFmtId="0" fontId="14" fillId="3" borderId="9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14" fillId="3" borderId="1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3" fillId="3" borderId="0" xfId="0" applyFont="1" applyFill="1"/>
    <xf numFmtId="168" fontId="3" fillId="3" borderId="9" xfId="0" applyNumberFormat="1" applyFont="1" applyFill="1" applyBorder="1"/>
    <xf numFmtId="0" fontId="14" fillId="3" borderId="13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43" fontId="14" fillId="3" borderId="0" xfId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3" fontId="10" fillId="3" borderId="0" xfId="0" applyNumberFormat="1" applyFont="1" applyFill="1"/>
    <xf numFmtId="43" fontId="3" fillId="3" borderId="0" xfId="0" applyNumberFormat="1" applyFont="1" applyFill="1"/>
    <xf numFmtId="0" fontId="13" fillId="3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/>
    <xf numFmtId="0" fontId="14" fillId="3" borderId="13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4" fontId="14" fillId="3" borderId="0" xfId="0" applyNumberFormat="1" applyFont="1" applyFill="1" applyAlignment="1">
      <alignment horizontal="center" vertical="center"/>
    </xf>
    <xf numFmtId="41" fontId="3" fillId="3" borderId="9" xfId="0" applyNumberFormat="1" applyFont="1" applyFill="1" applyBorder="1"/>
    <xf numFmtId="41" fontId="4" fillId="3" borderId="9" xfId="0" applyNumberFormat="1" applyFont="1" applyFill="1" applyBorder="1"/>
    <xf numFmtId="0" fontId="13" fillId="2" borderId="9" xfId="0" applyFont="1" applyFill="1" applyBorder="1" applyAlignment="1">
      <alignment vertical="center" wrapText="1"/>
    </xf>
    <xf numFmtId="4" fontId="7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" fontId="3" fillId="3" borderId="10" xfId="0" applyNumberFormat="1" applyFont="1" applyFill="1" applyBorder="1"/>
    <xf numFmtId="1" fontId="3" fillId="3" borderId="1" xfId="0" applyNumberFormat="1" applyFont="1" applyFill="1" applyBorder="1"/>
    <xf numFmtId="1" fontId="3" fillId="3" borderId="11" xfId="0" applyNumberFormat="1" applyFont="1" applyFill="1" applyBorder="1"/>
    <xf numFmtId="3" fontId="3" fillId="3" borderId="12" xfId="0" applyNumberFormat="1" applyFont="1" applyFill="1" applyBorder="1"/>
    <xf numFmtId="3" fontId="3" fillId="3" borderId="6" xfId="0" applyNumberFormat="1" applyFont="1" applyFill="1" applyBorder="1"/>
    <xf numFmtId="3" fontId="3" fillId="3" borderId="10" xfId="0" applyNumberFormat="1" applyFont="1" applyFill="1" applyBorder="1"/>
    <xf numFmtId="3" fontId="3" fillId="3" borderId="1" xfId="0" applyNumberFormat="1" applyFont="1" applyFill="1" applyBorder="1"/>
    <xf numFmtId="49" fontId="7" fillId="3" borderId="0" xfId="0" applyNumberFormat="1" applyFont="1" applyFill="1" applyAlignment="1">
      <alignment horizontal="left" wrapText="1"/>
    </xf>
    <xf numFmtId="1" fontId="3" fillId="3" borderId="12" xfId="0" applyNumberFormat="1" applyFont="1" applyFill="1" applyBorder="1"/>
    <xf numFmtId="1" fontId="3" fillId="3" borderId="6" xfId="0" applyNumberFormat="1" applyFont="1" applyFill="1" applyBorder="1"/>
    <xf numFmtId="0" fontId="7" fillId="3" borderId="0" xfId="3" applyFill="1" applyAlignment="1" applyProtection="1">
      <alignment horizontal="left" vertical="top" indent="19"/>
      <protection locked="0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</cellXfs>
  <cellStyles count="5">
    <cellStyle name="Millares" xfId="1" builtinId="3"/>
    <cellStyle name="Millares 2 2" xfId="4" xr:uid="{B45286C6-8D5E-499A-A573-FCD68243040B}"/>
    <cellStyle name="Normal" xfId="0" builtinId="0"/>
    <cellStyle name="Normal 2 2" xfId="3" xr:uid="{4D0FB9F1-7F96-4C5F-A5E1-942C8587AB6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6%20FOGI\06_2024_EFP_FOGI.xlsx" TargetMode="External"/><Relationship Id="rId1" Type="http://schemas.openxmlformats.org/officeDocument/2006/relationships/externalLinkPath" Target="file:///D:\06%20FOGI\06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  <row r="53">
          <cell r="B53">
            <v>0</v>
          </cell>
          <cell r="C53">
            <v>0</v>
          </cell>
        </row>
        <row r="56">
          <cell r="B56">
            <v>5511334.1099999994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2.96</v>
          </cell>
        </row>
        <row r="62">
          <cell r="B62">
            <v>0</v>
          </cell>
        </row>
      </sheetData>
      <sheetData sheetId="1">
        <row r="36">
          <cell r="E36">
            <v>-2847737.9899999984</v>
          </cell>
          <cell r="F36">
            <v>1134656.2499999702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E10">
            <v>0</v>
          </cell>
        </row>
        <row r="14">
          <cell r="E14">
            <v>0</v>
          </cell>
        </row>
        <row r="16">
          <cell r="E16">
            <v>14913201.760000002</v>
          </cell>
          <cell r="F16">
            <v>14913201.760000002</v>
          </cell>
        </row>
      </sheetData>
      <sheetData sheetId="10">
        <row r="16">
          <cell r="E16">
            <v>0</v>
          </cell>
        </row>
        <row r="23">
          <cell r="C23">
            <v>0</v>
          </cell>
        </row>
        <row r="43">
          <cell r="C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4">
          <cell r="E54">
            <v>0</v>
          </cell>
        </row>
        <row r="55">
          <cell r="E55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4">
          <cell r="E64">
            <v>0</v>
          </cell>
        </row>
        <row r="70">
          <cell r="E70">
            <v>0</v>
          </cell>
        </row>
        <row r="76">
          <cell r="E76">
            <v>0</v>
          </cell>
        </row>
        <row r="77">
          <cell r="E77">
            <v>12249602.68</v>
          </cell>
          <cell r="F77">
            <v>12249602.68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6142-482C-4FDB-AFDB-05A6A09F4195}">
  <sheetPr>
    <tabColor rgb="FF0000FF"/>
  </sheetPr>
  <dimension ref="B1:J910"/>
  <sheetViews>
    <sheetView tabSelected="1" zoomScale="90" zoomScaleNormal="90" workbookViewId="0"/>
  </sheetViews>
  <sheetFormatPr baseColWidth="10" defaultColWidth="13.33203125" defaultRowHeight="12.75" x14ac:dyDescent="0.2"/>
  <cols>
    <col min="1" max="1" width="4.6640625" style="4" customWidth="1"/>
    <col min="2" max="2" width="92.1640625" style="48" customWidth="1"/>
    <col min="3" max="3" width="19.1640625" style="4" bestFit="1" customWidth="1"/>
    <col min="4" max="4" width="22.6640625" style="4" customWidth="1"/>
    <col min="5" max="5" width="22.83203125" style="4" customWidth="1"/>
    <col min="6" max="6" width="20" style="4" customWidth="1"/>
    <col min="7" max="7" width="20.83203125" style="4" bestFit="1" customWidth="1"/>
    <col min="8" max="8" width="1" style="4" customWidth="1"/>
    <col min="9" max="9" width="16.1640625" style="4" bestFit="1" customWidth="1"/>
    <col min="10" max="10" width="15.5" style="4" customWidth="1"/>
    <col min="11" max="16384" width="13.33203125" style="4"/>
  </cols>
  <sheetData>
    <row r="1" spans="2:7" x14ac:dyDescent="0.2">
      <c r="B1" s="1" t="s">
        <v>0</v>
      </c>
      <c r="C1" s="2"/>
      <c r="D1" s="2"/>
      <c r="E1" s="2"/>
      <c r="F1" s="2"/>
      <c r="G1" s="3"/>
    </row>
    <row r="2" spans="2:7" x14ac:dyDescent="0.2">
      <c r="B2" s="5" t="s">
        <v>1</v>
      </c>
      <c r="C2" s="6"/>
      <c r="D2" s="6"/>
      <c r="E2" s="6"/>
      <c r="F2" s="6"/>
      <c r="G2" s="7"/>
    </row>
    <row r="3" spans="2:7" x14ac:dyDescent="0.2">
      <c r="B3" s="8" t="s">
        <v>2</v>
      </c>
      <c r="C3" s="9"/>
      <c r="D3" s="9"/>
      <c r="E3" s="9"/>
      <c r="F3" s="9"/>
      <c r="G3" s="10"/>
    </row>
    <row r="4" spans="2:7" x14ac:dyDescent="0.2">
      <c r="B4" s="11"/>
      <c r="D4" s="12"/>
      <c r="E4" s="12"/>
      <c r="F4" s="12"/>
    </row>
    <row r="5" spans="2:7" x14ac:dyDescent="0.2">
      <c r="B5" s="13" t="s">
        <v>3</v>
      </c>
      <c r="C5" s="13"/>
      <c r="D5" s="13"/>
      <c r="E5" s="13"/>
      <c r="F5" s="13"/>
      <c r="G5" s="13"/>
    </row>
    <row r="6" spans="2:7" x14ac:dyDescent="0.2">
      <c r="B6" s="14"/>
      <c r="C6" s="15"/>
      <c r="D6" s="16"/>
      <c r="F6" s="17"/>
    </row>
    <row r="7" spans="2:7" x14ac:dyDescent="0.2">
      <c r="B7" s="18" t="s">
        <v>4</v>
      </c>
      <c r="C7" s="19"/>
      <c r="D7" s="12"/>
      <c r="E7" s="12"/>
      <c r="F7" s="12"/>
    </row>
    <row r="8" spans="2:7" x14ac:dyDescent="0.2">
      <c r="B8" s="20"/>
      <c r="D8" s="12"/>
      <c r="E8" s="12"/>
      <c r="F8" s="12"/>
    </row>
    <row r="9" spans="2:7" x14ac:dyDescent="0.2">
      <c r="B9" s="18" t="s">
        <v>5</v>
      </c>
      <c r="D9" s="12"/>
      <c r="E9" s="12"/>
      <c r="F9" s="12"/>
    </row>
    <row r="11" spans="2:7" x14ac:dyDescent="0.2">
      <c r="B11" s="21" t="s">
        <v>6</v>
      </c>
    </row>
    <row r="12" spans="2:7" x14ac:dyDescent="0.2">
      <c r="B12" s="22"/>
    </row>
    <row r="13" spans="2:7" x14ac:dyDescent="0.2">
      <c r="B13" s="23" t="s">
        <v>7</v>
      </c>
      <c r="C13" s="24" t="s">
        <v>8</v>
      </c>
      <c r="D13" s="24" t="s">
        <v>9</v>
      </c>
      <c r="E13" s="24" t="s">
        <v>10</v>
      </c>
    </row>
    <row r="14" spans="2:7" x14ac:dyDescent="0.2">
      <c r="B14" s="25"/>
      <c r="C14" s="26"/>
      <c r="D14" s="27">
        <v>0</v>
      </c>
      <c r="E14" s="26"/>
    </row>
    <row r="15" spans="2:7" x14ac:dyDescent="0.2">
      <c r="B15" s="28" t="s">
        <v>11</v>
      </c>
      <c r="C15" s="29"/>
      <c r="D15" s="30"/>
      <c r="E15" s="31">
        <f>SUM(C15:C19)</f>
        <v>8750</v>
      </c>
    </row>
    <row r="16" spans="2:7" ht="12.95" customHeight="1" x14ac:dyDescent="0.2">
      <c r="B16" s="32" t="s">
        <v>12</v>
      </c>
      <c r="C16" s="33">
        <v>1250</v>
      </c>
      <c r="D16" s="34" t="s">
        <v>13</v>
      </c>
      <c r="E16" s="35"/>
    </row>
    <row r="17" spans="2:5" ht="12.95" customHeight="1" x14ac:dyDescent="0.2">
      <c r="B17" s="32" t="s">
        <v>14</v>
      </c>
      <c r="C17" s="33">
        <v>2500</v>
      </c>
      <c r="D17" s="34" t="s">
        <v>13</v>
      </c>
      <c r="E17" s="29"/>
    </row>
    <row r="18" spans="2:5" ht="12.95" customHeight="1" x14ac:dyDescent="0.2">
      <c r="B18" s="32" t="s">
        <v>15</v>
      </c>
      <c r="C18" s="33">
        <v>5000</v>
      </c>
      <c r="D18" s="34" t="s">
        <v>13</v>
      </c>
      <c r="E18" s="29"/>
    </row>
    <row r="19" spans="2:5" x14ac:dyDescent="0.2">
      <c r="B19" s="32"/>
      <c r="C19" s="33"/>
      <c r="D19" s="34"/>
      <c r="E19" s="29"/>
    </row>
    <row r="20" spans="2:5" x14ac:dyDescent="0.2">
      <c r="B20" s="28" t="s">
        <v>16</v>
      </c>
      <c r="C20" s="29"/>
      <c r="D20" s="34"/>
      <c r="E20" s="35">
        <f>SUM(C20:C52)</f>
        <v>55331008.20000001</v>
      </c>
    </row>
    <row r="21" spans="2:5" ht="12.95" customHeight="1" x14ac:dyDescent="0.2">
      <c r="B21" s="32" t="s">
        <v>17</v>
      </c>
      <c r="C21" s="29">
        <v>4830544.41</v>
      </c>
      <c r="D21" s="34" t="s">
        <v>18</v>
      </c>
      <c r="E21" s="29"/>
    </row>
    <row r="22" spans="2:5" ht="12.95" customHeight="1" x14ac:dyDescent="0.2">
      <c r="B22" s="32" t="s">
        <v>19</v>
      </c>
      <c r="C22" s="29">
        <v>452837.19</v>
      </c>
      <c r="D22" s="34" t="s">
        <v>18</v>
      </c>
      <c r="E22" s="29"/>
    </row>
    <row r="23" spans="2:5" ht="12.95" customHeight="1" x14ac:dyDescent="0.2">
      <c r="B23" s="32" t="s">
        <v>20</v>
      </c>
      <c r="C23" s="29">
        <v>16946.73</v>
      </c>
      <c r="D23" s="34" t="s">
        <v>18</v>
      </c>
      <c r="E23" s="29"/>
    </row>
    <row r="24" spans="2:5" ht="12.95" customHeight="1" x14ac:dyDescent="0.2">
      <c r="B24" s="32" t="s">
        <v>21</v>
      </c>
      <c r="C24" s="29">
        <v>1661960.55</v>
      </c>
      <c r="D24" s="34" t="s">
        <v>18</v>
      </c>
      <c r="E24" s="29"/>
    </row>
    <row r="25" spans="2:5" ht="12.95" customHeight="1" x14ac:dyDescent="0.2">
      <c r="B25" s="32" t="s">
        <v>22</v>
      </c>
      <c r="C25" s="29">
        <v>441314.41</v>
      </c>
      <c r="D25" s="34" t="s">
        <v>18</v>
      </c>
      <c r="E25" s="29"/>
    </row>
    <row r="26" spans="2:5" ht="12.95" customHeight="1" x14ac:dyDescent="0.2">
      <c r="B26" s="32" t="s">
        <v>23</v>
      </c>
      <c r="C26" s="29">
        <v>533399.9</v>
      </c>
      <c r="D26" s="34" t="s">
        <v>18</v>
      </c>
      <c r="E26" s="29"/>
    </row>
    <row r="27" spans="2:5" ht="12.95" customHeight="1" x14ac:dyDescent="0.2">
      <c r="B27" s="32" t="s">
        <v>24</v>
      </c>
      <c r="C27" s="29">
        <v>21744777.32</v>
      </c>
      <c r="D27" s="34" t="s">
        <v>18</v>
      </c>
      <c r="E27" s="29"/>
    </row>
    <row r="28" spans="2:5" ht="12.95" customHeight="1" x14ac:dyDescent="0.2">
      <c r="B28" s="32" t="s">
        <v>25</v>
      </c>
      <c r="C28" s="29">
        <v>3293344.98</v>
      </c>
      <c r="D28" s="34" t="s">
        <v>18</v>
      </c>
      <c r="E28" s="29"/>
    </row>
    <row r="29" spans="2:5" ht="12.95" customHeight="1" x14ac:dyDescent="0.2">
      <c r="B29" s="32" t="s">
        <v>26</v>
      </c>
      <c r="C29" s="29">
        <v>66441.42</v>
      </c>
      <c r="D29" s="34" t="s">
        <v>18</v>
      </c>
      <c r="E29" s="29"/>
    </row>
    <row r="30" spans="2:5" ht="12.95" customHeight="1" x14ac:dyDescent="0.2">
      <c r="B30" s="32" t="s">
        <v>27</v>
      </c>
      <c r="C30" s="33">
        <v>0</v>
      </c>
      <c r="D30" s="34" t="s">
        <v>18</v>
      </c>
      <c r="E30" s="29"/>
    </row>
    <row r="31" spans="2:5" ht="12.95" customHeight="1" x14ac:dyDescent="0.2">
      <c r="B31" s="32" t="s">
        <v>28</v>
      </c>
      <c r="C31" s="33">
        <v>10122569.439999999</v>
      </c>
      <c r="D31" s="34" t="s">
        <v>18</v>
      </c>
      <c r="E31" s="29"/>
    </row>
    <row r="32" spans="2:5" ht="12.95" customHeight="1" x14ac:dyDescent="0.2">
      <c r="B32" s="32" t="s">
        <v>29</v>
      </c>
      <c r="C32" s="29">
        <v>1015697.35</v>
      </c>
      <c r="D32" s="34" t="s">
        <v>18</v>
      </c>
      <c r="E32" s="29"/>
    </row>
    <row r="33" spans="2:5" ht="12.95" customHeight="1" x14ac:dyDescent="0.2">
      <c r="B33" s="32" t="s">
        <v>30</v>
      </c>
      <c r="C33" s="29">
        <v>320795.07</v>
      </c>
      <c r="D33" s="34" t="s">
        <v>18</v>
      </c>
      <c r="E33" s="29"/>
    </row>
    <row r="34" spans="2:5" ht="12.95" customHeight="1" x14ac:dyDescent="0.2">
      <c r="B34" s="32" t="s">
        <v>31</v>
      </c>
      <c r="C34" s="29">
        <v>36777.199999999997</v>
      </c>
      <c r="D34" s="34" t="s">
        <v>18</v>
      </c>
      <c r="E34" s="29"/>
    </row>
    <row r="35" spans="2:5" ht="12.95" customHeight="1" x14ac:dyDescent="0.2">
      <c r="B35" s="32" t="s">
        <v>32</v>
      </c>
      <c r="C35" s="33">
        <v>0</v>
      </c>
      <c r="D35" s="34" t="s">
        <v>18</v>
      </c>
      <c r="E35" s="29"/>
    </row>
    <row r="36" spans="2:5" ht="12.95" customHeight="1" x14ac:dyDescent="0.2">
      <c r="B36" s="32" t="s">
        <v>33</v>
      </c>
      <c r="C36" s="33">
        <v>247368.45</v>
      </c>
      <c r="D36" s="34" t="s">
        <v>18</v>
      </c>
      <c r="E36" s="29"/>
    </row>
    <row r="37" spans="2:5" ht="12.95" customHeight="1" x14ac:dyDescent="0.2">
      <c r="B37" s="32" t="s">
        <v>34</v>
      </c>
      <c r="C37" s="29">
        <v>77791</v>
      </c>
      <c r="D37" s="34" t="s">
        <v>18</v>
      </c>
      <c r="E37" s="29"/>
    </row>
    <row r="38" spans="2:5" ht="12.95" customHeight="1" x14ac:dyDescent="0.2">
      <c r="B38" s="32" t="s">
        <v>35</v>
      </c>
      <c r="C38" s="29">
        <v>14370.44</v>
      </c>
      <c r="D38" s="34" t="s">
        <v>18</v>
      </c>
      <c r="E38" s="29"/>
    </row>
    <row r="39" spans="2:5" ht="12.95" customHeight="1" x14ac:dyDescent="0.2">
      <c r="B39" s="32" t="s">
        <v>36</v>
      </c>
      <c r="C39" s="29">
        <v>67641.63</v>
      </c>
      <c r="D39" s="34" t="s">
        <v>18</v>
      </c>
      <c r="E39" s="29"/>
    </row>
    <row r="40" spans="2:5" ht="12.95" customHeight="1" x14ac:dyDescent="0.2">
      <c r="B40" s="32" t="s">
        <v>37</v>
      </c>
      <c r="C40" s="29">
        <v>2689159.51</v>
      </c>
      <c r="D40" s="34" t="s">
        <v>18</v>
      </c>
      <c r="E40" s="29"/>
    </row>
    <row r="41" spans="2:5" ht="12.95" customHeight="1" x14ac:dyDescent="0.2">
      <c r="B41" s="32" t="s">
        <v>38</v>
      </c>
      <c r="C41" s="29">
        <v>129892.7</v>
      </c>
      <c r="D41" s="34" t="s">
        <v>18</v>
      </c>
      <c r="E41" s="29"/>
    </row>
    <row r="42" spans="2:5" ht="12.95" customHeight="1" x14ac:dyDescent="0.2">
      <c r="B42" s="32" t="s">
        <v>39</v>
      </c>
      <c r="C42" s="29">
        <v>145094.56</v>
      </c>
      <c r="D42" s="34" t="s">
        <v>18</v>
      </c>
      <c r="E42" s="29"/>
    </row>
    <row r="43" spans="2:5" ht="12.95" customHeight="1" x14ac:dyDescent="0.2">
      <c r="B43" s="32" t="s">
        <v>40</v>
      </c>
      <c r="C43" s="29">
        <v>1360655.41</v>
      </c>
      <c r="D43" s="34" t="s">
        <v>18</v>
      </c>
      <c r="E43" s="29"/>
    </row>
    <row r="44" spans="2:5" ht="12.95" customHeight="1" x14ac:dyDescent="0.2">
      <c r="B44" s="32" t="s">
        <v>41</v>
      </c>
      <c r="C44" s="29">
        <v>1800816.1</v>
      </c>
      <c r="D44" s="34" t="s">
        <v>18</v>
      </c>
      <c r="E44" s="29"/>
    </row>
    <row r="45" spans="2:5" ht="12.95" customHeight="1" x14ac:dyDescent="0.2">
      <c r="B45" s="32" t="s">
        <v>42</v>
      </c>
      <c r="C45" s="33">
        <v>50291.74</v>
      </c>
      <c r="D45" s="34" t="s">
        <v>18</v>
      </c>
      <c r="E45" s="29"/>
    </row>
    <row r="46" spans="2:5" ht="12.95" customHeight="1" x14ac:dyDescent="0.2">
      <c r="B46" s="32" t="s">
        <v>43</v>
      </c>
      <c r="C46" s="29">
        <v>264409.37</v>
      </c>
      <c r="D46" s="34" t="s">
        <v>18</v>
      </c>
      <c r="E46" s="29"/>
    </row>
    <row r="47" spans="2:5" ht="12.95" customHeight="1" x14ac:dyDescent="0.2">
      <c r="B47" s="32" t="s">
        <v>44</v>
      </c>
      <c r="C47" s="29">
        <v>2280152.1</v>
      </c>
      <c r="D47" s="34" t="s">
        <v>18</v>
      </c>
      <c r="E47" s="29"/>
    </row>
    <row r="48" spans="2:5" ht="12.95" customHeight="1" x14ac:dyDescent="0.2">
      <c r="B48" s="32" t="s">
        <v>45</v>
      </c>
      <c r="C48" s="29">
        <v>379.89</v>
      </c>
      <c r="D48" s="34" t="s">
        <v>18</v>
      </c>
      <c r="E48" s="29"/>
    </row>
    <row r="49" spans="2:5" ht="12.95" customHeight="1" x14ac:dyDescent="0.2">
      <c r="B49" s="32" t="s">
        <v>46</v>
      </c>
      <c r="C49" s="29">
        <v>79385.58</v>
      </c>
      <c r="D49" s="34" t="s">
        <v>18</v>
      </c>
      <c r="E49" s="29"/>
    </row>
    <row r="50" spans="2:5" ht="12.95" customHeight="1" x14ac:dyDescent="0.2">
      <c r="B50" s="32" t="s">
        <v>47</v>
      </c>
      <c r="C50" s="29">
        <v>797788.83</v>
      </c>
      <c r="D50" s="34" t="s">
        <v>18</v>
      </c>
      <c r="E50" s="29"/>
    </row>
    <row r="51" spans="2:5" ht="12.95" customHeight="1" x14ac:dyDescent="0.2">
      <c r="B51" s="32" t="s">
        <v>48</v>
      </c>
      <c r="C51" s="29">
        <v>788404.92</v>
      </c>
      <c r="D51" s="34" t="s">
        <v>18</v>
      </c>
      <c r="E51" s="29"/>
    </row>
    <row r="52" spans="2:5" ht="12.95" customHeight="1" x14ac:dyDescent="0.2">
      <c r="B52" s="32" t="s">
        <v>49</v>
      </c>
      <c r="C52" s="33">
        <v>0</v>
      </c>
      <c r="D52" s="34" t="s">
        <v>18</v>
      </c>
      <c r="E52" s="29"/>
    </row>
    <row r="53" spans="2:5" x14ac:dyDescent="0.2">
      <c r="B53" s="28"/>
      <c r="C53" s="29"/>
      <c r="D53" s="34"/>
      <c r="E53" s="35"/>
    </row>
    <row r="54" spans="2:5" x14ac:dyDescent="0.2">
      <c r="B54" s="28" t="s">
        <v>50</v>
      </c>
      <c r="C54" s="29"/>
      <c r="D54" s="34"/>
      <c r="E54" s="31">
        <f>SUM(C55:C57)</f>
        <v>17228501.890000001</v>
      </c>
    </row>
    <row r="55" spans="2:5" ht="12.95" customHeight="1" x14ac:dyDescent="0.2">
      <c r="B55" s="32" t="s">
        <v>51</v>
      </c>
      <c r="C55" s="33">
        <v>898902.46</v>
      </c>
      <c r="D55" s="34" t="s">
        <v>18</v>
      </c>
      <c r="E55" s="29"/>
    </row>
    <row r="56" spans="2:5" ht="12.95" customHeight="1" x14ac:dyDescent="0.2">
      <c r="B56" s="32" t="s">
        <v>52</v>
      </c>
      <c r="C56" s="33">
        <v>16329599.43</v>
      </c>
      <c r="D56" s="34" t="s">
        <v>18</v>
      </c>
      <c r="E56" s="29"/>
    </row>
    <row r="57" spans="2:5" x14ac:dyDescent="0.2">
      <c r="B57" s="36"/>
      <c r="C57" s="29"/>
      <c r="D57" s="34"/>
      <c r="E57" s="35"/>
    </row>
    <row r="58" spans="2:5" x14ac:dyDescent="0.2">
      <c r="B58" s="22"/>
      <c r="C58" s="37">
        <f>SUM(C14:C57)</f>
        <v>72568260.090000004</v>
      </c>
      <c r="D58" s="24"/>
      <c r="E58" s="37">
        <f>SUM(E14:E57)</f>
        <v>72568260.090000004</v>
      </c>
    </row>
    <row r="59" spans="2:5" x14ac:dyDescent="0.2">
      <c r="B59" s="22"/>
      <c r="C59" s="38"/>
      <c r="D59" s="39"/>
      <c r="E59" s="38"/>
    </row>
    <row r="60" spans="2:5" x14ac:dyDescent="0.2">
      <c r="B60" s="22"/>
      <c r="C60" s="38"/>
      <c r="D60" s="39"/>
      <c r="E60" s="38"/>
    </row>
    <row r="61" spans="2:5" x14ac:dyDescent="0.2">
      <c r="B61" s="40" t="s">
        <v>53</v>
      </c>
      <c r="C61" s="41"/>
    </row>
    <row r="62" spans="2:5" x14ac:dyDescent="0.2">
      <c r="B62" s="21"/>
      <c r="C62" s="41"/>
    </row>
    <row r="63" spans="2:5" x14ac:dyDescent="0.2">
      <c r="B63" s="23" t="s">
        <v>54</v>
      </c>
      <c r="C63" s="24" t="s">
        <v>8</v>
      </c>
      <c r="D63" s="24" t="s">
        <v>55</v>
      </c>
      <c r="E63" s="24" t="s">
        <v>56</v>
      </c>
    </row>
    <row r="64" spans="2:5" x14ac:dyDescent="0.2">
      <c r="B64" s="28" t="s">
        <v>57</v>
      </c>
      <c r="C64" s="26"/>
      <c r="D64" s="42"/>
      <c r="E64" s="42"/>
    </row>
    <row r="65" spans="2:5" x14ac:dyDescent="0.2">
      <c r="B65" s="32" t="s">
        <v>58</v>
      </c>
      <c r="C65" s="29">
        <v>45402630.539999999</v>
      </c>
      <c r="D65" s="34"/>
      <c r="E65" s="29"/>
    </row>
    <row r="66" spans="2:5" ht="12.95" customHeight="1" x14ac:dyDescent="0.2">
      <c r="B66" s="32" t="s">
        <v>59</v>
      </c>
      <c r="C66" s="29">
        <v>26247.71</v>
      </c>
      <c r="D66" s="34"/>
      <c r="E66" s="29"/>
    </row>
    <row r="67" spans="2:5" ht="12.95" customHeight="1" x14ac:dyDescent="0.2">
      <c r="B67" s="32" t="s">
        <v>60</v>
      </c>
      <c r="C67" s="29">
        <v>2354442.38</v>
      </c>
      <c r="D67" s="34"/>
      <c r="E67" s="29"/>
    </row>
    <row r="68" spans="2:5" ht="12.95" customHeight="1" x14ac:dyDescent="0.2">
      <c r="B68" s="32" t="s">
        <v>61</v>
      </c>
      <c r="C68" s="29">
        <v>5132959.79</v>
      </c>
      <c r="D68" s="34"/>
      <c r="E68" s="29"/>
    </row>
    <row r="69" spans="2:5" ht="25.5" x14ac:dyDescent="0.2">
      <c r="B69" s="32" t="s">
        <v>62</v>
      </c>
      <c r="C69" s="29">
        <v>8754891.7699999996</v>
      </c>
      <c r="D69" s="34"/>
      <c r="E69" s="29"/>
    </row>
    <row r="70" spans="2:5" ht="12.95" customHeight="1" x14ac:dyDescent="0.2">
      <c r="B70" s="32" t="s">
        <v>63</v>
      </c>
      <c r="C70" s="29">
        <v>9962279.4399999995</v>
      </c>
      <c r="D70" s="34"/>
      <c r="E70" s="29"/>
    </row>
    <row r="71" spans="2:5" ht="25.5" x14ac:dyDescent="0.2">
      <c r="B71" s="32" t="s">
        <v>64</v>
      </c>
      <c r="C71" s="29">
        <v>2343.5100000000002</v>
      </c>
      <c r="D71" s="34"/>
      <c r="E71" s="29"/>
    </row>
    <row r="72" spans="2:5" ht="25.5" x14ac:dyDescent="0.2">
      <c r="B72" s="32" t="s">
        <v>65</v>
      </c>
      <c r="C72" s="29">
        <v>85689.07</v>
      </c>
      <c r="D72" s="34"/>
      <c r="E72" s="29"/>
    </row>
    <row r="73" spans="2:5" ht="12.95" customHeight="1" x14ac:dyDescent="0.2">
      <c r="B73" s="32" t="s">
        <v>66</v>
      </c>
      <c r="C73" s="29">
        <v>649937</v>
      </c>
      <c r="D73" s="34"/>
      <c r="E73" s="29"/>
    </row>
    <row r="74" spans="2:5" ht="25.5" x14ac:dyDescent="0.2">
      <c r="B74" s="32" t="s">
        <v>67</v>
      </c>
      <c r="C74" s="29">
        <v>329090.13</v>
      </c>
      <c r="D74" s="34"/>
      <c r="E74" s="29"/>
    </row>
    <row r="75" spans="2:5" ht="12.95" customHeight="1" x14ac:dyDescent="0.2">
      <c r="B75" s="32" t="s">
        <v>68</v>
      </c>
      <c r="C75" s="29">
        <v>27791049.77</v>
      </c>
      <c r="D75" s="34"/>
      <c r="E75" s="29"/>
    </row>
    <row r="76" spans="2:5" ht="12.95" customHeight="1" x14ac:dyDescent="0.2">
      <c r="B76" s="32" t="s">
        <v>69</v>
      </c>
      <c r="C76" s="29">
        <v>120168992.26000001</v>
      </c>
      <c r="D76" s="34"/>
      <c r="E76" s="29"/>
    </row>
    <row r="77" spans="2:5" ht="12.95" customHeight="1" x14ac:dyDescent="0.2">
      <c r="B77" s="43" t="s">
        <v>70</v>
      </c>
      <c r="C77" s="29">
        <v>161852.06</v>
      </c>
      <c r="D77" s="34"/>
      <c r="E77" s="29"/>
    </row>
    <row r="78" spans="2:5" ht="12.95" customHeight="1" x14ac:dyDescent="0.2">
      <c r="B78" s="32" t="s">
        <v>71</v>
      </c>
      <c r="C78" s="29">
        <v>11855057.93</v>
      </c>
      <c r="D78" s="34"/>
      <c r="E78" s="29"/>
    </row>
    <row r="79" spans="2:5" ht="12.95" customHeight="1" x14ac:dyDescent="0.2">
      <c r="B79" s="32" t="s">
        <v>72</v>
      </c>
      <c r="C79" s="29">
        <v>1628157.88</v>
      </c>
      <c r="D79" s="34"/>
      <c r="E79" s="29"/>
    </row>
    <row r="80" spans="2:5" ht="12.95" customHeight="1" x14ac:dyDescent="0.2">
      <c r="B80" s="32" t="s">
        <v>73</v>
      </c>
      <c r="C80" s="29">
        <v>2574816.04</v>
      </c>
      <c r="D80" s="34"/>
      <c r="E80" s="29"/>
    </row>
    <row r="81" spans="2:5" ht="12.95" customHeight="1" x14ac:dyDescent="0.2">
      <c r="B81" s="32" t="s">
        <v>74</v>
      </c>
      <c r="C81" s="29">
        <v>14471772.140000001</v>
      </c>
      <c r="D81" s="34"/>
      <c r="E81" s="29"/>
    </row>
    <row r="82" spans="2:5" ht="12.95" customHeight="1" x14ac:dyDescent="0.2">
      <c r="B82" s="32" t="s">
        <v>75</v>
      </c>
      <c r="C82" s="29">
        <v>558057.93000000005</v>
      </c>
      <c r="D82" s="34"/>
      <c r="E82" s="29"/>
    </row>
    <row r="83" spans="2:5" ht="12.95" customHeight="1" x14ac:dyDescent="0.2">
      <c r="B83" s="32" t="s">
        <v>76</v>
      </c>
      <c r="C83" s="29">
        <v>252296.02</v>
      </c>
      <c r="D83" s="34"/>
      <c r="E83" s="29"/>
    </row>
    <row r="84" spans="2:5" ht="12.95" customHeight="1" x14ac:dyDescent="0.2">
      <c r="B84" s="32" t="s">
        <v>77</v>
      </c>
      <c r="C84" s="29">
        <v>44404.73</v>
      </c>
      <c r="D84" s="34"/>
      <c r="E84" s="29"/>
    </row>
    <row r="85" spans="2:5" ht="12.95" customHeight="1" x14ac:dyDescent="0.2">
      <c r="B85" s="32" t="s">
        <v>78</v>
      </c>
      <c r="C85" s="29">
        <v>121471.69</v>
      </c>
      <c r="D85" s="34"/>
      <c r="E85" s="29"/>
    </row>
    <row r="86" spans="2:5" ht="12.95" customHeight="1" x14ac:dyDescent="0.2">
      <c r="B86" s="32" t="s">
        <v>79</v>
      </c>
      <c r="C86" s="29">
        <v>312489.39</v>
      </c>
      <c r="D86" s="34"/>
      <c r="E86" s="29"/>
    </row>
    <row r="87" spans="2:5" ht="12.95" customHeight="1" x14ac:dyDescent="0.2">
      <c r="B87" s="32" t="s">
        <v>80</v>
      </c>
      <c r="C87" s="29">
        <v>1661901.18</v>
      </c>
      <c r="D87" s="34"/>
      <c r="E87" s="29"/>
    </row>
    <row r="88" spans="2:5" ht="12.95" customHeight="1" x14ac:dyDescent="0.2">
      <c r="B88" s="32" t="s">
        <v>81</v>
      </c>
      <c r="C88" s="29">
        <v>31635.67</v>
      </c>
      <c r="D88" s="34"/>
      <c r="E88" s="29"/>
    </row>
    <row r="89" spans="2:5" ht="25.5" x14ac:dyDescent="0.2">
      <c r="B89" s="32" t="s">
        <v>82</v>
      </c>
      <c r="C89" s="29">
        <v>147477.54</v>
      </c>
      <c r="D89" s="34"/>
      <c r="E89" s="29"/>
    </row>
    <row r="90" spans="2:5" ht="12.95" customHeight="1" x14ac:dyDescent="0.2">
      <c r="B90" s="32" t="s">
        <v>83</v>
      </c>
      <c r="C90" s="29">
        <v>35308.67</v>
      </c>
      <c r="D90" s="34"/>
      <c r="E90" s="29"/>
    </row>
    <row r="91" spans="2:5" ht="12.95" customHeight="1" x14ac:dyDescent="0.2">
      <c r="B91" s="32" t="s">
        <v>84</v>
      </c>
      <c r="C91" s="29">
        <v>18464179.890000001</v>
      </c>
      <c r="D91" s="34"/>
      <c r="E91" s="29"/>
    </row>
    <row r="92" spans="2:5" ht="12.95" customHeight="1" x14ac:dyDescent="0.2">
      <c r="B92" s="32" t="s">
        <v>85</v>
      </c>
      <c r="C92" s="29">
        <v>1294516.95</v>
      </c>
      <c r="D92" s="34"/>
      <c r="E92" s="29"/>
    </row>
    <row r="93" spans="2:5" ht="12.95" customHeight="1" x14ac:dyDescent="0.2">
      <c r="B93" s="32" t="s">
        <v>86</v>
      </c>
      <c r="C93" s="29">
        <v>1567876.2</v>
      </c>
      <c r="D93" s="34"/>
      <c r="E93" s="29"/>
    </row>
    <row r="94" spans="2:5" ht="12.95" customHeight="1" x14ac:dyDescent="0.2">
      <c r="B94" s="32" t="s">
        <v>87</v>
      </c>
      <c r="C94" s="29">
        <v>66013.98</v>
      </c>
      <c r="D94" s="34"/>
      <c r="E94" s="29"/>
    </row>
    <row r="95" spans="2:5" ht="12.95" customHeight="1" x14ac:dyDescent="0.2">
      <c r="B95" s="32" t="s">
        <v>88</v>
      </c>
      <c r="C95" s="29">
        <v>88830.71</v>
      </c>
      <c r="D95" s="34"/>
      <c r="E95" s="29"/>
    </row>
    <row r="96" spans="2:5" ht="12.95" customHeight="1" x14ac:dyDescent="0.2">
      <c r="B96" s="32" t="s">
        <v>89</v>
      </c>
      <c r="C96" s="29">
        <v>23066.25</v>
      </c>
      <c r="D96" s="34"/>
      <c r="E96" s="29"/>
    </row>
    <row r="97" spans="2:5" ht="12.95" customHeight="1" x14ac:dyDescent="0.2">
      <c r="B97" s="32" t="s">
        <v>90</v>
      </c>
      <c r="C97" s="29">
        <v>913014.13</v>
      </c>
      <c r="D97" s="34"/>
      <c r="E97" s="29"/>
    </row>
    <row r="98" spans="2:5" ht="12.95" customHeight="1" x14ac:dyDescent="0.2">
      <c r="B98" s="32" t="s">
        <v>91</v>
      </c>
      <c r="C98" s="29">
        <v>4125057.74</v>
      </c>
      <c r="D98" s="34"/>
      <c r="E98" s="29"/>
    </row>
    <row r="99" spans="2:5" ht="12.95" customHeight="1" x14ac:dyDescent="0.2">
      <c r="B99" s="32" t="s">
        <v>92</v>
      </c>
      <c r="C99" s="29">
        <v>462603.54</v>
      </c>
      <c r="D99" s="34"/>
      <c r="E99" s="29"/>
    </row>
    <row r="100" spans="2:5" ht="12.95" customHeight="1" x14ac:dyDescent="0.2">
      <c r="B100" s="32" t="s">
        <v>93</v>
      </c>
      <c r="C100" s="29">
        <v>192.15</v>
      </c>
      <c r="D100" s="34"/>
      <c r="E100" s="29"/>
    </row>
    <row r="101" spans="2:5" x14ac:dyDescent="0.2">
      <c r="B101" s="28"/>
      <c r="C101" s="29"/>
      <c r="D101" s="42"/>
      <c r="E101" s="42"/>
    </row>
    <row r="102" spans="2:5" x14ac:dyDescent="0.2">
      <c r="B102" s="28" t="s">
        <v>94</v>
      </c>
      <c r="C102" s="29"/>
      <c r="D102" s="42"/>
      <c r="E102" s="42"/>
    </row>
    <row r="103" spans="2:5" ht="12.95" customHeight="1" x14ac:dyDescent="0.2">
      <c r="B103" s="44" t="s">
        <v>95</v>
      </c>
      <c r="C103" s="29">
        <v>2066978.09</v>
      </c>
      <c r="D103" s="42"/>
      <c r="E103" s="42"/>
    </row>
    <row r="104" spans="2:5" ht="12.95" customHeight="1" x14ac:dyDescent="0.2">
      <c r="B104" s="44" t="s">
        <v>96</v>
      </c>
      <c r="C104" s="29">
        <v>31652.37</v>
      </c>
      <c r="D104" s="42"/>
      <c r="E104" s="42"/>
    </row>
    <row r="105" spans="2:5" ht="12.95" customHeight="1" x14ac:dyDescent="0.2">
      <c r="B105" s="44" t="s">
        <v>97</v>
      </c>
      <c r="C105" s="29">
        <v>22537.37</v>
      </c>
      <c r="D105" s="42"/>
      <c r="E105" s="42"/>
    </row>
    <row r="106" spans="2:5" ht="12.95" customHeight="1" x14ac:dyDescent="0.2">
      <c r="B106" s="44" t="s">
        <v>98</v>
      </c>
      <c r="C106" s="29">
        <v>1305.6199999999999</v>
      </c>
      <c r="D106" s="42"/>
      <c r="E106" s="42"/>
    </row>
    <row r="107" spans="2:5" ht="12.95" customHeight="1" x14ac:dyDescent="0.2">
      <c r="B107" s="44" t="s">
        <v>99</v>
      </c>
      <c r="C107" s="29">
        <v>10106.14</v>
      </c>
      <c r="D107" s="42"/>
      <c r="E107" s="42"/>
    </row>
    <row r="108" spans="2:5" ht="12.95" customHeight="1" x14ac:dyDescent="0.2">
      <c r="B108" s="45" t="s">
        <v>100</v>
      </c>
      <c r="C108" s="29">
        <v>34105.57</v>
      </c>
      <c r="D108" s="42"/>
      <c r="E108" s="42"/>
    </row>
    <row r="109" spans="2:5" ht="12.95" customHeight="1" x14ac:dyDescent="0.2">
      <c r="B109" s="44" t="s">
        <v>101</v>
      </c>
      <c r="C109" s="29">
        <v>40617.449999999997</v>
      </c>
      <c r="D109" s="42"/>
      <c r="E109" s="42"/>
    </row>
    <row r="110" spans="2:5" ht="12.95" customHeight="1" x14ac:dyDescent="0.2">
      <c r="B110" s="44" t="s">
        <v>102</v>
      </c>
      <c r="C110" s="29">
        <v>4123.79</v>
      </c>
      <c r="D110" s="42"/>
      <c r="E110" s="42"/>
    </row>
    <row r="111" spans="2:5" ht="12.95" customHeight="1" x14ac:dyDescent="0.2">
      <c r="B111" s="44" t="s">
        <v>103</v>
      </c>
      <c r="C111" s="29">
        <v>1101.5</v>
      </c>
      <c r="D111" s="42"/>
      <c r="E111" s="42"/>
    </row>
    <row r="112" spans="2:5" ht="12.95" customHeight="1" x14ac:dyDescent="0.2">
      <c r="B112" s="44" t="s">
        <v>104</v>
      </c>
      <c r="C112" s="29">
        <v>4376.2700000000004</v>
      </c>
      <c r="D112" s="42"/>
      <c r="E112" s="42"/>
    </row>
    <row r="113" spans="2:7" ht="12.95" customHeight="1" x14ac:dyDescent="0.2">
      <c r="B113" s="45" t="s">
        <v>105</v>
      </c>
      <c r="C113" s="29">
        <v>3619928.01</v>
      </c>
      <c r="D113" s="42"/>
      <c r="E113" s="42"/>
    </row>
    <row r="114" spans="2:7" ht="12.95" customHeight="1" x14ac:dyDescent="0.2">
      <c r="B114" s="44" t="s">
        <v>106</v>
      </c>
      <c r="C114" s="29">
        <v>162596.9</v>
      </c>
      <c r="D114" s="42"/>
      <c r="E114" s="42"/>
    </row>
    <row r="115" spans="2:7" ht="12.95" customHeight="1" x14ac:dyDescent="0.2">
      <c r="B115" s="44" t="s">
        <v>107</v>
      </c>
      <c r="C115" s="29">
        <v>220313.64</v>
      </c>
      <c r="D115" s="42"/>
      <c r="E115" s="42"/>
    </row>
    <row r="116" spans="2:7" ht="12.95" customHeight="1" x14ac:dyDescent="0.2">
      <c r="B116" s="44" t="s">
        <v>108</v>
      </c>
      <c r="C116" s="29">
        <v>6661.2</v>
      </c>
      <c r="D116" s="42"/>
      <c r="E116" s="42"/>
    </row>
    <row r="117" spans="2:7" ht="12.95" customHeight="1" x14ac:dyDescent="0.2">
      <c r="B117" s="44" t="s">
        <v>109</v>
      </c>
      <c r="C117" s="29">
        <v>10342.26</v>
      </c>
      <c r="D117" s="42"/>
      <c r="E117" s="42"/>
    </row>
    <row r="118" spans="2:7" ht="12.95" customHeight="1" x14ac:dyDescent="0.2">
      <c r="B118" s="44" t="s">
        <v>110</v>
      </c>
      <c r="C118" s="29">
        <v>2678.58</v>
      </c>
      <c r="D118" s="42"/>
      <c r="E118" s="42"/>
    </row>
    <row r="119" spans="2:7" ht="12.95" customHeight="1" x14ac:dyDescent="0.2">
      <c r="B119" s="44" t="s">
        <v>111</v>
      </c>
      <c r="C119" s="29">
        <v>156515.43</v>
      </c>
      <c r="D119" s="42"/>
      <c r="E119" s="42"/>
    </row>
    <row r="120" spans="2:7" x14ac:dyDescent="0.2">
      <c r="B120" s="46"/>
      <c r="C120" s="29"/>
      <c r="D120" s="42"/>
      <c r="E120" s="42"/>
      <c r="F120" s="47">
        <f>SUM(C103:C120)</f>
        <v>6395940.1899999995</v>
      </c>
    </row>
    <row r="121" spans="2:7" x14ac:dyDescent="0.2">
      <c r="C121" s="49">
        <f>SUM(C64:C120)</f>
        <v>287918543.96999985</v>
      </c>
      <c r="D121" s="49">
        <f>SUM(D64:D120)</f>
        <v>0</v>
      </c>
      <c r="E121" s="49">
        <f>SUM(E64:E120)</f>
        <v>0</v>
      </c>
      <c r="G121" s="50"/>
    </row>
    <row r="122" spans="2:7" x14ac:dyDescent="0.2">
      <c r="C122" s="38"/>
      <c r="D122" s="38"/>
      <c r="E122" s="38"/>
    </row>
    <row r="123" spans="2:7" x14ac:dyDescent="0.2">
      <c r="C123" s="38"/>
      <c r="D123" s="38"/>
      <c r="E123" s="38"/>
    </row>
    <row r="124" spans="2:7" x14ac:dyDescent="0.2">
      <c r="C124" s="38"/>
      <c r="D124" s="38"/>
      <c r="E124" s="38"/>
    </row>
    <row r="125" spans="2:7" x14ac:dyDescent="0.2">
      <c r="B125" s="23" t="s">
        <v>112</v>
      </c>
      <c r="C125" s="24" t="s">
        <v>8</v>
      </c>
      <c r="D125" s="24" t="s">
        <v>113</v>
      </c>
      <c r="E125" s="24" t="s">
        <v>114</v>
      </c>
      <c r="F125" s="24" t="s">
        <v>115</v>
      </c>
    </row>
    <row r="126" spans="2:7" ht="25.5" x14ac:dyDescent="0.2">
      <c r="B126" s="28" t="s">
        <v>116</v>
      </c>
      <c r="C126" s="29"/>
      <c r="D126" s="29"/>
      <c r="E126" s="29"/>
      <c r="F126" s="29"/>
    </row>
    <row r="127" spans="2:7" x14ac:dyDescent="0.2">
      <c r="B127" s="51" t="s">
        <v>117</v>
      </c>
      <c r="C127" s="42">
        <f>+D127+E127+F127</f>
        <v>0</v>
      </c>
      <c r="D127" s="42">
        <v>0</v>
      </c>
      <c r="E127" s="42">
        <v>0</v>
      </c>
      <c r="F127" s="42">
        <v>0</v>
      </c>
    </row>
    <row r="128" spans="2:7" x14ac:dyDescent="0.2">
      <c r="B128" s="46"/>
      <c r="C128" s="29"/>
      <c r="D128" s="29"/>
      <c r="E128" s="29"/>
      <c r="F128" s="29"/>
    </row>
    <row r="129" spans="2:6" x14ac:dyDescent="0.2">
      <c r="C129" s="49">
        <f>SUM(C126:C128)</f>
        <v>0</v>
      </c>
      <c r="D129" s="49">
        <f>SUM(D126:D128)</f>
        <v>0</v>
      </c>
      <c r="E129" s="49">
        <f>SUM(E126:E128)</f>
        <v>0</v>
      </c>
      <c r="F129" s="49">
        <f>SUM(F126:F128)</f>
        <v>0</v>
      </c>
    </row>
    <row r="130" spans="2:6" x14ac:dyDescent="0.2">
      <c r="C130" s="38"/>
      <c r="D130" s="38"/>
      <c r="E130" s="38"/>
      <c r="F130" s="38"/>
    </row>
    <row r="131" spans="2:6" x14ac:dyDescent="0.2">
      <c r="C131" s="38"/>
      <c r="D131" s="38"/>
      <c r="E131" s="38"/>
      <c r="F131" s="38"/>
    </row>
    <row r="132" spans="2:6" x14ac:dyDescent="0.2">
      <c r="C132" s="38"/>
      <c r="D132" s="38"/>
      <c r="E132" s="38"/>
      <c r="F132" s="38"/>
    </row>
    <row r="133" spans="2:6" x14ac:dyDescent="0.2">
      <c r="B133" s="21" t="s">
        <v>118</v>
      </c>
      <c r="C133" s="52"/>
      <c r="D133" s="52"/>
    </row>
    <row r="134" spans="2:6" x14ac:dyDescent="0.2">
      <c r="B134" s="22"/>
    </row>
    <row r="135" spans="2:6" x14ac:dyDescent="0.2">
      <c r="B135" s="23" t="s">
        <v>119</v>
      </c>
      <c r="C135" s="24" t="s">
        <v>8</v>
      </c>
      <c r="D135" s="24" t="s">
        <v>120</v>
      </c>
    </row>
    <row r="136" spans="2:6" x14ac:dyDescent="0.2">
      <c r="B136" s="25" t="s">
        <v>121</v>
      </c>
      <c r="C136" s="27"/>
      <c r="D136" s="27">
        <v>0</v>
      </c>
    </row>
    <row r="137" spans="2:6" x14ac:dyDescent="0.2">
      <c r="B137" s="51" t="s">
        <v>117</v>
      </c>
      <c r="C137" s="30"/>
      <c r="D137" s="30">
        <v>0</v>
      </c>
    </row>
    <row r="138" spans="2:6" x14ac:dyDescent="0.2">
      <c r="B138" s="28" t="s">
        <v>122</v>
      </c>
      <c r="C138" s="30"/>
      <c r="D138" s="30"/>
    </row>
    <row r="139" spans="2:6" x14ac:dyDescent="0.2">
      <c r="B139" s="53"/>
      <c r="C139" s="54"/>
      <c r="D139" s="54">
        <v>0</v>
      </c>
    </row>
    <row r="140" spans="2:6" x14ac:dyDescent="0.2">
      <c r="B140" s="55"/>
      <c r="C140" s="49">
        <v>0</v>
      </c>
      <c r="D140" s="24"/>
    </row>
    <row r="141" spans="2:6" x14ac:dyDescent="0.2">
      <c r="B141" s="55"/>
    </row>
    <row r="142" spans="2:6" x14ac:dyDescent="0.2">
      <c r="B142" s="55"/>
    </row>
    <row r="143" spans="2:6" x14ac:dyDescent="0.2">
      <c r="B143" s="55"/>
    </row>
    <row r="144" spans="2:6" ht="15" customHeight="1" x14ac:dyDescent="0.2">
      <c r="B144" s="23" t="s">
        <v>123</v>
      </c>
      <c r="C144" s="24" t="s">
        <v>8</v>
      </c>
      <c r="D144" s="24" t="s">
        <v>120</v>
      </c>
    </row>
    <row r="145" spans="2:7" x14ac:dyDescent="0.2">
      <c r="B145" s="25" t="s">
        <v>124</v>
      </c>
      <c r="C145" s="29"/>
      <c r="D145" s="27">
        <v>0</v>
      </c>
    </row>
    <row r="146" spans="2:7" ht="12.95" customHeight="1" x14ac:dyDescent="0.2">
      <c r="B146" s="44" t="s">
        <v>125</v>
      </c>
      <c r="C146" s="29">
        <v>157923.01999999999</v>
      </c>
      <c r="D146" s="30"/>
    </row>
    <row r="147" spans="2:7" ht="12.95" customHeight="1" x14ac:dyDescent="0.2">
      <c r="B147" s="44" t="s">
        <v>126</v>
      </c>
      <c r="C147" s="29">
        <v>81000</v>
      </c>
      <c r="D147" s="30"/>
    </row>
    <row r="148" spans="2:7" ht="12.95" customHeight="1" x14ac:dyDescent="0.2">
      <c r="B148" s="44" t="s">
        <v>127</v>
      </c>
      <c r="C148" s="29">
        <v>32500</v>
      </c>
      <c r="D148" s="30">
        <v>0</v>
      </c>
    </row>
    <row r="149" spans="2:7" ht="12.95" customHeight="1" x14ac:dyDescent="0.2">
      <c r="B149" s="44" t="s">
        <v>128</v>
      </c>
      <c r="C149" s="29">
        <v>40000</v>
      </c>
      <c r="D149" s="30"/>
    </row>
    <row r="150" spans="2:7" x14ac:dyDescent="0.2">
      <c r="B150" s="53"/>
      <c r="C150" s="29"/>
      <c r="D150" s="54">
        <v>0</v>
      </c>
    </row>
    <row r="151" spans="2:7" x14ac:dyDescent="0.2">
      <c r="B151" s="55"/>
      <c r="C151" s="37">
        <f>SUM(C146:C150)</f>
        <v>311423.02</v>
      </c>
      <c r="D151" s="24"/>
    </row>
    <row r="152" spans="2:7" x14ac:dyDescent="0.2">
      <c r="B152" s="55"/>
      <c r="C152" s="38"/>
      <c r="D152" s="39"/>
    </row>
    <row r="153" spans="2:7" x14ac:dyDescent="0.2">
      <c r="B153" s="55"/>
      <c r="C153" s="38"/>
      <c r="D153" s="39"/>
    </row>
    <row r="154" spans="2:7" x14ac:dyDescent="0.2">
      <c r="B154" s="55"/>
      <c r="C154" s="38"/>
      <c r="D154" s="39"/>
    </row>
    <row r="155" spans="2:7" x14ac:dyDescent="0.2">
      <c r="B155" s="21" t="s">
        <v>129</v>
      </c>
    </row>
    <row r="156" spans="2:7" x14ac:dyDescent="0.2">
      <c r="B156" s="22"/>
    </row>
    <row r="157" spans="2:7" ht="25.5" x14ac:dyDescent="0.2">
      <c r="B157" s="23" t="s">
        <v>130</v>
      </c>
      <c r="C157" s="24" t="s">
        <v>8</v>
      </c>
      <c r="D157" s="24" t="s">
        <v>9</v>
      </c>
      <c r="E157" s="24" t="s">
        <v>131</v>
      </c>
      <c r="F157" s="56" t="s">
        <v>132</v>
      </c>
      <c r="G157" s="24" t="s">
        <v>133</v>
      </c>
    </row>
    <row r="158" spans="2:7" x14ac:dyDescent="0.2">
      <c r="B158" s="57" t="s">
        <v>134</v>
      </c>
      <c r="C158" s="58"/>
      <c r="D158" s="58">
        <v>0</v>
      </c>
      <c r="E158" s="58">
        <v>0</v>
      </c>
      <c r="F158" s="58">
        <v>0</v>
      </c>
      <c r="G158" s="59">
        <v>0</v>
      </c>
    </row>
    <row r="159" spans="2:7" x14ac:dyDescent="0.2">
      <c r="B159" s="60"/>
      <c r="C159" s="61" t="s">
        <v>135</v>
      </c>
      <c r="D159" s="61"/>
      <c r="E159" s="61"/>
      <c r="F159" s="61"/>
      <c r="G159" s="62"/>
    </row>
    <row r="160" spans="2:7" x14ac:dyDescent="0.2">
      <c r="B160" s="57"/>
      <c r="C160" s="61"/>
      <c r="D160" s="61"/>
      <c r="E160" s="61"/>
      <c r="F160" s="61"/>
      <c r="G160" s="62"/>
    </row>
    <row r="161" spans="2:7" x14ac:dyDescent="0.2">
      <c r="B161" s="63"/>
      <c r="C161" s="64"/>
      <c r="D161" s="64">
        <v>0</v>
      </c>
      <c r="E161" s="64">
        <v>0</v>
      </c>
      <c r="F161" s="64">
        <v>0</v>
      </c>
      <c r="G161" s="65">
        <v>0</v>
      </c>
    </row>
    <row r="162" spans="2:7" x14ac:dyDescent="0.2">
      <c r="B162" s="55"/>
      <c r="C162" s="49">
        <v>0</v>
      </c>
      <c r="D162" s="66">
        <v>0</v>
      </c>
      <c r="E162" s="67">
        <v>0</v>
      </c>
      <c r="F162" s="67">
        <v>0</v>
      </c>
      <c r="G162" s="68">
        <v>0</v>
      </c>
    </row>
    <row r="163" spans="2:7" x14ac:dyDescent="0.2">
      <c r="B163" s="55"/>
      <c r="C163" s="69"/>
      <c r="D163" s="69"/>
      <c r="E163" s="69"/>
      <c r="F163" s="69"/>
      <c r="G163" s="69"/>
    </row>
    <row r="164" spans="2:7" x14ac:dyDescent="0.2">
      <c r="B164" s="55"/>
      <c r="C164" s="69"/>
      <c r="D164" s="69"/>
      <c r="E164" s="69"/>
      <c r="F164" s="69"/>
      <c r="G164" s="69"/>
    </row>
    <row r="165" spans="2:7" x14ac:dyDescent="0.2">
      <c r="B165" s="55"/>
      <c r="C165" s="69"/>
      <c r="D165" s="69"/>
      <c r="E165" s="69"/>
      <c r="F165" s="69"/>
      <c r="G165" s="69"/>
    </row>
    <row r="166" spans="2:7" x14ac:dyDescent="0.2">
      <c r="B166" s="23" t="s">
        <v>136</v>
      </c>
      <c r="C166" s="24" t="s">
        <v>8</v>
      </c>
      <c r="D166" s="24" t="s">
        <v>9</v>
      </c>
      <c r="E166" s="24" t="s">
        <v>131</v>
      </c>
      <c r="F166" s="56"/>
      <c r="G166" s="24"/>
    </row>
    <row r="167" spans="2:7" x14ac:dyDescent="0.2">
      <c r="B167" s="57" t="s">
        <v>137</v>
      </c>
      <c r="C167" s="58"/>
      <c r="D167" s="58">
        <v>0</v>
      </c>
      <c r="E167" s="58">
        <v>0</v>
      </c>
      <c r="F167" s="58">
        <v>0</v>
      </c>
      <c r="G167" s="59">
        <v>0</v>
      </c>
    </row>
    <row r="168" spans="2:7" x14ac:dyDescent="0.2">
      <c r="B168" s="57"/>
      <c r="C168" s="70" t="s">
        <v>138</v>
      </c>
      <c r="D168" s="70"/>
      <c r="E168" s="70"/>
      <c r="F168" s="70"/>
      <c r="G168" s="71"/>
    </row>
    <row r="169" spans="2:7" x14ac:dyDescent="0.2">
      <c r="B169" s="57"/>
      <c r="C169" s="70"/>
      <c r="D169" s="70"/>
      <c r="E169" s="70"/>
      <c r="F169" s="70"/>
      <c r="G169" s="71"/>
    </row>
    <row r="170" spans="2:7" x14ac:dyDescent="0.2">
      <c r="B170" s="57"/>
      <c r="C170" s="70"/>
      <c r="D170" s="70"/>
      <c r="E170" s="70"/>
      <c r="F170" s="70"/>
      <c r="G170" s="71"/>
    </row>
    <row r="171" spans="2:7" x14ac:dyDescent="0.2">
      <c r="B171" s="57"/>
      <c r="C171" s="70"/>
      <c r="D171" s="70"/>
      <c r="E171" s="70"/>
      <c r="F171" s="70"/>
      <c r="G171" s="71"/>
    </row>
    <row r="172" spans="2:7" x14ac:dyDescent="0.2">
      <c r="B172" s="63"/>
      <c r="C172" s="64"/>
      <c r="D172" s="64">
        <v>0</v>
      </c>
      <c r="E172" s="64">
        <v>0</v>
      </c>
      <c r="F172" s="64">
        <v>0</v>
      </c>
      <c r="G172" s="65">
        <v>0</v>
      </c>
    </row>
    <row r="173" spans="2:7" x14ac:dyDescent="0.2">
      <c r="B173" s="55"/>
      <c r="C173" s="49">
        <v>0</v>
      </c>
      <c r="D173" s="66">
        <v>0</v>
      </c>
      <c r="E173" s="67">
        <v>0</v>
      </c>
      <c r="F173" s="67">
        <v>0</v>
      </c>
      <c r="G173" s="68">
        <v>0</v>
      </c>
    </row>
    <row r="174" spans="2:7" x14ac:dyDescent="0.2">
      <c r="B174" s="55"/>
      <c r="C174" s="69"/>
      <c r="D174" s="69"/>
      <c r="E174" s="69"/>
      <c r="F174" s="69"/>
      <c r="G174" s="69"/>
    </row>
    <row r="175" spans="2:7" x14ac:dyDescent="0.2">
      <c r="B175" s="55"/>
      <c r="C175" s="69"/>
      <c r="D175" s="69"/>
      <c r="E175" s="69"/>
      <c r="F175" s="69"/>
      <c r="G175" s="69"/>
    </row>
    <row r="176" spans="2:7" x14ac:dyDescent="0.2">
      <c r="B176" s="55"/>
      <c r="C176" s="69"/>
      <c r="D176" s="69"/>
      <c r="E176" s="69"/>
      <c r="F176" s="69"/>
      <c r="G176" s="69"/>
    </row>
    <row r="177" spans="2:10" x14ac:dyDescent="0.2">
      <c r="B177" s="23" t="s">
        <v>139</v>
      </c>
      <c r="C177" s="24" t="s">
        <v>8</v>
      </c>
      <c r="D177" s="24" t="s">
        <v>113</v>
      </c>
      <c r="E177" s="24" t="s">
        <v>114</v>
      </c>
      <c r="F177" s="24" t="s">
        <v>115</v>
      </c>
      <c r="G177" s="69"/>
    </row>
    <row r="178" spans="2:10" x14ac:dyDescent="0.2">
      <c r="B178" s="28" t="s">
        <v>140</v>
      </c>
      <c r="C178" s="29"/>
      <c r="D178" s="29"/>
      <c r="E178" s="29"/>
      <c r="F178" s="29"/>
      <c r="G178" s="69"/>
      <c r="H178" s="69"/>
      <c r="I178" s="69"/>
      <c r="J178" s="69"/>
    </row>
    <row r="179" spans="2:10" x14ac:dyDescent="0.2">
      <c r="B179" s="44"/>
      <c r="C179" s="29"/>
      <c r="D179" s="29"/>
      <c r="E179" s="29"/>
      <c r="F179" s="29"/>
      <c r="G179" s="69"/>
      <c r="H179" s="69"/>
      <c r="I179" s="69"/>
      <c r="J179" s="69"/>
    </row>
    <row r="180" spans="2:10" x14ac:dyDescent="0.2">
      <c r="B180" s="44"/>
      <c r="C180" s="29"/>
      <c r="D180" s="29"/>
      <c r="E180" s="29"/>
      <c r="F180" s="29"/>
      <c r="G180" s="69"/>
      <c r="H180" s="69"/>
      <c r="I180" s="69"/>
      <c r="J180" s="69"/>
    </row>
    <row r="181" spans="2:10" x14ac:dyDescent="0.2">
      <c r="B181" s="46"/>
      <c r="C181" s="29"/>
      <c r="D181" s="29"/>
      <c r="E181" s="29"/>
      <c r="F181" s="29"/>
      <c r="G181" s="69"/>
      <c r="H181" s="69"/>
      <c r="I181" s="69"/>
      <c r="J181" s="69"/>
    </row>
    <row r="182" spans="2:10" x14ac:dyDescent="0.2">
      <c r="B182" s="55"/>
      <c r="C182" s="37">
        <f>SUM(C178:C181)</f>
        <v>0</v>
      </c>
      <c r="D182" s="37">
        <f>SUM(D178:D181)</f>
        <v>0</v>
      </c>
      <c r="E182" s="37">
        <f>SUM(E178:E181)</f>
        <v>0</v>
      </c>
      <c r="F182" s="37">
        <f>SUM(F178:F181)</f>
        <v>0</v>
      </c>
      <c r="G182" s="69"/>
      <c r="H182" s="69"/>
      <c r="I182" s="69"/>
      <c r="J182" s="69"/>
    </row>
    <row r="183" spans="2:10" x14ac:dyDescent="0.2">
      <c r="B183" s="55"/>
      <c r="C183" s="38"/>
      <c r="D183" s="38"/>
      <c r="E183" s="38"/>
      <c r="F183" s="38"/>
      <c r="G183" s="69"/>
      <c r="H183" s="69"/>
      <c r="I183" s="69"/>
      <c r="J183" s="69"/>
    </row>
    <row r="184" spans="2:10" x14ac:dyDescent="0.2">
      <c r="B184" s="55"/>
      <c r="C184" s="38"/>
      <c r="D184" s="38"/>
      <c r="E184" s="38"/>
      <c r="F184" s="38"/>
      <c r="G184" s="69"/>
      <c r="H184" s="69"/>
      <c r="I184" s="69"/>
      <c r="J184" s="69"/>
    </row>
    <row r="185" spans="2:10" x14ac:dyDescent="0.2">
      <c r="B185" s="21" t="s">
        <v>141</v>
      </c>
      <c r="C185" s="72"/>
      <c r="D185" s="72"/>
      <c r="E185" s="72"/>
      <c r="F185" s="72"/>
      <c r="G185" s="72"/>
      <c r="H185" s="72"/>
    </row>
    <row r="186" spans="2:10" x14ac:dyDescent="0.2">
      <c r="B186" s="22"/>
      <c r="D186" s="52"/>
    </row>
    <row r="187" spans="2:10" x14ac:dyDescent="0.2">
      <c r="B187" s="23" t="s">
        <v>142</v>
      </c>
      <c r="C187" s="24" t="s">
        <v>143</v>
      </c>
      <c r="D187" s="24" t="s">
        <v>144</v>
      </c>
      <c r="E187" s="24" t="s">
        <v>145</v>
      </c>
      <c r="F187" s="24" t="s">
        <v>146</v>
      </c>
    </row>
    <row r="188" spans="2:10" x14ac:dyDescent="0.2">
      <c r="B188" s="28" t="s">
        <v>147</v>
      </c>
      <c r="C188" s="29"/>
      <c r="D188" s="29"/>
      <c r="E188" s="29"/>
      <c r="F188" s="30"/>
    </row>
    <row r="189" spans="2:10" ht="12.95" customHeight="1" x14ac:dyDescent="0.2">
      <c r="B189" s="44" t="s">
        <v>148</v>
      </c>
      <c r="C189" s="29">
        <v>1161928.8400000001</v>
      </c>
      <c r="D189" s="29">
        <v>1160548.44</v>
      </c>
      <c r="E189" s="42">
        <f t="shared" ref="E189:E196" si="0">+D189-C189</f>
        <v>-1380.4000000001397</v>
      </c>
      <c r="F189" s="30"/>
    </row>
    <row r="190" spans="2:10" ht="12.95" customHeight="1" x14ac:dyDescent="0.2">
      <c r="B190" s="44" t="s">
        <v>149</v>
      </c>
      <c r="C190" s="29">
        <v>781577.95</v>
      </c>
      <c r="D190" s="29">
        <v>781577.95</v>
      </c>
      <c r="E190" s="42">
        <f t="shared" si="0"/>
        <v>0</v>
      </c>
      <c r="F190" s="30"/>
    </row>
    <row r="191" spans="2:10" ht="12.95" customHeight="1" x14ac:dyDescent="0.2">
      <c r="B191" s="44" t="s">
        <v>150</v>
      </c>
      <c r="C191" s="29">
        <v>3385530.33</v>
      </c>
      <c r="D191" s="29">
        <v>3385530.33</v>
      </c>
      <c r="E191" s="42">
        <f t="shared" si="0"/>
        <v>0</v>
      </c>
      <c r="F191" s="30"/>
    </row>
    <row r="192" spans="2:10" ht="12.95" customHeight="1" x14ac:dyDescent="0.2">
      <c r="B192" s="44" t="s">
        <v>151</v>
      </c>
      <c r="C192" s="29">
        <v>27750</v>
      </c>
      <c r="D192" s="29">
        <v>27750</v>
      </c>
      <c r="E192" s="42">
        <f t="shared" si="0"/>
        <v>0</v>
      </c>
      <c r="F192" s="30"/>
    </row>
    <row r="193" spans="2:8" ht="12.95" customHeight="1" x14ac:dyDescent="0.2">
      <c r="B193" s="44" t="s">
        <v>152</v>
      </c>
      <c r="C193" s="29">
        <v>83865.279999999999</v>
      </c>
      <c r="D193" s="29">
        <v>83865.279999999999</v>
      </c>
      <c r="E193" s="42">
        <f t="shared" si="0"/>
        <v>0</v>
      </c>
      <c r="F193" s="30"/>
    </row>
    <row r="194" spans="2:8" ht="12.95" customHeight="1" x14ac:dyDescent="0.2">
      <c r="B194" s="44" t="s">
        <v>153</v>
      </c>
      <c r="C194" s="29">
        <v>208440.4</v>
      </c>
      <c r="D194" s="29">
        <v>208440.4</v>
      </c>
      <c r="E194" s="42">
        <f t="shared" si="0"/>
        <v>0</v>
      </c>
      <c r="F194" s="30"/>
    </row>
    <row r="195" spans="2:8" ht="12.95" customHeight="1" x14ac:dyDescent="0.2">
      <c r="B195" s="44" t="s">
        <v>154</v>
      </c>
      <c r="C195" s="29">
        <v>260498.05</v>
      </c>
      <c r="D195" s="29">
        <v>260498.05</v>
      </c>
      <c r="E195" s="42">
        <f t="shared" si="0"/>
        <v>0</v>
      </c>
      <c r="F195" s="30"/>
    </row>
    <row r="196" spans="2:8" ht="12.95" customHeight="1" x14ac:dyDescent="0.2">
      <c r="B196" s="44" t="s">
        <v>155</v>
      </c>
      <c r="C196" s="29">
        <v>37950</v>
      </c>
      <c r="D196" s="29">
        <v>37950</v>
      </c>
      <c r="E196" s="42">
        <f t="shared" si="0"/>
        <v>0</v>
      </c>
      <c r="F196" s="30"/>
    </row>
    <row r="197" spans="2:8" x14ac:dyDescent="0.2">
      <c r="B197" s="73" t="s">
        <v>156</v>
      </c>
      <c r="C197" s="35">
        <f>SUM(C189:C196)</f>
        <v>5947540.8500000006</v>
      </c>
      <c r="D197" s="35">
        <f>SUM(D189:D196)</f>
        <v>5946160.4500000002</v>
      </c>
      <c r="E197" s="42">
        <f>SUM(E189:E196)</f>
        <v>-1380.4000000001397</v>
      </c>
      <c r="F197" s="30"/>
    </row>
    <row r="198" spans="2:8" x14ac:dyDescent="0.2">
      <c r="B198" s="28" t="s">
        <v>157</v>
      </c>
      <c r="C198" s="29"/>
      <c r="D198" s="29"/>
      <c r="E198" s="29"/>
      <c r="F198" s="30"/>
    </row>
    <row r="199" spans="2:8" x14ac:dyDescent="0.2">
      <c r="B199" s="44" t="s">
        <v>158</v>
      </c>
      <c r="C199" s="29">
        <v>6676804.8600000003</v>
      </c>
      <c r="D199" s="29">
        <v>6676804.8600000003</v>
      </c>
      <c r="E199" s="42">
        <f>+D199-C199</f>
        <v>0</v>
      </c>
      <c r="F199" s="30"/>
    </row>
    <row r="200" spans="2:8" x14ac:dyDescent="0.2">
      <c r="B200" s="73" t="s">
        <v>156</v>
      </c>
      <c r="C200" s="35">
        <f>SUM(C199:C199)</f>
        <v>6676804.8600000003</v>
      </c>
      <c r="D200" s="35">
        <f>SUM(D199:D199)</f>
        <v>6676804.8600000003</v>
      </c>
      <c r="E200" s="42">
        <f>SUM(E199:E199)</f>
        <v>0</v>
      </c>
      <c r="F200" s="30"/>
    </row>
    <row r="201" spans="2:8" x14ac:dyDescent="0.2">
      <c r="B201" s="53"/>
      <c r="C201" s="74"/>
      <c r="D201" s="74"/>
      <c r="E201" s="74"/>
      <c r="F201" s="54">
        <v>0</v>
      </c>
    </row>
    <row r="202" spans="2:8" x14ac:dyDescent="0.2">
      <c r="C202" s="37">
        <f>+C197+C200</f>
        <v>12624345.710000001</v>
      </c>
      <c r="D202" s="37">
        <f>+D197+D200</f>
        <v>12622965.310000001</v>
      </c>
      <c r="E202" s="49">
        <f>+E197+E200</f>
        <v>-1380.4000000001397</v>
      </c>
      <c r="F202" s="75"/>
    </row>
    <row r="203" spans="2:8" x14ac:dyDescent="0.2">
      <c r="B203" s="76"/>
      <c r="C203" s="77"/>
      <c r="D203" s="77"/>
      <c r="E203" s="77"/>
      <c r="F203" s="58"/>
    </row>
    <row r="204" spans="2:8" x14ac:dyDescent="0.2">
      <c r="B204" s="76"/>
      <c r="C204" s="77"/>
      <c r="D204" s="77"/>
      <c r="E204" s="77"/>
      <c r="F204" s="58"/>
    </row>
    <row r="205" spans="2:8" x14ac:dyDescent="0.2">
      <c r="B205" s="23" t="s">
        <v>142</v>
      </c>
      <c r="C205" s="24" t="s">
        <v>143</v>
      </c>
      <c r="D205" s="24" t="s">
        <v>144</v>
      </c>
      <c r="E205" s="24" t="s">
        <v>145</v>
      </c>
      <c r="F205" s="24" t="s">
        <v>146</v>
      </c>
    </row>
    <row r="206" spans="2:8" x14ac:dyDescent="0.2">
      <c r="B206" s="28" t="s">
        <v>159</v>
      </c>
      <c r="C206" s="29"/>
      <c r="D206" s="29"/>
      <c r="E206" s="29"/>
      <c r="F206" s="30"/>
    </row>
    <row r="207" spans="2:8" ht="12.95" customHeight="1" x14ac:dyDescent="0.2">
      <c r="B207" s="44" t="s">
        <v>160</v>
      </c>
      <c r="C207" s="29">
        <v>-953190.65</v>
      </c>
      <c r="D207" s="29">
        <v>-974689.01</v>
      </c>
      <c r="E207" s="29">
        <f t="shared" ref="E207:E215" si="1">+D207-C207</f>
        <v>-21498.359999999986</v>
      </c>
      <c r="F207" s="30"/>
      <c r="H207" s="58"/>
    </row>
    <row r="208" spans="2:8" ht="12.95" customHeight="1" x14ac:dyDescent="0.2">
      <c r="B208" s="44" t="s">
        <v>161</v>
      </c>
      <c r="C208" s="29">
        <v>-611943.34</v>
      </c>
      <c r="D208" s="29">
        <v>-626679.69999999995</v>
      </c>
      <c r="E208" s="29">
        <f t="shared" si="1"/>
        <v>-14736.359999999986</v>
      </c>
      <c r="F208" s="30"/>
    </row>
    <row r="209" spans="2:6" ht="12.95" customHeight="1" x14ac:dyDescent="0.2">
      <c r="B209" s="44" t="s">
        <v>162</v>
      </c>
      <c r="C209" s="29">
        <v>-3385859.21</v>
      </c>
      <c r="D209" s="29">
        <v>-3385859.21</v>
      </c>
      <c r="E209" s="29">
        <f t="shared" si="1"/>
        <v>0</v>
      </c>
      <c r="F209" s="30"/>
    </row>
    <row r="210" spans="2:6" ht="12.95" customHeight="1" x14ac:dyDescent="0.2">
      <c r="B210" s="44" t="s">
        <v>163</v>
      </c>
      <c r="C210" s="29">
        <v>-221319.52</v>
      </c>
      <c r="D210" s="29">
        <v>-231627.1</v>
      </c>
      <c r="E210" s="29">
        <f t="shared" si="1"/>
        <v>-10307.580000000016</v>
      </c>
      <c r="F210" s="30"/>
    </row>
    <row r="211" spans="2:6" ht="12.95" customHeight="1" x14ac:dyDescent="0.2">
      <c r="B211" s="44" t="s">
        <v>164</v>
      </c>
      <c r="C211" s="29">
        <v>-54650.43</v>
      </c>
      <c r="D211" s="29">
        <v>-58437.75</v>
      </c>
      <c r="E211" s="29">
        <f t="shared" si="1"/>
        <v>-3787.3199999999997</v>
      </c>
      <c r="F211" s="30"/>
    </row>
    <row r="212" spans="2:6" ht="12.95" customHeight="1" x14ac:dyDescent="0.2">
      <c r="B212" s="44" t="s">
        <v>165</v>
      </c>
      <c r="C212" s="29">
        <v>-18731.21</v>
      </c>
      <c r="D212" s="29">
        <v>-18731.21</v>
      </c>
      <c r="E212" s="42">
        <f t="shared" si="1"/>
        <v>0</v>
      </c>
      <c r="F212" s="30"/>
    </row>
    <row r="213" spans="2:6" ht="12.95" customHeight="1" x14ac:dyDescent="0.2">
      <c r="B213" s="44" t="s">
        <v>166</v>
      </c>
      <c r="C213" s="29">
        <v>-194823.17</v>
      </c>
      <c r="D213" s="29">
        <v>-206632.67</v>
      </c>
      <c r="E213" s="29">
        <f t="shared" si="1"/>
        <v>-11809.5</v>
      </c>
      <c r="F213" s="30"/>
    </row>
    <row r="214" spans="2:6" ht="12.95" customHeight="1" x14ac:dyDescent="0.2">
      <c r="B214" s="44" t="s">
        <v>167</v>
      </c>
      <c r="C214" s="29">
        <v>-3925874.03</v>
      </c>
      <c r="D214" s="29">
        <v>-4223999.03</v>
      </c>
      <c r="E214" s="29">
        <f t="shared" si="1"/>
        <v>-298125.00000000047</v>
      </c>
      <c r="F214" s="30"/>
    </row>
    <row r="215" spans="2:6" ht="12.95" customHeight="1" x14ac:dyDescent="0.2">
      <c r="B215" s="44" t="s">
        <v>168</v>
      </c>
      <c r="C215" s="29">
        <v>-99000</v>
      </c>
      <c r="D215" s="29">
        <v>-99000</v>
      </c>
      <c r="E215" s="42">
        <f t="shared" si="1"/>
        <v>0</v>
      </c>
      <c r="F215" s="30"/>
    </row>
    <row r="216" spans="2:6" x14ac:dyDescent="0.2">
      <c r="B216" s="53"/>
      <c r="C216" s="29"/>
      <c r="D216" s="29"/>
      <c r="E216" s="29"/>
      <c r="F216" s="54">
        <v>0</v>
      </c>
    </row>
    <row r="217" spans="2:6" x14ac:dyDescent="0.2">
      <c r="C217" s="37">
        <f>SUM(C207:C216)</f>
        <v>-9465391.5599999987</v>
      </c>
      <c r="D217" s="37">
        <f t="shared" ref="D217" si="2">SUM(D207:D216)</f>
        <v>-9825655.6799999997</v>
      </c>
      <c r="E217" s="37">
        <f>SUM(E207:E216)</f>
        <v>-360264.12000000046</v>
      </c>
      <c r="F217" s="75"/>
    </row>
    <row r="219" spans="2:6" x14ac:dyDescent="0.2">
      <c r="D219" s="52"/>
    </row>
    <row r="220" spans="2:6" x14ac:dyDescent="0.2">
      <c r="B220" s="23" t="s">
        <v>169</v>
      </c>
      <c r="C220" s="24" t="s">
        <v>143</v>
      </c>
      <c r="D220" s="24" t="s">
        <v>144</v>
      </c>
      <c r="E220" s="24" t="s">
        <v>145</v>
      </c>
      <c r="F220" s="24" t="s">
        <v>146</v>
      </c>
    </row>
    <row r="221" spans="2:6" x14ac:dyDescent="0.2">
      <c r="B221" s="25" t="s">
        <v>170</v>
      </c>
      <c r="C221" s="27"/>
      <c r="D221" s="27"/>
      <c r="E221" s="27"/>
      <c r="F221" s="27"/>
    </row>
    <row r="222" spans="2:6" x14ac:dyDescent="0.2">
      <c r="B222" s="28" t="s">
        <v>171</v>
      </c>
      <c r="C222" s="78" t="s">
        <v>117</v>
      </c>
      <c r="D222" s="79"/>
      <c r="E222" s="80"/>
      <c r="F222" s="30"/>
    </row>
    <row r="223" spans="2:6" x14ac:dyDescent="0.2">
      <c r="B223" s="53" t="s">
        <v>172</v>
      </c>
      <c r="C223" s="30"/>
      <c r="D223" s="30"/>
      <c r="E223" s="30"/>
      <c r="F223" s="30"/>
    </row>
    <row r="224" spans="2:6" x14ac:dyDescent="0.2">
      <c r="C224" s="81">
        <v>0</v>
      </c>
      <c r="D224" s="81">
        <v>0</v>
      </c>
      <c r="E224" s="81">
        <v>0</v>
      </c>
      <c r="F224" s="75"/>
    </row>
    <row r="227" spans="2:4" x14ac:dyDescent="0.2">
      <c r="B227" s="23" t="s">
        <v>173</v>
      </c>
      <c r="C227" s="24" t="s">
        <v>8</v>
      </c>
    </row>
    <row r="228" spans="2:4" ht="25.5" x14ac:dyDescent="0.2">
      <c r="B228" s="28" t="s">
        <v>174</v>
      </c>
      <c r="C228" s="29"/>
      <c r="D228" s="52"/>
    </row>
    <row r="229" spans="2:4" ht="12.95" customHeight="1" x14ac:dyDescent="0.2">
      <c r="B229" s="44" t="s">
        <v>175</v>
      </c>
      <c r="C229" s="29">
        <v>-25683985.52</v>
      </c>
    </row>
    <row r="230" spans="2:4" ht="12.95" customHeight="1" x14ac:dyDescent="0.2">
      <c r="B230" s="44" t="s">
        <v>176</v>
      </c>
      <c r="C230" s="29">
        <v>-875838.67</v>
      </c>
    </row>
    <row r="231" spans="2:4" ht="12.95" customHeight="1" x14ac:dyDescent="0.2">
      <c r="B231" s="44" t="s">
        <v>177</v>
      </c>
      <c r="C231" s="29">
        <v>-766828.73</v>
      </c>
    </row>
    <row r="232" spans="2:4" ht="12.95" customHeight="1" x14ac:dyDescent="0.2">
      <c r="B232" s="44" t="s">
        <v>178</v>
      </c>
      <c r="C232" s="29">
        <v>-159155</v>
      </c>
    </row>
    <row r="233" spans="2:4" ht="12.95" customHeight="1" x14ac:dyDescent="0.2">
      <c r="B233" s="45" t="s">
        <v>179</v>
      </c>
      <c r="C233" s="29">
        <v>-202495.64</v>
      </c>
    </row>
    <row r="234" spans="2:4" ht="12.95" customHeight="1" x14ac:dyDescent="0.2">
      <c r="B234" s="44" t="s">
        <v>180</v>
      </c>
      <c r="C234" s="29">
        <v>-96458.23</v>
      </c>
    </row>
    <row r="235" spans="2:4" ht="12.95" customHeight="1" x14ac:dyDescent="0.2">
      <c r="B235" s="44" t="s">
        <v>181</v>
      </c>
      <c r="C235" s="29">
        <v>-151281.39000000001</v>
      </c>
    </row>
    <row r="236" spans="2:4" ht="12.95" customHeight="1" x14ac:dyDescent="0.2">
      <c r="B236" s="44" t="s">
        <v>182</v>
      </c>
      <c r="C236" s="29">
        <v>-4273866.83</v>
      </c>
    </row>
    <row r="237" spans="2:4" ht="12.95" customHeight="1" x14ac:dyDescent="0.2">
      <c r="B237" s="44" t="s">
        <v>183</v>
      </c>
      <c r="C237" s="29">
        <v>-4979377.5999999996</v>
      </c>
    </row>
    <row r="238" spans="2:4" ht="12.95" customHeight="1" x14ac:dyDescent="0.2">
      <c r="B238" s="44" t="s">
        <v>184</v>
      </c>
      <c r="C238" s="29">
        <v>-27350.959999999999</v>
      </c>
    </row>
    <row r="239" spans="2:4" ht="12.95" customHeight="1" x14ac:dyDescent="0.2">
      <c r="B239" s="44" t="s">
        <v>185</v>
      </c>
      <c r="C239" s="29">
        <v>-99530.54</v>
      </c>
    </row>
    <row r="240" spans="2:4" ht="12.95" customHeight="1" x14ac:dyDescent="0.2">
      <c r="B240" s="44" t="s">
        <v>186</v>
      </c>
      <c r="C240" s="29">
        <v>-477403.1</v>
      </c>
    </row>
    <row r="241" spans="2:4" ht="12.95" customHeight="1" x14ac:dyDescent="0.2">
      <c r="B241" s="44" t="s">
        <v>187</v>
      </c>
      <c r="C241" s="29">
        <v>-5852985.4699999997</v>
      </c>
    </row>
    <row r="242" spans="2:4" ht="12.95" customHeight="1" x14ac:dyDescent="0.2">
      <c r="B242" s="44" t="s">
        <v>188</v>
      </c>
      <c r="C242" s="29">
        <v>-148472.37</v>
      </c>
    </row>
    <row r="243" spans="2:4" ht="12.95" customHeight="1" x14ac:dyDescent="0.2">
      <c r="B243" s="44" t="s">
        <v>189</v>
      </c>
      <c r="C243" s="29">
        <v>-4189039.28</v>
      </c>
    </row>
    <row r="244" spans="2:4" ht="12.95" customHeight="1" x14ac:dyDescent="0.2">
      <c r="B244" s="44" t="s">
        <v>190</v>
      </c>
      <c r="C244" s="29">
        <v>-69657.42</v>
      </c>
    </row>
    <row r="245" spans="2:4" ht="12.95" customHeight="1" x14ac:dyDescent="0.2">
      <c r="B245" s="46"/>
      <c r="C245" s="74"/>
    </row>
    <row r="246" spans="2:4" x14ac:dyDescent="0.2">
      <c r="C246" s="37">
        <f>SUM(C228:C245)</f>
        <v>-48053726.750000007</v>
      </c>
    </row>
    <row r="247" spans="2:4" x14ac:dyDescent="0.2">
      <c r="C247" s="38"/>
    </row>
    <row r="248" spans="2:4" x14ac:dyDescent="0.2">
      <c r="C248" s="38"/>
    </row>
    <row r="249" spans="2:4" x14ac:dyDescent="0.2">
      <c r="B249" s="82" t="s">
        <v>191</v>
      </c>
      <c r="C249" s="83" t="s">
        <v>8</v>
      </c>
      <c r="D249" s="84" t="s">
        <v>192</v>
      </c>
    </row>
    <row r="250" spans="2:4" x14ac:dyDescent="0.2">
      <c r="B250" s="85"/>
      <c r="C250" s="86"/>
      <c r="D250" s="87"/>
    </row>
    <row r="251" spans="2:4" x14ac:dyDescent="0.2">
      <c r="B251" s="88" t="s">
        <v>117</v>
      </c>
      <c r="C251" s="89"/>
      <c r="D251" s="89"/>
    </row>
    <row r="252" spans="2:4" x14ac:dyDescent="0.2">
      <c r="B252" s="90"/>
      <c r="C252" s="91"/>
      <c r="D252" s="91"/>
    </row>
    <row r="253" spans="2:4" x14ac:dyDescent="0.2">
      <c r="C253" s="81">
        <v>0</v>
      </c>
      <c r="D253" s="24"/>
    </row>
    <row r="254" spans="2:4" x14ac:dyDescent="0.2">
      <c r="C254" s="39"/>
      <c r="D254" s="39"/>
    </row>
    <row r="255" spans="2:4" x14ac:dyDescent="0.2">
      <c r="B255" s="18" t="s">
        <v>193</v>
      </c>
    </row>
    <row r="257" spans="2:6" x14ac:dyDescent="0.2">
      <c r="B257" s="82" t="s">
        <v>194</v>
      </c>
      <c r="C257" s="92" t="s">
        <v>8</v>
      </c>
      <c r="D257" s="24" t="s">
        <v>113</v>
      </c>
      <c r="E257" s="24" t="s">
        <v>114</v>
      </c>
      <c r="F257" s="24" t="s">
        <v>115</v>
      </c>
    </row>
    <row r="258" spans="2:6" x14ac:dyDescent="0.2">
      <c r="B258" s="25"/>
      <c r="C258" s="93"/>
      <c r="D258" s="29"/>
      <c r="E258" s="29"/>
      <c r="F258" s="29"/>
    </row>
    <row r="259" spans="2:6" x14ac:dyDescent="0.2">
      <c r="B259" s="28" t="s">
        <v>195</v>
      </c>
      <c r="C259" s="93"/>
      <c r="D259" s="94">
        <f>SUM(D261:D270)</f>
        <v>696366.53</v>
      </c>
      <c r="E259" s="29"/>
      <c r="F259" s="29"/>
    </row>
    <row r="260" spans="2:6" x14ac:dyDescent="0.2">
      <c r="B260" s="28"/>
      <c r="C260" s="93"/>
      <c r="D260" s="35"/>
      <c r="E260" s="29"/>
      <c r="F260" s="29"/>
    </row>
    <row r="261" spans="2:6" ht="12.95" customHeight="1" x14ac:dyDescent="0.2">
      <c r="B261" s="44" t="s">
        <v>196</v>
      </c>
      <c r="C261" s="93">
        <v>517.5</v>
      </c>
      <c r="D261" s="29">
        <v>517.5</v>
      </c>
      <c r="E261" s="29"/>
      <c r="F261" s="29"/>
    </row>
    <row r="262" spans="2:6" ht="12.95" customHeight="1" x14ac:dyDescent="0.2">
      <c r="B262" s="44" t="s">
        <v>197</v>
      </c>
      <c r="C262" s="93">
        <v>3265.58</v>
      </c>
      <c r="D262" s="29">
        <v>3265.58</v>
      </c>
      <c r="E262" s="29"/>
      <c r="F262" s="29"/>
    </row>
    <row r="263" spans="2:6" ht="12.95" customHeight="1" x14ac:dyDescent="0.2">
      <c r="B263" s="44" t="s">
        <v>198</v>
      </c>
      <c r="C263" s="93">
        <v>945.77</v>
      </c>
      <c r="D263" s="29">
        <v>945.77</v>
      </c>
      <c r="E263" s="29"/>
      <c r="F263" s="29"/>
    </row>
    <row r="264" spans="2:6" ht="12.95" customHeight="1" x14ac:dyDescent="0.2">
      <c r="B264" s="44" t="s">
        <v>199</v>
      </c>
      <c r="C264" s="93">
        <v>353576.47</v>
      </c>
      <c r="D264" s="29">
        <v>353576.47</v>
      </c>
      <c r="E264" s="29"/>
      <c r="F264" s="29"/>
    </row>
    <row r="265" spans="2:6" ht="12.95" customHeight="1" x14ac:dyDescent="0.2">
      <c r="B265" s="44" t="s">
        <v>200</v>
      </c>
      <c r="C265" s="93">
        <v>220</v>
      </c>
      <c r="D265" s="29">
        <v>220</v>
      </c>
      <c r="E265" s="42">
        <v>0</v>
      </c>
      <c r="F265" s="42">
        <v>0</v>
      </c>
    </row>
    <row r="266" spans="2:6" ht="12.95" customHeight="1" x14ac:dyDescent="0.2">
      <c r="B266" s="44" t="s">
        <v>201</v>
      </c>
      <c r="C266" s="93">
        <v>201391.09</v>
      </c>
      <c r="D266" s="29">
        <v>201391.09</v>
      </c>
      <c r="E266" s="42"/>
      <c r="F266" s="42"/>
    </row>
    <row r="267" spans="2:6" ht="12.95" customHeight="1" x14ac:dyDescent="0.2">
      <c r="B267" s="44" t="s">
        <v>202</v>
      </c>
      <c r="C267" s="93">
        <v>35081.81</v>
      </c>
      <c r="D267" s="29">
        <v>35081.81</v>
      </c>
      <c r="E267" s="42"/>
      <c r="F267" s="42"/>
    </row>
    <row r="268" spans="2:6" ht="12.95" customHeight="1" x14ac:dyDescent="0.2">
      <c r="B268" s="44" t="s">
        <v>203</v>
      </c>
      <c r="C268" s="93">
        <v>27313.63</v>
      </c>
      <c r="D268" s="29">
        <v>27313.63</v>
      </c>
      <c r="E268" s="42"/>
      <c r="F268" s="42"/>
    </row>
    <row r="269" spans="2:6" ht="12.95" customHeight="1" x14ac:dyDescent="0.2">
      <c r="B269" s="44" t="s">
        <v>204</v>
      </c>
      <c r="C269" s="93">
        <v>35076.629999999997</v>
      </c>
      <c r="D269" s="29">
        <v>35076.629999999997</v>
      </c>
      <c r="E269" s="42"/>
      <c r="F269" s="42"/>
    </row>
    <row r="270" spans="2:6" ht="12.95" customHeight="1" x14ac:dyDescent="0.2">
      <c r="B270" s="44" t="s">
        <v>205</v>
      </c>
      <c r="C270" s="93">
        <v>38978.050000000003</v>
      </c>
      <c r="D270" s="29">
        <v>38978.050000000003</v>
      </c>
      <c r="E270" s="42"/>
      <c r="F270" s="42"/>
    </row>
    <row r="271" spans="2:6" ht="12.95" customHeight="1" x14ac:dyDescent="0.2">
      <c r="B271" s="44"/>
      <c r="C271" s="93"/>
      <c r="D271" s="29"/>
      <c r="E271" s="42"/>
      <c r="F271" s="42"/>
    </row>
    <row r="272" spans="2:6" x14ac:dyDescent="0.2">
      <c r="B272" s="28" t="s">
        <v>206</v>
      </c>
      <c r="C272" s="93"/>
      <c r="D272" s="94">
        <f>SUM(D273:D307)</f>
        <v>20822635.080000002</v>
      </c>
      <c r="E272" s="29"/>
      <c r="F272" s="29"/>
    </row>
    <row r="273" spans="2:9" x14ac:dyDescent="0.2">
      <c r="B273" s="44"/>
      <c r="C273" s="93"/>
      <c r="D273" s="29"/>
      <c r="E273" s="42"/>
      <c r="F273" s="42"/>
    </row>
    <row r="274" spans="2:9" ht="12.95" customHeight="1" x14ac:dyDescent="0.2">
      <c r="B274" s="44" t="s">
        <v>207</v>
      </c>
      <c r="C274" s="93">
        <v>14329849.99</v>
      </c>
      <c r="D274" s="29">
        <v>14329849.99</v>
      </c>
      <c r="E274" s="42">
        <v>0</v>
      </c>
      <c r="F274" s="42">
        <v>0</v>
      </c>
    </row>
    <row r="275" spans="2:9" ht="12.95" customHeight="1" x14ac:dyDescent="0.2">
      <c r="B275" s="44" t="s">
        <v>208</v>
      </c>
      <c r="C275" s="93">
        <v>115007.52</v>
      </c>
      <c r="D275" s="29">
        <v>115007.52</v>
      </c>
      <c r="E275" s="42">
        <v>0</v>
      </c>
      <c r="F275" s="42">
        <v>0</v>
      </c>
    </row>
    <row r="276" spans="2:9" ht="12.95" customHeight="1" x14ac:dyDescent="0.2">
      <c r="B276" s="44" t="s">
        <v>209</v>
      </c>
      <c r="C276" s="93">
        <v>7998.29</v>
      </c>
      <c r="D276" s="29">
        <v>7998.29</v>
      </c>
      <c r="E276" s="42">
        <v>0</v>
      </c>
      <c r="F276" s="42">
        <v>0</v>
      </c>
    </row>
    <row r="277" spans="2:9" ht="12.95" customHeight="1" x14ac:dyDescent="0.2">
      <c r="B277" s="45" t="s">
        <v>210</v>
      </c>
      <c r="C277" s="93">
        <v>2000.4</v>
      </c>
      <c r="D277" s="29">
        <v>2000.4</v>
      </c>
      <c r="E277" s="42">
        <v>0</v>
      </c>
      <c r="F277" s="42">
        <v>0</v>
      </c>
    </row>
    <row r="278" spans="2:9" ht="12.95" customHeight="1" x14ac:dyDescent="0.2">
      <c r="B278" s="44" t="s">
        <v>211</v>
      </c>
      <c r="C278" s="93">
        <v>510099.7</v>
      </c>
      <c r="D278" s="29">
        <v>510099.7</v>
      </c>
      <c r="E278" s="42">
        <v>0</v>
      </c>
      <c r="F278" s="42">
        <v>0</v>
      </c>
    </row>
    <row r="279" spans="2:9" ht="12.95" customHeight="1" x14ac:dyDescent="0.2">
      <c r="B279" s="44" t="s">
        <v>212</v>
      </c>
      <c r="C279" s="93">
        <v>1637100.24</v>
      </c>
      <c r="D279" s="29">
        <v>1637100.24</v>
      </c>
      <c r="E279" s="42">
        <v>0</v>
      </c>
      <c r="F279" s="42">
        <v>0</v>
      </c>
    </row>
    <row r="280" spans="2:9" ht="12.95" customHeight="1" x14ac:dyDescent="0.2">
      <c r="B280" s="44" t="s">
        <v>213</v>
      </c>
      <c r="C280" s="93">
        <v>-840410.16</v>
      </c>
      <c r="D280" s="29">
        <v>-840410.16</v>
      </c>
      <c r="E280" s="42">
        <v>0</v>
      </c>
      <c r="F280" s="42">
        <v>0</v>
      </c>
    </row>
    <row r="281" spans="2:9" ht="12.95" customHeight="1" x14ac:dyDescent="0.2">
      <c r="B281" s="44" t="s">
        <v>214</v>
      </c>
      <c r="C281" s="93">
        <v>66074.81</v>
      </c>
      <c r="D281" s="29">
        <v>66074.81</v>
      </c>
      <c r="E281" s="42">
        <v>0</v>
      </c>
      <c r="F281" s="42">
        <v>0</v>
      </c>
    </row>
    <row r="282" spans="2:9" ht="12.95" customHeight="1" x14ac:dyDescent="0.2">
      <c r="B282" s="44" t="s">
        <v>215</v>
      </c>
      <c r="C282" s="93">
        <v>8415.4500000000007</v>
      </c>
      <c r="D282" s="29">
        <v>8415.4500000000007</v>
      </c>
      <c r="E282" s="42">
        <v>0</v>
      </c>
      <c r="F282" s="42">
        <v>0</v>
      </c>
    </row>
    <row r="283" spans="2:9" ht="25.5" x14ac:dyDescent="0.2">
      <c r="B283" s="44" t="s">
        <v>216</v>
      </c>
      <c r="C283" s="93">
        <v>-789.64</v>
      </c>
      <c r="D283" s="29">
        <v>-789.64</v>
      </c>
      <c r="E283" s="42"/>
      <c r="F283" s="42"/>
    </row>
    <row r="284" spans="2:9" ht="25.5" x14ac:dyDescent="0.2">
      <c r="B284" s="44" t="s">
        <v>217</v>
      </c>
      <c r="C284" s="93">
        <v>49336.23</v>
      </c>
      <c r="D284" s="29">
        <v>49336.23</v>
      </c>
      <c r="E284" s="42"/>
      <c r="F284" s="42"/>
    </row>
    <row r="285" spans="2:9" x14ac:dyDescent="0.2">
      <c r="B285" s="44" t="s">
        <v>218</v>
      </c>
      <c r="C285" s="93">
        <v>13851.64</v>
      </c>
      <c r="D285" s="29">
        <v>13851.64</v>
      </c>
      <c r="E285" s="42">
        <v>0</v>
      </c>
      <c r="F285" s="42">
        <v>0</v>
      </c>
    </row>
    <row r="286" spans="2:9" x14ac:dyDescent="0.2">
      <c r="B286" s="44" t="s">
        <v>219</v>
      </c>
      <c r="C286" s="93">
        <v>479147.99</v>
      </c>
      <c r="D286" s="29">
        <v>479147.99</v>
      </c>
      <c r="E286" s="42">
        <v>0</v>
      </c>
      <c r="F286" s="42">
        <v>0</v>
      </c>
      <c r="H286" s="58">
        <f>+C286+G286</f>
        <v>479147.99</v>
      </c>
      <c r="I286" s="95"/>
    </row>
    <row r="287" spans="2:9" x14ac:dyDescent="0.2">
      <c r="B287" s="44" t="s">
        <v>220</v>
      </c>
      <c r="C287" s="93">
        <v>192197.14</v>
      </c>
      <c r="D287" s="29">
        <v>192197.14</v>
      </c>
      <c r="E287" s="42">
        <v>0</v>
      </c>
      <c r="F287" s="42">
        <v>0</v>
      </c>
    </row>
    <row r="288" spans="2:9" ht="12.95" customHeight="1" x14ac:dyDescent="0.2">
      <c r="B288" s="44" t="s">
        <v>221</v>
      </c>
      <c r="C288" s="93">
        <v>26039.279999999999</v>
      </c>
      <c r="D288" s="29">
        <v>26039.279999999999</v>
      </c>
      <c r="E288" s="42">
        <v>0</v>
      </c>
      <c r="F288" s="42">
        <v>0</v>
      </c>
    </row>
    <row r="289" spans="2:6" x14ac:dyDescent="0.2">
      <c r="B289" s="44" t="s">
        <v>222</v>
      </c>
      <c r="C289" s="93">
        <v>54499.519999999997</v>
      </c>
      <c r="D289" s="29">
        <v>54499.519999999997</v>
      </c>
      <c r="E289" s="42">
        <v>0</v>
      </c>
      <c r="F289" s="42">
        <v>0</v>
      </c>
    </row>
    <row r="290" spans="2:6" x14ac:dyDescent="0.2">
      <c r="B290" s="44" t="s">
        <v>223</v>
      </c>
      <c r="C290" s="93">
        <v>1394668.61</v>
      </c>
      <c r="D290" s="29">
        <v>1394668.61</v>
      </c>
      <c r="E290" s="42">
        <v>0</v>
      </c>
      <c r="F290" s="42">
        <v>0</v>
      </c>
    </row>
    <row r="291" spans="2:6" ht="12.95" customHeight="1" x14ac:dyDescent="0.2">
      <c r="B291" s="44" t="s">
        <v>224</v>
      </c>
      <c r="C291" s="93">
        <v>141154.79999999999</v>
      </c>
      <c r="D291" s="29">
        <v>141154.79999999999</v>
      </c>
      <c r="E291" s="42">
        <v>0</v>
      </c>
      <c r="F291" s="42">
        <v>0</v>
      </c>
    </row>
    <row r="292" spans="2:6" x14ac:dyDescent="0.2">
      <c r="B292" s="44" t="s">
        <v>225</v>
      </c>
      <c r="C292" s="93">
        <v>1180</v>
      </c>
      <c r="D292" s="29">
        <v>1180</v>
      </c>
      <c r="E292" s="42">
        <v>0</v>
      </c>
      <c r="F292" s="42">
        <v>0</v>
      </c>
    </row>
    <row r="293" spans="2:6" x14ac:dyDescent="0.2">
      <c r="B293" s="44" t="s">
        <v>226</v>
      </c>
      <c r="C293" s="93">
        <v>9654</v>
      </c>
      <c r="D293" s="29">
        <v>9654</v>
      </c>
      <c r="E293" s="42">
        <v>0</v>
      </c>
      <c r="F293" s="42">
        <v>0</v>
      </c>
    </row>
    <row r="294" spans="2:6" ht="25.5" x14ac:dyDescent="0.2">
      <c r="B294" s="44" t="s">
        <v>227</v>
      </c>
      <c r="C294" s="93">
        <v>47641.85</v>
      </c>
      <c r="D294" s="29">
        <v>47641.85</v>
      </c>
      <c r="E294" s="42">
        <v>0</v>
      </c>
      <c r="F294" s="42">
        <v>0</v>
      </c>
    </row>
    <row r="295" spans="2:6" ht="12.95" customHeight="1" x14ac:dyDescent="0.2">
      <c r="B295" s="44" t="s">
        <v>228</v>
      </c>
      <c r="C295" s="93">
        <v>33221.949999999997</v>
      </c>
      <c r="D295" s="29">
        <v>33221.949999999997</v>
      </c>
      <c r="E295" s="42">
        <v>0</v>
      </c>
      <c r="F295" s="42">
        <v>0</v>
      </c>
    </row>
    <row r="296" spans="2:6" x14ac:dyDescent="0.2">
      <c r="B296" s="44" t="s">
        <v>229</v>
      </c>
      <c r="C296" s="93">
        <v>92580.03</v>
      </c>
      <c r="D296" s="29">
        <v>92580.03</v>
      </c>
      <c r="E296" s="42">
        <v>0</v>
      </c>
      <c r="F296" s="42">
        <v>0</v>
      </c>
    </row>
    <row r="297" spans="2:6" x14ac:dyDescent="0.2">
      <c r="B297" s="44" t="s">
        <v>230</v>
      </c>
      <c r="C297" s="93">
        <v>48887.07</v>
      </c>
      <c r="D297" s="29">
        <v>48887.07</v>
      </c>
      <c r="E297" s="42">
        <v>0</v>
      </c>
      <c r="F297" s="42">
        <v>0</v>
      </c>
    </row>
    <row r="298" spans="2:6" x14ac:dyDescent="0.2">
      <c r="B298" s="44" t="s">
        <v>231</v>
      </c>
      <c r="C298" s="93">
        <v>81374.33</v>
      </c>
      <c r="D298" s="29">
        <v>81374.33</v>
      </c>
      <c r="E298" s="42">
        <v>0</v>
      </c>
      <c r="F298" s="42">
        <v>0</v>
      </c>
    </row>
    <row r="299" spans="2:6" x14ac:dyDescent="0.2">
      <c r="B299" s="44" t="s">
        <v>232</v>
      </c>
      <c r="C299" s="93">
        <v>21871</v>
      </c>
      <c r="D299" s="29">
        <v>21871</v>
      </c>
      <c r="E299" s="42">
        <v>0</v>
      </c>
      <c r="F299" s="42">
        <v>0</v>
      </c>
    </row>
    <row r="300" spans="2:6" x14ac:dyDescent="0.2">
      <c r="B300" s="44" t="s">
        <v>233</v>
      </c>
      <c r="C300" s="93">
        <v>307</v>
      </c>
      <c r="D300" s="29">
        <v>307</v>
      </c>
      <c r="E300" s="42">
        <v>0</v>
      </c>
      <c r="F300" s="42">
        <v>0</v>
      </c>
    </row>
    <row r="301" spans="2:6" x14ac:dyDescent="0.2">
      <c r="B301" s="44" t="s">
        <v>234</v>
      </c>
      <c r="C301" s="93">
        <v>208000</v>
      </c>
      <c r="D301" s="29">
        <v>208000</v>
      </c>
      <c r="E301" s="42">
        <v>0</v>
      </c>
      <c r="F301" s="42">
        <v>0</v>
      </c>
    </row>
    <row r="302" spans="2:6" x14ac:dyDescent="0.2">
      <c r="B302" s="44" t="s">
        <v>235</v>
      </c>
      <c r="C302" s="93">
        <v>11600</v>
      </c>
      <c r="D302" s="29">
        <v>11600</v>
      </c>
      <c r="E302" s="42">
        <v>0</v>
      </c>
      <c r="F302" s="42">
        <v>0</v>
      </c>
    </row>
    <row r="303" spans="2:6" x14ac:dyDescent="0.2">
      <c r="B303" s="44" t="s">
        <v>236</v>
      </c>
      <c r="C303" s="93">
        <v>307</v>
      </c>
      <c r="D303" s="29">
        <v>307</v>
      </c>
      <c r="E303" s="42">
        <v>0</v>
      </c>
      <c r="F303" s="42">
        <v>0</v>
      </c>
    </row>
    <row r="304" spans="2:6" ht="25.5" x14ac:dyDescent="0.2">
      <c r="B304" s="44" t="s">
        <v>237</v>
      </c>
      <c r="C304" s="93">
        <v>33798.78</v>
      </c>
      <c r="D304" s="29">
        <v>33798.78</v>
      </c>
      <c r="E304" s="42">
        <v>0</v>
      </c>
      <c r="F304" s="42">
        <v>0</v>
      </c>
    </row>
    <row r="305" spans="2:6" x14ac:dyDescent="0.2">
      <c r="B305" s="44" t="s">
        <v>238</v>
      </c>
      <c r="C305" s="93">
        <v>1930240.05</v>
      </c>
      <c r="D305" s="29">
        <v>1930240.05</v>
      </c>
      <c r="E305" s="42"/>
      <c r="F305" s="42"/>
    </row>
    <row r="306" spans="2:6" ht="25.5" x14ac:dyDescent="0.2">
      <c r="B306" s="44" t="s">
        <v>239</v>
      </c>
      <c r="C306" s="93">
        <v>115730.21</v>
      </c>
      <c r="D306" s="29">
        <v>115730.21</v>
      </c>
      <c r="E306" s="42">
        <v>0</v>
      </c>
      <c r="F306" s="42">
        <v>0</v>
      </c>
    </row>
    <row r="307" spans="2:6" ht="15" customHeight="1" x14ac:dyDescent="0.25">
      <c r="B307" s="96"/>
      <c r="C307" s="93"/>
      <c r="D307" s="29"/>
      <c r="E307" s="42"/>
      <c r="F307" s="42"/>
    </row>
    <row r="308" spans="2:6" x14ac:dyDescent="0.2">
      <c r="B308" s="97"/>
      <c r="C308" s="37">
        <f>SUM(C258:C307)</f>
        <v>21519001.610000003</v>
      </c>
      <c r="D308" s="37">
        <f>+D272+D259</f>
        <v>21519001.610000003</v>
      </c>
      <c r="E308" s="81">
        <f>SUM(E258:E307)</f>
        <v>0</v>
      </c>
      <c r="F308" s="81">
        <f>SUM(F258:F307)</f>
        <v>0</v>
      </c>
    </row>
    <row r="309" spans="2:6" x14ac:dyDescent="0.2">
      <c r="B309" s="97"/>
      <c r="C309" s="38"/>
      <c r="D309" s="38"/>
      <c r="E309" s="98"/>
      <c r="F309" s="98"/>
    </row>
    <row r="310" spans="2:6" x14ac:dyDescent="0.2">
      <c r="B310" s="97"/>
      <c r="C310" s="38"/>
      <c r="D310" s="38"/>
      <c r="E310" s="38"/>
      <c r="F310" s="38"/>
    </row>
    <row r="311" spans="2:6" x14ac:dyDescent="0.2">
      <c r="B311" s="99" t="s">
        <v>194</v>
      </c>
      <c r="C311" s="92" t="s">
        <v>8</v>
      </c>
      <c r="D311" s="24" t="s">
        <v>113</v>
      </c>
      <c r="E311" s="24" t="s">
        <v>114</v>
      </c>
      <c r="F311" s="24" t="s">
        <v>115</v>
      </c>
    </row>
    <row r="312" spans="2:6" x14ac:dyDescent="0.2">
      <c r="B312" s="28" t="s">
        <v>240</v>
      </c>
      <c r="C312" s="29"/>
      <c r="D312" s="29"/>
      <c r="E312" s="29"/>
      <c r="F312" s="29"/>
    </row>
    <row r="313" spans="2:6" ht="12.95" customHeight="1" x14ac:dyDescent="0.2">
      <c r="B313" s="44" t="s">
        <v>241</v>
      </c>
      <c r="C313" s="42">
        <v>6365931.3300000001</v>
      </c>
      <c r="D313" s="42">
        <v>6365931.3300000001</v>
      </c>
      <c r="E313" s="42">
        <v>0</v>
      </c>
      <c r="F313" s="42">
        <v>0</v>
      </c>
    </row>
    <row r="314" spans="2:6" ht="12.95" customHeight="1" x14ac:dyDescent="0.2">
      <c r="B314" s="44" t="s">
        <v>242</v>
      </c>
      <c r="C314" s="42">
        <v>907290</v>
      </c>
      <c r="D314" s="42">
        <v>907290</v>
      </c>
      <c r="E314" s="42">
        <v>0</v>
      </c>
      <c r="F314" s="42">
        <v>0</v>
      </c>
    </row>
    <row r="315" spans="2:6" ht="12.95" customHeight="1" x14ac:dyDescent="0.2">
      <c r="B315" s="44" t="s">
        <v>243</v>
      </c>
      <c r="C315" s="42">
        <v>6650</v>
      </c>
      <c r="D315" s="42">
        <v>6650</v>
      </c>
      <c r="E315" s="42">
        <v>0</v>
      </c>
      <c r="F315" s="42">
        <v>0</v>
      </c>
    </row>
    <row r="316" spans="2:6" ht="12.95" customHeight="1" x14ac:dyDescent="0.2">
      <c r="B316" s="44" t="s">
        <v>244</v>
      </c>
      <c r="C316" s="42">
        <v>6940</v>
      </c>
      <c r="D316" s="42">
        <v>6940</v>
      </c>
      <c r="E316" s="42">
        <v>0</v>
      </c>
      <c r="F316" s="42">
        <v>0</v>
      </c>
    </row>
    <row r="317" spans="2:6" x14ac:dyDescent="0.2">
      <c r="B317" s="46"/>
      <c r="C317" s="29"/>
      <c r="D317" s="29"/>
      <c r="E317" s="29"/>
      <c r="F317" s="29"/>
    </row>
    <row r="318" spans="2:6" x14ac:dyDescent="0.2">
      <c r="C318" s="37">
        <f>SUM(C312:C317)</f>
        <v>7286811.3300000001</v>
      </c>
      <c r="D318" s="37">
        <f>SUM(D312:D317)</f>
        <v>7286811.3300000001</v>
      </c>
      <c r="E318" s="81">
        <f>SUM(E312:E317)</f>
        <v>0</v>
      </c>
      <c r="F318" s="81">
        <f>SUM(F312:F317)</f>
        <v>0</v>
      </c>
    </row>
    <row r="319" spans="2:6" x14ac:dyDescent="0.2">
      <c r="C319" s="38"/>
      <c r="D319" s="38"/>
      <c r="E319" s="98"/>
      <c r="F319" s="98"/>
    </row>
    <row r="320" spans="2:6" x14ac:dyDescent="0.2">
      <c r="C320" s="38"/>
      <c r="D320" s="38"/>
      <c r="E320" s="38"/>
      <c r="F320" s="38"/>
    </row>
    <row r="321" spans="2:5" x14ac:dyDescent="0.2">
      <c r="B321" s="82" t="s">
        <v>245</v>
      </c>
      <c r="C321" s="83" t="s">
        <v>8</v>
      </c>
      <c r="D321" s="24" t="s">
        <v>246</v>
      </c>
      <c r="E321" s="24" t="s">
        <v>192</v>
      </c>
    </row>
    <row r="322" spans="2:5" x14ac:dyDescent="0.2">
      <c r="B322" s="100" t="s">
        <v>247</v>
      </c>
      <c r="C322" s="101"/>
      <c r="D322" s="102"/>
      <c r="E322" s="103"/>
    </row>
    <row r="323" spans="2:5" x14ac:dyDescent="0.2">
      <c r="B323" s="51" t="s">
        <v>117</v>
      </c>
      <c r="C323" s="30"/>
      <c r="D323" s="104"/>
      <c r="E323" s="105"/>
    </row>
    <row r="324" spans="2:5" x14ac:dyDescent="0.2">
      <c r="B324" s="106"/>
      <c r="C324" s="107"/>
      <c r="D324" s="108"/>
      <c r="E324" s="109"/>
    </row>
    <row r="325" spans="2:5" x14ac:dyDescent="0.2">
      <c r="C325" s="81">
        <v>0</v>
      </c>
      <c r="D325" s="110"/>
      <c r="E325" s="111"/>
    </row>
    <row r="326" spans="2:5" x14ac:dyDescent="0.2">
      <c r="C326" s="112"/>
      <c r="D326" s="113"/>
      <c r="E326" s="113"/>
    </row>
    <row r="327" spans="2:5" x14ac:dyDescent="0.2">
      <c r="C327" s="112"/>
      <c r="D327" s="113"/>
      <c r="E327" s="113"/>
    </row>
    <row r="328" spans="2:5" ht="25.5" x14ac:dyDescent="0.2">
      <c r="B328" s="99" t="s">
        <v>248</v>
      </c>
      <c r="C328" s="92" t="s">
        <v>8</v>
      </c>
      <c r="D328" s="24" t="s">
        <v>246</v>
      </c>
      <c r="E328" s="24" t="s">
        <v>192</v>
      </c>
    </row>
    <row r="329" spans="2:5" x14ac:dyDescent="0.2">
      <c r="B329" s="28" t="s">
        <v>249</v>
      </c>
      <c r="C329" s="29"/>
      <c r="D329" s="104"/>
      <c r="E329" s="105"/>
    </row>
    <row r="330" spans="2:5" ht="12.95" customHeight="1" x14ac:dyDescent="0.2">
      <c r="B330" s="44" t="s">
        <v>250</v>
      </c>
      <c r="C330" s="29">
        <v>-102.08</v>
      </c>
      <c r="D330" s="104" t="s">
        <v>251</v>
      </c>
      <c r="E330" s="105"/>
    </row>
    <row r="331" spans="2:5" ht="12.95" customHeight="1" x14ac:dyDescent="0.2">
      <c r="B331" s="44" t="s">
        <v>252</v>
      </c>
      <c r="C331" s="29">
        <v>28766.29</v>
      </c>
      <c r="D331" s="104" t="s">
        <v>251</v>
      </c>
      <c r="E331" s="105"/>
    </row>
    <row r="332" spans="2:5" ht="12.95" customHeight="1" x14ac:dyDescent="0.2">
      <c r="B332" s="44" t="s">
        <v>253</v>
      </c>
      <c r="C332" s="29">
        <v>-2219067.88</v>
      </c>
      <c r="D332" s="104" t="s">
        <v>251</v>
      </c>
      <c r="E332" s="105"/>
    </row>
    <row r="333" spans="2:5" ht="12.95" customHeight="1" x14ac:dyDescent="0.2">
      <c r="B333" s="44" t="s">
        <v>254</v>
      </c>
      <c r="C333" s="29">
        <v>99365.23</v>
      </c>
      <c r="D333" s="104" t="s">
        <v>251</v>
      </c>
      <c r="E333" s="105"/>
    </row>
    <row r="334" spans="2:5" ht="12.95" customHeight="1" x14ac:dyDescent="0.2">
      <c r="B334" s="44" t="s">
        <v>255</v>
      </c>
      <c r="C334" s="29">
        <v>187318.88</v>
      </c>
      <c r="D334" s="104" t="s">
        <v>251</v>
      </c>
      <c r="E334" s="105"/>
    </row>
    <row r="335" spans="2:5" x14ac:dyDescent="0.2">
      <c r="B335" s="46"/>
      <c r="C335" s="29"/>
      <c r="D335" s="104"/>
      <c r="E335" s="105"/>
    </row>
    <row r="336" spans="2:5" x14ac:dyDescent="0.2">
      <c r="C336" s="37">
        <f>SUM(C329:C335)</f>
        <v>-1903719.56</v>
      </c>
      <c r="D336" s="110"/>
      <c r="E336" s="111"/>
    </row>
    <row r="337" spans="2:5" x14ac:dyDescent="0.2">
      <c r="C337" s="38"/>
      <c r="D337" s="113"/>
      <c r="E337" s="113"/>
    </row>
    <row r="339" spans="2:5" x14ac:dyDescent="0.2">
      <c r="B339" s="82" t="s">
        <v>256</v>
      </c>
      <c r="C339" s="83" t="s">
        <v>8</v>
      </c>
      <c r="D339" s="24" t="s">
        <v>246</v>
      </c>
      <c r="E339" s="24" t="s">
        <v>192</v>
      </c>
    </row>
    <row r="340" spans="2:5" x14ac:dyDescent="0.2">
      <c r="B340" s="100" t="s">
        <v>257</v>
      </c>
      <c r="C340" s="101"/>
      <c r="D340" s="114"/>
      <c r="E340" s="103"/>
    </row>
    <row r="341" spans="2:5" x14ac:dyDescent="0.2">
      <c r="B341" s="115" t="s">
        <v>117</v>
      </c>
      <c r="C341" s="116"/>
      <c r="D341" s="117"/>
      <c r="E341" s="105"/>
    </row>
    <row r="342" spans="2:5" x14ac:dyDescent="0.2">
      <c r="B342" s="106"/>
      <c r="C342" s="107"/>
      <c r="D342" s="118"/>
      <c r="E342" s="109"/>
    </row>
    <row r="343" spans="2:5" x14ac:dyDescent="0.2">
      <c r="C343" s="81">
        <f>SUM(C342:C342)</f>
        <v>0</v>
      </c>
      <c r="D343" s="110"/>
      <c r="E343" s="111"/>
    </row>
    <row r="346" spans="2:5" x14ac:dyDescent="0.2">
      <c r="B346" s="82" t="s">
        <v>258</v>
      </c>
      <c r="C346" s="83" t="s">
        <v>8</v>
      </c>
      <c r="D346" s="119" t="s">
        <v>246</v>
      </c>
      <c r="E346" s="119" t="s">
        <v>131</v>
      </c>
    </row>
    <row r="347" spans="2:5" x14ac:dyDescent="0.2">
      <c r="B347" s="100" t="s">
        <v>259</v>
      </c>
      <c r="C347" s="27"/>
      <c r="D347" s="27">
        <v>0</v>
      </c>
      <c r="E347" s="27">
        <v>0</v>
      </c>
    </row>
    <row r="348" spans="2:5" x14ac:dyDescent="0.2">
      <c r="B348" s="115" t="s">
        <v>117</v>
      </c>
      <c r="C348" s="30"/>
      <c r="D348" s="30"/>
      <c r="E348" s="30"/>
    </row>
    <row r="349" spans="2:5" x14ac:dyDescent="0.2">
      <c r="B349" s="53"/>
      <c r="C349" s="120"/>
      <c r="D349" s="120">
        <v>0</v>
      </c>
      <c r="E349" s="120">
        <v>0</v>
      </c>
    </row>
    <row r="350" spans="2:5" x14ac:dyDescent="0.2">
      <c r="C350" s="81">
        <f>SUM(C349:C349)</f>
        <v>0</v>
      </c>
      <c r="D350" s="110"/>
      <c r="E350" s="111"/>
    </row>
    <row r="353" spans="2:5" ht="25.5" x14ac:dyDescent="0.2">
      <c r="B353" s="99" t="s">
        <v>260</v>
      </c>
      <c r="C353" s="92" t="s">
        <v>8</v>
      </c>
      <c r="D353" s="24" t="s">
        <v>246</v>
      </c>
      <c r="E353" s="24" t="s">
        <v>192</v>
      </c>
    </row>
    <row r="354" spans="2:5" x14ac:dyDescent="0.2">
      <c r="B354" s="28" t="s">
        <v>261</v>
      </c>
      <c r="C354" s="29"/>
      <c r="D354" s="104"/>
      <c r="E354" s="105"/>
    </row>
    <row r="355" spans="2:5" ht="12.95" customHeight="1" x14ac:dyDescent="0.2">
      <c r="B355" s="44" t="s">
        <v>262</v>
      </c>
      <c r="C355" s="29">
        <v>4500000</v>
      </c>
      <c r="D355" s="104" t="s">
        <v>251</v>
      </c>
      <c r="E355" s="105"/>
    </row>
    <row r="356" spans="2:5" ht="12.95" customHeight="1" x14ac:dyDescent="0.2">
      <c r="B356" s="44" t="s">
        <v>263</v>
      </c>
      <c r="C356" s="29">
        <v>14402000</v>
      </c>
      <c r="D356" s="104" t="s">
        <v>251</v>
      </c>
      <c r="E356" s="105"/>
    </row>
    <row r="357" spans="2:5" ht="12.95" customHeight="1" x14ac:dyDescent="0.2">
      <c r="B357" s="44" t="s">
        <v>264</v>
      </c>
      <c r="C357" s="29">
        <v>4076.59</v>
      </c>
      <c r="D357" s="104" t="s">
        <v>251</v>
      </c>
      <c r="E357" s="105"/>
    </row>
    <row r="358" spans="2:5" ht="12.95" customHeight="1" x14ac:dyDescent="0.2">
      <c r="B358" s="44" t="s">
        <v>265</v>
      </c>
      <c r="C358" s="29">
        <v>2777457.07</v>
      </c>
      <c r="D358" s="104" t="s">
        <v>251</v>
      </c>
      <c r="E358" s="105"/>
    </row>
    <row r="359" spans="2:5" ht="12.95" customHeight="1" x14ac:dyDescent="0.2">
      <c r="B359" s="44" t="s">
        <v>266</v>
      </c>
      <c r="C359" s="29">
        <v>6613024</v>
      </c>
      <c r="D359" s="104" t="s">
        <v>251</v>
      </c>
      <c r="E359" s="105"/>
    </row>
    <row r="360" spans="2:5" ht="12.95" customHeight="1" x14ac:dyDescent="0.2">
      <c r="B360" s="44" t="s">
        <v>267</v>
      </c>
      <c r="C360" s="29">
        <v>12000000</v>
      </c>
      <c r="D360" s="104" t="s">
        <v>251</v>
      </c>
      <c r="E360" s="105"/>
    </row>
    <row r="361" spans="2:5" ht="12.95" customHeight="1" x14ac:dyDescent="0.2">
      <c r="B361" s="44" t="s">
        <v>268</v>
      </c>
      <c r="C361" s="29">
        <v>10000000</v>
      </c>
      <c r="D361" s="104" t="s">
        <v>251</v>
      </c>
      <c r="E361" s="105"/>
    </row>
    <row r="362" spans="2:5" ht="12.95" customHeight="1" x14ac:dyDescent="0.2">
      <c r="B362" s="44" t="s">
        <v>269</v>
      </c>
      <c r="C362" s="29">
        <v>5109270.03</v>
      </c>
      <c r="D362" s="104" t="s">
        <v>251</v>
      </c>
      <c r="E362" s="105"/>
    </row>
    <row r="363" spans="2:5" ht="12.95" customHeight="1" x14ac:dyDescent="0.2">
      <c r="B363" s="44" t="s">
        <v>270</v>
      </c>
      <c r="C363" s="29">
        <v>4667855.5999999996</v>
      </c>
      <c r="D363" s="104" t="s">
        <v>251</v>
      </c>
      <c r="E363" s="105"/>
    </row>
    <row r="364" spans="2:5" ht="12.95" customHeight="1" x14ac:dyDescent="0.2">
      <c r="B364" s="44" t="s">
        <v>271</v>
      </c>
      <c r="C364" s="29">
        <v>8000000</v>
      </c>
      <c r="D364" s="104" t="s">
        <v>251</v>
      </c>
      <c r="E364" s="105"/>
    </row>
    <row r="365" spans="2:5" ht="12.95" customHeight="1" x14ac:dyDescent="0.2">
      <c r="B365" s="44" t="s">
        <v>272</v>
      </c>
      <c r="C365" s="29">
        <v>1800000</v>
      </c>
      <c r="D365" s="104" t="s">
        <v>251</v>
      </c>
      <c r="E365" s="105"/>
    </row>
    <row r="366" spans="2:5" ht="12.95" customHeight="1" x14ac:dyDescent="0.2">
      <c r="B366" s="44" t="s">
        <v>273</v>
      </c>
      <c r="C366" s="29">
        <v>2320055</v>
      </c>
      <c r="D366" s="104" t="s">
        <v>251</v>
      </c>
      <c r="E366" s="105"/>
    </row>
    <row r="367" spans="2:5" ht="12.95" customHeight="1" x14ac:dyDescent="0.2">
      <c r="B367" s="44" t="s">
        <v>274</v>
      </c>
      <c r="C367" s="29">
        <v>-146823.19</v>
      </c>
      <c r="D367" s="104" t="s">
        <v>251</v>
      </c>
      <c r="E367" s="105"/>
    </row>
    <row r="368" spans="2:5" ht="12.95" customHeight="1" x14ac:dyDescent="0.2">
      <c r="B368" s="44" t="s">
        <v>275</v>
      </c>
      <c r="C368" s="29">
        <v>1058882.1100000001</v>
      </c>
      <c r="D368" s="104" t="s">
        <v>251</v>
      </c>
      <c r="E368" s="105"/>
    </row>
    <row r="369" spans="2:5" ht="12.95" customHeight="1" x14ac:dyDescent="0.2">
      <c r="B369" s="44" t="s">
        <v>276</v>
      </c>
      <c r="C369" s="29">
        <v>25543.05</v>
      </c>
      <c r="D369" s="104" t="s">
        <v>251</v>
      </c>
      <c r="E369" s="105"/>
    </row>
    <row r="370" spans="2:5" ht="12.95" customHeight="1" x14ac:dyDescent="0.2">
      <c r="B370" s="44" t="s">
        <v>277</v>
      </c>
      <c r="C370" s="29">
        <v>5046477.87</v>
      </c>
      <c r="D370" s="104" t="s">
        <v>251</v>
      </c>
      <c r="E370" s="105"/>
    </row>
    <row r="371" spans="2:5" ht="12.95" customHeight="1" x14ac:dyDescent="0.2">
      <c r="B371" s="44" t="s">
        <v>278</v>
      </c>
      <c r="C371" s="29">
        <v>1518974.31</v>
      </c>
      <c r="D371" s="104" t="s">
        <v>251</v>
      </c>
      <c r="E371" s="105"/>
    </row>
    <row r="372" spans="2:5" ht="12.95" customHeight="1" x14ac:dyDescent="0.2">
      <c r="B372" s="44" t="s">
        <v>279</v>
      </c>
      <c r="C372" s="29">
        <v>59120.800000000003</v>
      </c>
      <c r="D372" s="104" t="s">
        <v>251</v>
      </c>
      <c r="E372" s="105"/>
    </row>
    <row r="373" spans="2:5" ht="12.95" customHeight="1" x14ac:dyDescent="0.2">
      <c r="B373" s="44" t="s">
        <v>280</v>
      </c>
      <c r="C373" s="29">
        <v>118356.45</v>
      </c>
      <c r="D373" s="104" t="s">
        <v>251</v>
      </c>
      <c r="E373" s="105"/>
    </row>
    <row r="374" spans="2:5" ht="12.95" customHeight="1" x14ac:dyDescent="0.2">
      <c r="B374" s="44" t="s">
        <v>281</v>
      </c>
      <c r="C374" s="29">
        <v>851935.11</v>
      </c>
      <c r="D374" s="104" t="s">
        <v>251</v>
      </c>
      <c r="E374" s="105"/>
    </row>
    <row r="375" spans="2:5" ht="12.95" customHeight="1" x14ac:dyDescent="0.2">
      <c r="B375" s="44" t="s">
        <v>266</v>
      </c>
      <c r="C375" s="29">
        <v>3030161</v>
      </c>
      <c r="D375" s="104" t="s">
        <v>251</v>
      </c>
      <c r="E375" s="105"/>
    </row>
    <row r="376" spans="2:5" ht="12.95" customHeight="1" x14ac:dyDescent="0.2">
      <c r="B376" s="44" t="s">
        <v>282</v>
      </c>
      <c r="C376" s="29">
        <v>406811.47</v>
      </c>
      <c r="D376" s="104" t="s">
        <v>251</v>
      </c>
      <c r="E376" s="105"/>
    </row>
    <row r="377" spans="2:5" ht="12.95" customHeight="1" x14ac:dyDescent="0.2">
      <c r="B377" s="44" t="s">
        <v>283</v>
      </c>
      <c r="C377" s="29">
        <v>18937.59</v>
      </c>
      <c r="D377" s="104" t="s">
        <v>251</v>
      </c>
      <c r="E377" s="105"/>
    </row>
    <row r="378" spans="2:5" ht="12.95" customHeight="1" x14ac:dyDescent="0.2">
      <c r="B378" s="44" t="s">
        <v>284</v>
      </c>
      <c r="C378" s="29">
        <v>1857761.98</v>
      </c>
      <c r="D378" s="104" t="s">
        <v>251</v>
      </c>
      <c r="E378" s="105"/>
    </row>
    <row r="379" spans="2:5" ht="12.95" customHeight="1" x14ac:dyDescent="0.2">
      <c r="B379" s="44" t="s">
        <v>285</v>
      </c>
      <c r="C379" s="29">
        <v>1762883.99</v>
      </c>
      <c r="D379" s="104" t="s">
        <v>251</v>
      </c>
      <c r="E379" s="105"/>
    </row>
    <row r="380" spans="2:5" ht="12.95" customHeight="1" x14ac:dyDescent="0.2">
      <c r="B380" s="44" t="s">
        <v>286</v>
      </c>
      <c r="C380" s="29">
        <v>230893.4</v>
      </c>
      <c r="D380" s="104" t="s">
        <v>251</v>
      </c>
      <c r="E380" s="105"/>
    </row>
    <row r="381" spans="2:5" ht="12.95" customHeight="1" x14ac:dyDescent="0.2">
      <c r="B381" s="44" t="s">
        <v>287</v>
      </c>
      <c r="C381" s="29">
        <v>-5453.07</v>
      </c>
      <c r="D381" s="104" t="s">
        <v>251</v>
      </c>
      <c r="E381" s="105"/>
    </row>
    <row r="382" spans="2:5" x14ac:dyDescent="0.2">
      <c r="B382" s="46"/>
      <c r="C382" s="29"/>
      <c r="D382" s="104"/>
      <c r="E382" s="105"/>
    </row>
    <row r="383" spans="2:5" x14ac:dyDescent="0.2">
      <c r="C383" s="37">
        <f>SUM(C354:C382)</f>
        <v>88028201.160000011</v>
      </c>
      <c r="D383" s="110"/>
      <c r="E383" s="111"/>
    </row>
    <row r="384" spans="2:5" x14ac:dyDescent="0.2">
      <c r="C384" s="48"/>
      <c r="D384" s="48"/>
      <c r="E384" s="48"/>
    </row>
    <row r="387" spans="2:5" x14ac:dyDescent="0.2">
      <c r="B387" s="99" t="s">
        <v>288</v>
      </c>
      <c r="C387" s="92" t="s">
        <v>8</v>
      </c>
      <c r="D387" s="24" t="s">
        <v>246</v>
      </c>
      <c r="E387" s="24" t="s">
        <v>192</v>
      </c>
    </row>
    <row r="388" spans="2:5" x14ac:dyDescent="0.2">
      <c r="B388" s="28" t="s">
        <v>289</v>
      </c>
      <c r="C388" s="29"/>
      <c r="D388" s="104"/>
      <c r="E388" s="105"/>
    </row>
    <row r="389" spans="2:5" x14ac:dyDescent="0.2">
      <c r="B389" s="44" t="s">
        <v>290</v>
      </c>
      <c r="C389" s="29">
        <v>10414690.060000001</v>
      </c>
      <c r="D389" s="104" t="s">
        <v>251</v>
      </c>
      <c r="E389" s="105"/>
    </row>
    <row r="390" spans="2:5" x14ac:dyDescent="0.2">
      <c r="B390" s="106"/>
      <c r="C390" s="29"/>
      <c r="D390" s="108"/>
      <c r="E390" s="109"/>
    </row>
    <row r="391" spans="2:5" x14ac:dyDescent="0.2">
      <c r="C391" s="37">
        <f>SUM(C388:C390)</f>
        <v>10414690.060000001</v>
      </c>
      <c r="D391" s="110"/>
      <c r="E391" s="111"/>
    </row>
    <row r="392" spans="2:5" x14ac:dyDescent="0.2">
      <c r="C392" s="48"/>
      <c r="D392" s="48"/>
      <c r="E392" s="48"/>
    </row>
    <row r="393" spans="2:5" x14ac:dyDescent="0.2">
      <c r="C393" s="48"/>
      <c r="D393" s="48"/>
      <c r="E393" s="48"/>
    </row>
    <row r="394" spans="2:5" x14ac:dyDescent="0.2">
      <c r="C394" s="48"/>
      <c r="D394" s="48"/>
      <c r="E394" s="48"/>
    </row>
    <row r="395" spans="2:5" x14ac:dyDescent="0.2">
      <c r="C395" s="48"/>
      <c r="D395" s="48"/>
      <c r="E395" s="48"/>
    </row>
    <row r="396" spans="2:5" x14ac:dyDescent="0.2">
      <c r="B396" s="18" t="s">
        <v>291</v>
      </c>
    </row>
    <row r="397" spans="2:5" x14ac:dyDescent="0.2">
      <c r="B397" s="18"/>
    </row>
    <row r="398" spans="2:5" x14ac:dyDescent="0.2">
      <c r="B398" s="18" t="s">
        <v>292</v>
      </c>
    </row>
    <row r="400" spans="2:5" x14ac:dyDescent="0.2">
      <c r="B400" s="99" t="s">
        <v>293</v>
      </c>
      <c r="C400" s="92" t="s">
        <v>8</v>
      </c>
      <c r="D400" s="24" t="s">
        <v>294</v>
      </c>
      <c r="E400" s="24" t="s">
        <v>131</v>
      </c>
    </row>
    <row r="401" spans="2:5" x14ac:dyDescent="0.2">
      <c r="B401" s="25" t="s">
        <v>295</v>
      </c>
      <c r="C401" s="29"/>
      <c r="D401" s="27"/>
      <c r="E401" s="27"/>
    </row>
    <row r="402" spans="2:5" ht="12.95" customHeight="1" x14ac:dyDescent="0.2">
      <c r="B402" s="44" t="s">
        <v>296</v>
      </c>
      <c r="C402" s="29">
        <v>229427.59</v>
      </c>
      <c r="D402" s="30"/>
      <c r="E402" s="30"/>
    </row>
    <row r="403" spans="2:5" ht="12.95" customHeight="1" x14ac:dyDescent="0.2">
      <c r="B403" s="44" t="s">
        <v>297</v>
      </c>
      <c r="C403" s="29">
        <v>7207.14</v>
      </c>
      <c r="D403" s="30"/>
      <c r="E403" s="30"/>
    </row>
    <row r="404" spans="2:5" ht="12.95" customHeight="1" x14ac:dyDescent="0.2">
      <c r="B404" s="44" t="s">
        <v>298</v>
      </c>
      <c r="C404" s="29">
        <v>23328.16</v>
      </c>
      <c r="D404" s="30"/>
      <c r="E404" s="30"/>
    </row>
    <row r="405" spans="2:5" ht="12.95" customHeight="1" x14ac:dyDescent="0.2">
      <c r="B405" s="44" t="s">
        <v>299</v>
      </c>
      <c r="C405" s="29">
        <v>299235.34000000003</v>
      </c>
      <c r="D405" s="30"/>
      <c r="E405" s="30"/>
    </row>
    <row r="406" spans="2:5" ht="12.95" customHeight="1" x14ac:dyDescent="0.2">
      <c r="B406" s="44" t="s">
        <v>300</v>
      </c>
      <c r="C406" s="29">
        <v>370.88</v>
      </c>
      <c r="D406" s="30"/>
      <c r="E406" s="30"/>
    </row>
    <row r="407" spans="2:5" ht="12.95" customHeight="1" x14ac:dyDescent="0.2">
      <c r="B407" s="44" t="s">
        <v>301</v>
      </c>
      <c r="C407" s="29">
        <v>90088.04</v>
      </c>
      <c r="D407" s="30"/>
      <c r="E407" s="30"/>
    </row>
    <row r="408" spans="2:5" ht="12.95" customHeight="1" x14ac:dyDescent="0.2">
      <c r="B408" s="44" t="s">
        <v>302</v>
      </c>
      <c r="C408" s="29">
        <v>70480.61</v>
      </c>
      <c r="D408" s="30"/>
      <c r="E408" s="30"/>
    </row>
    <row r="409" spans="2:5" ht="12.95" customHeight="1" x14ac:dyDescent="0.2">
      <c r="B409" s="44" t="s">
        <v>303</v>
      </c>
      <c r="C409" s="29">
        <v>13263.05</v>
      </c>
      <c r="D409" s="30"/>
      <c r="E409" s="30"/>
    </row>
    <row r="410" spans="2:5" ht="12.95" customHeight="1" x14ac:dyDescent="0.2">
      <c r="B410" s="44" t="s">
        <v>304</v>
      </c>
      <c r="C410" s="29">
        <v>42822.31</v>
      </c>
      <c r="D410" s="30"/>
      <c r="E410" s="30"/>
    </row>
    <row r="411" spans="2:5" ht="12.95" customHeight="1" x14ac:dyDescent="0.2">
      <c r="B411" s="44" t="s">
        <v>305</v>
      </c>
      <c r="C411" s="29">
        <v>281.42</v>
      </c>
      <c r="D411" s="30"/>
      <c r="E411" s="30"/>
    </row>
    <row r="412" spans="2:5" ht="12.95" customHeight="1" x14ac:dyDescent="0.2">
      <c r="B412" s="44" t="s">
        <v>306</v>
      </c>
      <c r="C412" s="29">
        <v>59610.89</v>
      </c>
      <c r="D412" s="30"/>
      <c r="E412" s="30"/>
    </row>
    <row r="413" spans="2:5" ht="12.95" customHeight="1" x14ac:dyDescent="0.2">
      <c r="B413" s="44" t="s">
        <v>307</v>
      </c>
      <c r="C413" s="29">
        <v>3199607.07</v>
      </c>
      <c r="D413" s="30"/>
      <c r="E413" s="30"/>
    </row>
    <row r="414" spans="2:5" ht="12.95" customHeight="1" x14ac:dyDescent="0.2">
      <c r="B414" s="44" t="s">
        <v>308</v>
      </c>
      <c r="C414" s="29">
        <v>149823.46</v>
      </c>
      <c r="D414" s="30"/>
      <c r="E414" s="30"/>
    </row>
    <row r="415" spans="2:5" ht="12.95" customHeight="1" x14ac:dyDescent="0.2">
      <c r="B415" s="44" t="s">
        <v>309</v>
      </c>
      <c r="C415" s="29">
        <v>39225.21</v>
      </c>
      <c r="D415" s="30"/>
      <c r="E415" s="30"/>
    </row>
    <row r="416" spans="2:5" ht="12.95" customHeight="1" x14ac:dyDescent="0.2">
      <c r="B416" s="44" t="s">
        <v>310</v>
      </c>
      <c r="C416" s="29">
        <v>5511.02</v>
      </c>
      <c r="D416" s="30"/>
      <c r="E416" s="30"/>
    </row>
    <row r="417" spans="2:5" ht="12.95" customHeight="1" x14ac:dyDescent="0.2">
      <c r="B417" s="44" t="s">
        <v>311</v>
      </c>
      <c r="C417" s="29">
        <v>9436.2900000000009</v>
      </c>
      <c r="D417" s="30"/>
      <c r="E417" s="30"/>
    </row>
    <row r="418" spans="2:5" ht="12.95" customHeight="1" x14ac:dyDescent="0.2">
      <c r="B418" s="44" t="s">
        <v>312</v>
      </c>
      <c r="C418" s="29">
        <v>5293.61</v>
      </c>
      <c r="D418" s="30"/>
      <c r="E418" s="30"/>
    </row>
    <row r="419" spans="2:5" ht="12.95" customHeight="1" x14ac:dyDescent="0.2">
      <c r="B419" s="44" t="s">
        <v>313</v>
      </c>
      <c r="C419" s="29">
        <v>43529.38</v>
      </c>
      <c r="D419" s="30"/>
      <c r="E419" s="30"/>
    </row>
    <row r="420" spans="2:5" ht="12.95" customHeight="1" x14ac:dyDescent="0.2">
      <c r="B420" s="44" t="s">
        <v>314</v>
      </c>
      <c r="C420" s="29">
        <v>14301.19</v>
      </c>
      <c r="D420" s="30"/>
      <c r="E420" s="30"/>
    </row>
    <row r="421" spans="2:5" ht="12.95" customHeight="1" x14ac:dyDescent="0.2">
      <c r="B421" s="44" t="s">
        <v>315</v>
      </c>
      <c r="C421" s="29">
        <v>299139.21000000002</v>
      </c>
      <c r="D421" s="30"/>
      <c r="E421" s="30"/>
    </row>
    <row r="422" spans="2:5" ht="12.95" customHeight="1" x14ac:dyDescent="0.2">
      <c r="B422" s="44" t="s">
        <v>316</v>
      </c>
      <c r="C422" s="29">
        <v>8362124.2199999997</v>
      </c>
      <c r="D422" s="30"/>
      <c r="E422" s="30"/>
    </row>
    <row r="423" spans="2:5" ht="12.95" customHeight="1" x14ac:dyDescent="0.2">
      <c r="B423" s="44" t="s">
        <v>317</v>
      </c>
      <c r="C423" s="29">
        <v>366.56</v>
      </c>
      <c r="D423" s="30"/>
      <c r="E423" s="30"/>
    </row>
    <row r="424" spans="2:5" ht="12.95" customHeight="1" x14ac:dyDescent="0.2">
      <c r="B424" s="44" t="s">
        <v>318</v>
      </c>
      <c r="C424" s="29">
        <v>517.21</v>
      </c>
      <c r="D424" s="30"/>
      <c r="E424" s="30"/>
    </row>
    <row r="425" spans="2:5" ht="12.95" customHeight="1" x14ac:dyDescent="0.2">
      <c r="B425" s="44" t="s">
        <v>319</v>
      </c>
      <c r="C425" s="29">
        <v>28069.31</v>
      </c>
      <c r="D425" s="30"/>
      <c r="E425" s="30"/>
    </row>
    <row r="426" spans="2:5" ht="12.95" customHeight="1" x14ac:dyDescent="0.2">
      <c r="B426" s="44" t="s">
        <v>320</v>
      </c>
      <c r="C426" s="29">
        <v>130747.54</v>
      </c>
      <c r="D426" s="30"/>
      <c r="E426" s="30"/>
    </row>
    <row r="427" spans="2:5" ht="12.95" customHeight="1" x14ac:dyDescent="0.2">
      <c r="B427" s="44" t="s">
        <v>321</v>
      </c>
      <c r="C427" s="29">
        <v>171945.1</v>
      </c>
      <c r="D427" s="30"/>
      <c r="E427" s="30"/>
    </row>
    <row r="428" spans="2:5" ht="12.95" customHeight="1" x14ac:dyDescent="0.2">
      <c r="B428" s="44" t="s">
        <v>322</v>
      </c>
      <c r="C428" s="29">
        <v>1190658.96</v>
      </c>
      <c r="D428" s="30"/>
      <c r="E428" s="30"/>
    </row>
    <row r="429" spans="2:5" ht="12.95" customHeight="1" x14ac:dyDescent="0.2">
      <c r="B429" s="44" t="s">
        <v>323</v>
      </c>
      <c r="C429" s="29">
        <v>22852.1</v>
      </c>
      <c r="D429" s="30"/>
      <c r="E429" s="30"/>
    </row>
    <row r="430" spans="2:5" ht="12.95" customHeight="1" x14ac:dyDescent="0.2">
      <c r="B430" s="44" t="s">
        <v>324</v>
      </c>
      <c r="C430" s="29">
        <v>5552.98</v>
      </c>
      <c r="D430" s="30"/>
      <c r="E430" s="30"/>
    </row>
    <row r="431" spans="2:5" ht="12.95" customHeight="1" x14ac:dyDescent="0.2">
      <c r="B431" s="44" t="s">
        <v>325</v>
      </c>
      <c r="C431" s="29">
        <v>25785.89</v>
      </c>
      <c r="D431" s="30"/>
      <c r="E431" s="30"/>
    </row>
    <row r="432" spans="2:5" ht="12.95" customHeight="1" x14ac:dyDescent="0.2">
      <c r="B432" s="44" t="s">
        <v>326</v>
      </c>
      <c r="C432" s="29">
        <v>75107.25</v>
      </c>
      <c r="D432" s="30"/>
      <c r="E432" s="30"/>
    </row>
    <row r="433" spans="2:5" ht="12.95" customHeight="1" x14ac:dyDescent="0.2">
      <c r="B433" s="44" t="s">
        <v>327</v>
      </c>
      <c r="C433" s="29">
        <v>93989.52</v>
      </c>
      <c r="D433" s="30"/>
      <c r="E433" s="30"/>
    </row>
    <row r="434" spans="2:5" ht="12.95" customHeight="1" x14ac:dyDescent="0.2">
      <c r="B434" s="44" t="s">
        <v>328</v>
      </c>
      <c r="C434" s="29">
        <v>321.17</v>
      </c>
      <c r="D434" s="30"/>
      <c r="E434" s="30"/>
    </row>
    <row r="435" spans="2:5" ht="12.95" customHeight="1" x14ac:dyDescent="0.2">
      <c r="B435" s="44" t="s">
        <v>329</v>
      </c>
      <c r="C435" s="29">
        <v>4162.88</v>
      </c>
      <c r="D435" s="30"/>
      <c r="E435" s="30"/>
    </row>
    <row r="436" spans="2:5" ht="12.95" customHeight="1" x14ac:dyDescent="0.2">
      <c r="B436" s="44" t="s">
        <v>330</v>
      </c>
      <c r="C436" s="29">
        <v>116463.4</v>
      </c>
      <c r="D436" s="30"/>
      <c r="E436" s="30"/>
    </row>
    <row r="437" spans="2:5" ht="12.95" customHeight="1" x14ac:dyDescent="0.2">
      <c r="B437" s="44" t="s">
        <v>331</v>
      </c>
      <c r="C437" s="29">
        <v>7409.54</v>
      </c>
      <c r="D437" s="30"/>
      <c r="E437" s="30"/>
    </row>
    <row r="438" spans="2:5" ht="12.95" customHeight="1" x14ac:dyDescent="0.2">
      <c r="B438" s="44" t="s">
        <v>332</v>
      </c>
      <c r="C438" s="29">
        <v>2235.2399999999998</v>
      </c>
      <c r="D438" s="30"/>
      <c r="E438" s="30"/>
    </row>
    <row r="439" spans="2:5" ht="12.95" customHeight="1" x14ac:dyDescent="0.2">
      <c r="B439" s="44" t="s">
        <v>333</v>
      </c>
      <c r="C439" s="29">
        <v>2294.09</v>
      </c>
      <c r="D439" s="30"/>
      <c r="E439" s="30"/>
    </row>
    <row r="440" spans="2:5" ht="12.95" customHeight="1" x14ac:dyDescent="0.2">
      <c r="B440" s="44" t="s">
        <v>334</v>
      </c>
      <c r="C440" s="29">
        <v>416.01</v>
      </c>
      <c r="D440" s="30"/>
      <c r="E440" s="30"/>
    </row>
    <row r="441" spans="2:5" ht="12.95" customHeight="1" x14ac:dyDescent="0.2">
      <c r="B441" s="44" t="s">
        <v>335</v>
      </c>
      <c r="C441" s="29">
        <v>2392.89</v>
      </c>
      <c r="D441" s="30"/>
      <c r="E441" s="30"/>
    </row>
    <row r="442" spans="2:5" ht="12.95" customHeight="1" x14ac:dyDescent="0.2">
      <c r="B442" s="44" t="s">
        <v>336</v>
      </c>
      <c r="C442" s="29">
        <v>49683.01</v>
      </c>
      <c r="D442" s="30"/>
      <c r="E442" s="30"/>
    </row>
    <row r="443" spans="2:5" ht="12.95" customHeight="1" x14ac:dyDescent="0.2">
      <c r="B443" s="44" t="s">
        <v>337</v>
      </c>
      <c r="C443" s="29">
        <v>7830</v>
      </c>
      <c r="D443" s="30"/>
      <c r="E443" s="30"/>
    </row>
    <row r="444" spans="2:5" ht="25.5" x14ac:dyDescent="0.2">
      <c r="B444" s="44" t="s">
        <v>338</v>
      </c>
      <c r="C444" s="29">
        <v>171.74</v>
      </c>
      <c r="D444" s="30"/>
      <c r="E444" s="30"/>
    </row>
    <row r="445" spans="2:5" ht="12.95" customHeight="1" x14ac:dyDescent="0.2">
      <c r="B445" s="44" t="s">
        <v>339</v>
      </c>
      <c r="C445" s="29">
        <v>7915</v>
      </c>
      <c r="D445" s="30"/>
      <c r="E445" s="30"/>
    </row>
    <row r="446" spans="2:5" ht="12.95" customHeight="1" x14ac:dyDescent="0.2">
      <c r="B446" s="44" t="s">
        <v>340</v>
      </c>
      <c r="C446" s="29">
        <v>2208.2800000000002</v>
      </c>
      <c r="D446" s="30"/>
      <c r="E446" s="30"/>
    </row>
    <row r="447" spans="2:5" x14ac:dyDescent="0.2">
      <c r="B447" s="46"/>
      <c r="C447" s="29"/>
      <c r="D447" s="30"/>
      <c r="E447" s="30"/>
    </row>
    <row r="448" spans="2:5" x14ac:dyDescent="0.2">
      <c r="C448" s="37">
        <f>SUM(C401:C447)</f>
        <v>14913201.76</v>
      </c>
      <c r="D448" s="110"/>
      <c r="E448" s="111"/>
    </row>
    <row r="449" spans="2:6" x14ac:dyDescent="0.2">
      <c r="C449" s="38"/>
      <c r="D449" s="113"/>
      <c r="E449" s="113"/>
    </row>
    <row r="451" spans="2:6" ht="16.5" customHeight="1" x14ac:dyDescent="0.2">
      <c r="B451" s="99" t="s">
        <v>341</v>
      </c>
      <c r="C451" s="92" t="s">
        <v>8</v>
      </c>
      <c r="D451" s="24" t="s">
        <v>294</v>
      </c>
      <c r="E451" s="24" t="s">
        <v>131</v>
      </c>
    </row>
    <row r="452" spans="2:6" x14ac:dyDescent="0.2">
      <c r="B452" s="25" t="s">
        <v>342</v>
      </c>
      <c r="C452" s="29"/>
      <c r="D452" s="27"/>
      <c r="E452" s="27"/>
    </row>
    <row r="453" spans="2:6" x14ac:dyDescent="0.2">
      <c r="B453" s="51" t="s">
        <v>117</v>
      </c>
      <c r="C453" s="29"/>
      <c r="D453" s="30"/>
      <c r="E453" s="30"/>
    </row>
    <row r="454" spans="2:6" x14ac:dyDescent="0.2">
      <c r="B454" s="53"/>
      <c r="C454" s="29"/>
      <c r="D454" s="54"/>
      <c r="E454" s="54"/>
    </row>
    <row r="455" spans="2:6" x14ac:dyDescent="0.2">
      <c r="C455" s="81">
        <f>SUM(C452:C454)</f>
        <v>0</v>
      </c>
      <c r="D455" s="110"/>
      <c r="E455" s="111"/>
    </row>
    <row r="456" spans="2:6" x14ac:dyDescent="0.2">
      <c r="C456" s="38"/>
      <c r="D456" s="113"/>
      <c r="E456" s="113"/>
    </row>
    <row r="457" spans="2:6" x14ac:dyDescent="0.2">
      <c r="C457" s="38"/>
      <c r="D457" s="113"/>
      <c r="E457" s="113"/>
    </row>
    <row r="458" spans="2:6" ht="15.75" customHeight="1" x14ac:dyDescent="0.2">
      <c r="B458" s="99" t="s">
        <v>343</v>
      </c>
      <c r="C458" s="92" t="s">
        <v>8</v>
      </c>
      <c r="D458" s="24" t="s">
        <v>294</v>
      </c>
      <c r="E458" s="24" t="s">
        <v>131</v>
      </c>
    </row>
    <row r="459" spans="2:6" x14ac:dyDescent="0.2">
      <c r="B459" s="25" t="s">
        <v>344</v>
      </c>
      <c r="C459" s="29"/>
      <c r="D459" s="27"/>
      <c r="E459" s="27"/>
    </row>
    <row r="460" spans="2:6" x14ac:dyDescent="0.2">
      <c r="B460" s="51" t="s">
        <v>117</v>
      </c>
      <c r="C460" s="29"/>
      <c r="D460" s="30"/>
      <c r="E460" s="30"/>
    </row>
    <row r="461" spans="2:6" x14ac:dyDescent="0.2">
      <c r="B461" s="53"/>
      <c r="C461" s="29"/>
      <c r="D461" s="54"/>
      <c r="E461" s="54"/>
    </row>
    <row r="462" spans="2:6" x14ac:dyDescent="0.2">
      <c r="C462" s="81">
        <v>0</v>
      </c>
      <c r="D462" s="110"/>
      <c r="E462" s="111"/>
    </row>
    <row r="463" spans="2:6" x14ac:dyDescent="0.2">
      <c r="C463" s="48"/>
      <c r="D463" s="48"/>
      <c r="E463" s="48"/>
      <c r="F463" s="48"/>
    </row>
    <row r="464" spans="2:6" x14ac:dyDescent="0.2">
      <c r="C464" s="48"/>
      <c r="D464" s="48"/>
      <c r="E464" s="48"/>
      <c r="F464" s="48"/>
    </row>
    <row r="465" spans="2:7" x14ac:dyDescent="0.2">
      <c r="C465" s="48"/>
      <c r="D465" s="48"/>
      <c r="E465" s="48"/>
      <c r="F465" s="48"/>
    </row>
    <row r="466" spans="2:7" x14ac:dyDescent="0.2">
      <c r="C466" s="38"/>
      <c r="D466" s="113"/>
      <c r="E466" s="113"/>
    </row>
    <row r="467" spans="2:7" x14ac:dyDescent="0.2">
      <c r="B467" s="121" t="s">
        <v>345</v>
      </c>
    </row>
    <row r="469" spans="2:7" ht="14.25" customHeight="1" x14ac:dyDescent="0.2">
      <c r="B469" s="122" t="s">
        <v>346</v>
      </c>
      <c r="C469" s="92" t="s">
        <v>8</v>
      </c>
      <c r="D469" s="24" t="s">
        <v>347</v>
      </c>
      <c r="E469" s="24" t="s">
        <v>348</v>
      </c>
    </row>
    <row r="470" spans="2:7" ht="12.75" customHeight="1" x14ac:dyDescent="0.2">
      <c r="B470" s="28" t="s">
        <v>349</v>
      </c>
      <c r="C470" s="29"/>
      <c r="D470" s="123"/>
      <c r="E470" s="30"/>
    </row>
    <row r="471" spans="2:7" ht="12.75" customHeight="1" x14ac:dyDescent="0.2">
      <c r="B471" s="44" t="s">
        <v>350</v>
      </c>
      <c r="C471" s="29">
        <v>5528633.6899999995</v>
      </c>
      <c r="D471" s="123">
        <f t="shared" ref="D471:D487" si="3">C471/C$489</f>
        <v>0.30506872908660204</v>
      </c>
      <c r="E471" s="30">
        <v>0</v>
      </c>
    </row>
    <row r="472" spans="2:7" ht="12.75" customHeight="1" x14ac:dyDescent="0.2">
      <c r="B472" s="44" t="s">
        <v>351</v>
      </c>
      <c r="C472" s="29">
        <v>0</v>
      </c>
      <c r="D472" s="123">
        <f t="shared" si="3"/>
        <v>0</v>
      </c>
      <c r="E472" s="30"/>
    </row>
    <row r="473" spans="2:7" ht="12.75" customHeight="1" x14ac:dyDescent="0.2">
      <c r="B473" s="44" t="s">
        <v>352</v>
      </c>
      <c r="C473" s="29">
        <v>51810.909999999996</v>
      </c>
      <c r="D473" s="123">
        <f t="shared" si="3"/>
        <v>2.8589140378588404E-3</v>
      </c>
      <c r="E473" s="30"/>
    </row>
    <row r="474" spans="2:7" ht="12.75" customHeight="1" x14ac:dyDescent="0.2">
      <c r="B474" s="44" t="s">
        <v>353</v>
      </c>
      <c r="C474" s="29">
        <v>1363089.6500000001</v>
      </c>
      <c r="D474" s="123">
        <f t="shared" si="3"/>
        <v>7.5214971812791825E-2</v>
      </c>
      <c r="E474" s="30"/>
    </row>
    <row r="475" spans="2:7" ht="12.75" customHeight="1" x14ac:dyDescent="0.2">
      <c r="B475" s="44" t="s">
        <v>354</v>
      </c>
      <c r="C475" s="29">
        <v>1301516.43</v>
      </c>
      <c r="D475" s="123">
        <f t="shared" si="3"/>
        <v>7.1817375765662536E-2</v>
      </c>
      <c r="E475" s="30"/>
    </row>
    <row r="476" spans="2:7" ht="12.75" customHeight="1" x14ac:dyDescent="0.2">
      <c r="B476" s="45" t="s">
        <v>355</v>
      </c>
      <c r="C476" s="29">
        <v>0</v>
      </c>
      <c r="D476" s="123">
        <f t="shared" si="3"/>
        <v>0</v>
      </c>
      <c r="E476" s="30"/>
      <c r="G476" s="52"/>
    </row>
    <row r="477" spans="2:7" ht="12.75" customHeight="1" x14ac:dyDescent="0.2">
      <c r="B477" s="45" t="s">
        <v>356</v>
      </c>
      <c r="C477" s="29">
        <v>1528039.05</v>
      </c>
      <c r="D477" s="123">
        <f t="shared" si="3"/>
        <v>8.4316841577217749E-2</v>
      </c>
      <c r="E477" s="30"/>
      <c r="G477" s="52"/>
    </row>
    <row r="478" spans="2:7" ht="12.75" customHeight="1" x14ac:dyDescent="0.2">
      <c r="B478" s="44" t="s">
        <v>357</v>
      </c>
      <c r="C478" s="29">
        <v>534807.28</v>
      </c>
      <c r="D478" s="123">
        <f t="shared" si="3"/>
        <v>2.9510542091252666E-2</v>
      </c>
      <c r="E478" s="30"/>
    </row>
    <row r="479" spans="2:7" ht="12.75" customHeight="1" x14ac:dyDescent="0.2">
      <c r="B479" s="44" t="s">
        <v>358</v>
      </c>
      <c r="C479" s="29">
        <v>185413.09999999998</v>
      </c>
      <c r="D479" s="123">
        <f t="shared" si="3"/>
        <v>1.0231052000301189E-2</v>
      </c>
      <c r="E479" s="30"/>
    </row>
    <row r="480" spans="2:7" ht="12.75" customHeight="1" x14ac:dyDescent="0.2">
      <c r="B480" s="44" t="s">
        <v>359</v>
      </c>
      <c r="C480" s="29">
        <v>406871.65</v>
      </c>
      <c r="D480" s="123">
        <f t="shared" si="3"/>
        <v>2.2451083599801452E-2</v>
      </c>
      <c r="E480" s="30"/>
    </row>
    <row r="481" spans="2:5" ht="12.75" customHeight="1" x14ac:dyDescent="0.2">
      <c r="B481" s="44" t="s">
        <v>360</v>
      </c>
      <c r="C481" s="29">
        <v>73832</v>
      </c>
      <c r="D481" s="123">
        <f t="shared" si="3"/>
        <v>4.074032693947933E-3</v>
      </c>
      <c r="E481" s="30"/>
    </row>
    <row r="482" spans="2:5" ht="12.75" customHeight="1" x14ac:dyDescent="0.2">
      <c r="B482" s="44" t="s">
        <v>361</v>
      </c>
      <c r="C482" s="29">
        <v>1030262.8200000001</v>
      </c>
      <c r="D482" s="123">
        <f t="shared" si="3"/>
        <v>5.684966426534558E-2</v>
      </c>
      <c r="E482" s="30"/>
    </row>
    <row r="483" spans="2:5" ht="12.75" customHeight="1" x14ac:dyDescent="0.2">
      <c r="B483" s="44" t="s">
        <v>362</v>
      </c>
      <c r="C483" s="29">
        <v>33079.619999999995</v>
      </c>
      <c r="D483" s="123">
        <f t="shared" si="3"/>
        <v>1.8253257853420456E-3</v>
      </c>
      <c r="E483" s="30"/>
    </row>
    <row r="484" spans="2:5" ht="12.75" customHeight="1" x14ac:dyDescent="0.2">
      <c r="B484" s="44" t="s">
        <v>363</v>
      </c>
      <c r="C484" s="29">
        <v>212246.47999999998</v>
      </c>
      <c r="D484" s="123">
        <f t="shared" si="3"/>
        <v>1.1711711706243445E-2</v>
      </c>
      <c r="E484" s="30"/>
    </row>
    <row r="485" spans="2:5" ht="12.75" customHeight="1" x14ac:dyDescent="0.2">
      <c r="B485" s="44" t="s">
        <v>364</v>
      </c>
      <c r="C485" s="29">
        <v>5511334.1100000003</v>
      </c>
      <c r="D485" s="123">
        <f t="shared" si="3"/>
        <v>0.30411414226094968</v>
      </c>
      <c r="E485" s="30"/>
    </row>
    <row r="486" spans="2:5" ht="12.75" customHeight="1" x14ac:dyDescent="0.2">
      <c r="B486" s="44" t="s">
        <v>365</v>
      </c>
      <c r="C486" s="29">
        <v>361644.52</v>
      </c>
      <c r="D486" s="123">
        <f t="shared" si="3"/>
        <v>1.9955461020521009E-2</v>
      </c>
      <c r="E486" s="30"/>
    </row>
    <row r="487" spans="2:5" ht="12.75" customHeight="1" x14ac:dyDescent="0.2">
      <c r="B487" s="44" t="s">
        <v>366</v>
      </c>
      <c r="C487" s="29">
        <v>2.76</v>
      </c>
      <c r="D487" s="123">
        <f t="shared" si="3"/>
        <v>1.5229616203402717E-7</v>
      </c>
      <c r="E487" s="30"/>
    </row>
    <row r="488" spans="2:5" x14ac:dyDescent="0.2">
      <c r="B488" s="53"/>
      <c r="C488" s="29"/>
      <c r="D488" s="124"/>
      <c r="E488" s="54">
        <v>0</v>
      </c>
    </row>
    <row r="489" spans="2:5" ht="14.25" customHeight="1" x14ac:dyDescent="0.2">
      <c r="C489" s="37">
        <f>SUM(C470:C488)</f>
        <v>18122584.07</v>
      </c>
      <c r="D489" s="125">
        <f>SUM(D470:D488)</f>
        <v>0.99999999999999978</v>
      </c>
      <c r="E489" s="24"/>
    </row>
    <row r="490" spans="2:5" ht="12.75" customHeight="1" x14ac:dyDescent="0.2">
      <c r="C490" s="48"/>
      <c r="D490" s="48"/>
      <c r="E490" s="39"/>
    </row>
    <row r="491" spans="2:5" ht="12.75" customHeight="1" x14ac:dyDescent="0.2">
      <c r="C491" s="48"/>
      <c r="D491" s="48"/>
      <c r="E491" s="39"/>
    </row>
    <row r="492" spans="2:5" ht="12.75" customHeight="1" x14ac:dyDescent="0.2">
      <c r="C492" s="48"/>
      <c r="D492" s="48"/>
      <c r="E492" s="39"/>
    </row>
    <row r="493" spans="2:5" ht="12.75" customHeight="1" x14ac:dyDescent="0.2">
      <c r="C493" s="48"/>
      <c r="D493" s="48"/>
      <c r="E493" s="39"/>
    </row>
    <row r="494" spans="2:5" ht="12.75" customHeight="1" x14ac:dyDescent="0.2">
      <c r="C494" s="48"/>
      <c r="D494" s="48"/>
      <c r="E494" s="39"/>
    </row>
    <row r="495" spans="2:5" x14ac:dyDescent="0.2">
      <c r="B495" s="121" t="s">
        <v>367</v>
      </c>
    </row>
    <row r="497" spans="2:7" x14ac:dyDescent="0.2">
      <c r="B497" s="82" t="s">
        <v>368</v>
      </c>
      <c r="C497" s="83" t="s">
        <v>143</v>
      </c>
      <c r="D497" s="119" t="s">
        <v>144</v>
      </c>
      <c r="E497" s="119" t="s">
        <v>369</v>
      </c>
      <c r="F497" s="126" t="s">
        <v>9</v>
      </c>
      <c r="G497" s="83" t="s">
        <v>246</v>
      </c>
    </row>
    <row r="498" spans="2:7" x14ac:dyDescent="0.2">
      <c r="B498" s="100" t="s">
        <v>370</v>
      </c>
      <c r="C498" s="26"/>
      <c r="D498" s="26"/>
      <c r="E498" s="26"/>
      <c r="F498" s="27"/>
      <c r="G498" s="27"/>
    </row>
    <row r="499" spans="2:7" ht="12.95" customHeight="1" x14ac:dyDescent="0.2">
      <c r="B499" s="44" t="s">
        <v>371</v>
      </c>
      <c r="C499" s="29">
        <v>101115791.23</v>
      </c>
      <c r="D499" s="29">
        <v>101115791.23</v>
      </c>
      <c r="E499" s="42">
        <f>+D499-C499</f>
        <v>0</v>
      </c>
      <c r="F499" s="30"/>
      <c r="G499" s="127" t="s">
        <v>251</v>
      </c>
    </row>
    <row r="500" spans="2:7" ht="12.95" customHeight="1" x14ac:dyDescent="0.2">
      <c r="B500" s="44" t="s">
        <v>372</v>
      </c>
      <c r="C500" s="29">
        <v>5000000</v>
      </c>
      <c r="D500" s="29">
        <v>5000000</v>
      </c>
      <c r="E500" s="42">
        <f>+D500-C500</f>
        <v>0</v>
      </c>
      <c r="F500" s="30"/>
      <c r="G500" s="127" t="s">
        <v>251</v>
      </c>
    </row>
    <row r="501" spans="2:7" ht="12.95" customHeight="1" x14ac:dyDescent="0.2">
      <c r="B501" s="44" t="s">
        <v>373</v>
      </c>
      <c r="C501" s="29">
        <v>625230</v>
      </c>
      <c r="D501" s="29">
        <v>625230</v>
      </c>
      <c r="E501" s="42">
        <f t="shared" ref="E501:E505" si="4">+D501-C501</f>
        <v>0</v>
      </c>
      <c r="F501" s="30"/>
      <c r="G501" s="127" t="s">
        <v>251</v>
      </c>
    </row>
    <row r="502" spans="2:7" ht="12.95" customHeight="1" x14ac:dyDescent="0.2">
      <c r="B502" s="44" t="s">
        <v>374</v>
      </c>
      <c r="C502" s="29">
        <v>5833334</v>
      </c>
      <c r="D502" s="29">
        <v>5833334</v>
      </c>
      <c r="E502" s="42">
        <f t="shared" si="4"/>
        <v>0</v>
      </c>
      <c r="F502" s="30"/>
      <c r="G502" s="127" t="s">
        <v>251</v>
      </c>
    </row>
    <row r="503" spans="2:7" ht="12.95" customHeight="1" x14ac:dyDescent="0.2">
      <c r="B503" s="44" t="s">
        <v>375</v>
      </c>
      <c r="C503" s="29">
        <v>3284768.33</v>
      </c>
      <c r="D503" s="29">
        <v>3284768.33</v>
      </c>
      <c r="E503" s="42">
        <f t="shared" si="4"/>
        <v>0</v>
      </c>
      <c r="F503" s="30"/>
      <c r="G503" s="127" t="s">
        <v>251</v>
      </c>
    </row>
    <row r="504" spans="2:7" ht="12.95" customHeight="1" x14ac:dyDescent="0.2">
      <c r="B504" s="44" t="s">
        <v>376</v>
      </c>
      <c r="C504" s="29">
        <v>2349564.67</v>
      </c>
      <c r="D504" s="29">
        <v>2349564.67</v>
      </c>
      <c r="E504" s="42">
        <f t="shared" si="4"/>
        <v>0</v>
      </c>
      <c r="F504" s="30"/>
      <c r="G504" s="127" t="s">
        <v>251</v>
      </c>
    </row>
    <row r="505" spans="2:7" ht="12.95" customHeight="1" x14ac:dyDescent="0.2">
      <c r="B505" s="44" t="s">
        <v>377</v>
      </c>
      <c r="C505" s="29">
        <v>713402.5</v>
      </c>
      <c r="D505" s="29">
        <v>713402.5</v>
      </c>
      <c r="E505" s="42">
        <f t="shared" si="4"/>
        <v>0</v>
      </c>
      <c r="F505" s="30"/>
      <c r="G505" s="127" t="s">
        <v>251</v>
      </c>
    </row>
    <row r="506" spans="2:7" x14ac:dyDescent="0.2">
      <c r="B506" s="63"/>
      <c r="C506" s="74"/>
      <c r="D506" s="74"/>
      <c r="E506" s="74"/>
      <c r="F506" s="54"/>
      <c r="G506" s="54"/>
    </row>
    <row r="507" spans="2:7" x14ac:dyDescent="0.2">
      <c r="C507" s="37">
        <f>SUM(C499:C506)</f>
        <v>118922090.73</v>
      </c>
      <c r="D507" s="37">
        <f>SUM(D499:D506)</f>
        <v>118922090.73</v>
      </c>
      <c r="E507" s="81">
        <f>SUM(E499:E506)</f>
        <v>0</v>
      </c>
      <c r="F507" s="128"/>
      <c r="G507" s="128"/>
    </row>
    <row r="508" spans="2:7" x14ac:dyDescent="0.2">
      <c r="C508" s="38"/>
      <c r="D508" s="38"/>
      <c r="E508" s="38"/>
      <c r="F508" s="112"/>
      <c r="G508" s="112"/>
    </row>
    <row r="509" spans="2:7" x14ac:dyDescent="0.2">
      <c r="C509" s="38"/>
      <c r="D509" s="38"/>
      <c r="E509" s="38"/>
      <c r="F509" s="112"/>
      <c r="G509" s="112"/>
    </row>
    <row r="510" spans="2:7" x14ac:dyDescent="0.2">
      <c r="B510" s="99" t="s">
        <v>378</v>
      </c>
      <c r="C510" s="92" t="s">
        <v>143</v>
      </c>
      <c r="D510" s="24" t="s">
        <v>144</v>
      </c>
      <c r="E510" s="24" t="s">
        <v>369</v>
      </c>
      <c r="F510" s="129" t="s">
        <v>246</v>
      </c>
    </row>
    <row r="511" spans="2:7" x14ac:dyDescent="0.2">
      <c r="B511" s="28" t="s">
        <v>379</v>
      </c>
      <c r="C511" s="29"/>
      <c r="D511" s="29"/>
      <c r="E511" s="29"/>
      <c r="F511" s="127"/>
    </row>
    <row r="512" spans="2:7" x14ac:dyDescent="0.2">
      <c r="B512" s="44" t="s">
        <v>380</v>
      </c>
      <c r="C512" s="29">
        <v>8125311.79</v>
      </c>
      <c r="D512" s="29">
        <v>8125311.79</v>
      </c>
      <c r="E512" s="42">
        <f>+C512-D512</f>
        <v>0</v>
      </c>
      <c r="F512" s="127" t="s">
        <v>251</v>
      </c>
    </row>
    <row r="513" spans="2:6" x14ac:dyDescent="0.2">
      <c r="B513" s="44" t="s">
        <v>381</v>
      </c>
      <c r="C513" s="29">
        <v>69683.070000000007</v>
      </c>
      <c r="D513" s="29">
        <v>69683.070000000007</v>
      </c>
      <c r="E513" s="42">
        <f>+C513-D513</f>
        <v>0</v>
      </c>
      <c r="F513" s="127" t="s">
        <v>251</v>
      </c>
    </row>
    <row r="514" spans="2:6" x14ac:dyDescent="0.2">
      <c r="B514" s="44" t="s">
        <v>382</v>
      </c>
      <c r="C514" s="29">
        <v>10227421.34</v>
      </c>
      <c r="D514" s="29">
        <v>10227421.34</v>
      </c>
      <c r="E514" s="42">
        <f t="shared" ref="E514:E631" si="5">+C514-D514</f>
        <v>0</v>
      </c>
      <c r="F514" s="127" t="s">
        <v>251</v>
      </c>
    </row>
    <row r="515" spans="2:6" x14ac:dyDescent="0.2">
      <c r="B515" s="44" t="s">
        <v>383</v>
      </c>
      <c r="C515" s="29">
        <v>3580212.18</v>
      </c>
      <c r="D515" s="29">
        <v>3580212.18</v>
      </c>
      <c r="E515" s="42">
        <f t="shared" si="5"/>
        <v>0</v>
      </c>
      <c r="F515" s="127" t="s">
        <v>251</v>
      </c>
    </row>
    <row r="516" spans="2:6" x14ac:dyDescent="0.2">
      <c r="B516" s="44" t="s">
        <v>384</v>
      </c>
      <c r="C516" s="29">
        <v>10458057.76</v>
      </c>
      <c r="D516" s="29">
        <v>10458057.76</v>
      </c>
      <c r="E516" s="42">
        <f t="shared" si="5"/>
        <v>0</v>
      </c>
      <c r="F516" s="127" t="s">
        <v>251</v>
      </c>
    </row>
    <row r="517" spans="2:6" x14ac:dyDescent="0.2">
      <c r="B517" s="44" t="s">
        <v>385</v>
      </c>
      <c r="C517" s="29">
        <v>4137447.03</v>
      </c>
      <c r="D517" s="29">
        <v>4137447.03</v>
      </c>
      <c r="E517" s="42">
        <f t="shared" si="5"/>
        <v>0</v>
      </c>
      <c r="F517" s="127" t="s">
        <v>251</v>
      </c>
    </row>
    <row r="518" spans="2:6" x14ac:dyDescent="0.2">
      <c r="B518" s="44" t="s">
        <v>386</v>
      </c>
      <c r="C518" s="29">
        <v>5042932.7699999996</v>
      </c>
      <c r="D518" s="29">
        <v>5042932.7699999996</v>
      </c>
      <c r="E518" s="42">
        <f t="shared" si="5"/>
        <v>0</v>
      </c>
      <c r="F518" s="127" t="s">
        <v>251</v>
      </c>
    </row>
    <row r="519" spans="2:6" x14ac:dyDescent="0.2">
      <c r="B519" s="44" t="s">
        <v>387</v>
      </c>
      <c r="C519" s="29">
        <v>4946515.37</v>
      </c>
      <c r="D519" s="29">
        <v>4946515.37</v>
      </c>
      <c r="E519" s="42">
        <f t="shared" si="5"/>
        <v>0</v>
      </c>
      <c r="F519" s="127" t="s">
        <v>251</v>
      </c>
    </row>
    <row r="520" spans="2:6" x14ac:dyDescent="0.2">
      <c r="B520" s="44" t="s">
        <v>388</v>
      </c>
      <c r="C520" s="29">
        <v>2316238.5299999998</v>
      </c>
      <c r="D520" s="29">
        <v>2316238.5299999998</v>
      </c>
      <c r="E520" s="42">
        <f t="shared" si="5"/>
        <v>0</v>
      </c>
      <c r="F520" s="127" t="s">
        <v>251</v>
      </c>
    </row>
    <row r="521" spans="2:6" x14ac:dyDescent="0.2">
      <c r="B521" s="44" t="s">
        <v>389</v>
      </c>
      <c r="C521" s="29">
        <v>1147561.98</v>
      </c>
      <c r="D521" s="29">
        <v>1147561.98</v>
      </c>
      <c r="E521" s="42">
        <f t="shared" si="5"/>
        <v>0</v>
      </c>
      <c r="F521" s="127" t="s">
        <v>251</v>
      </c>
    </row>
    <row r="522" spans="2:6" x14ac:dyDescent="0.2">
      <c r="B522" s="44" t="s">
        <v>390</v>
      </c>
      <c r="C522" s="29">
        <v>-320415.90999999997</v>
      </c>
      <c r="D522" s="29">
        <v>-320415.90999999997</v>
      </c>
      <c r="E522" s="42">
        <f t="shared" si="5"/>
        <v>0</v>
      </c>
      <c r="F522" s="127" t="s">
        <v>251</v>
      </c>
    </row>
    <row r="523" spans="2:6" x14ac:dyDescent="0.2">
      <c r="B523" s="44" t="s">
        <v>391</v>
      </c>
      <c r="C523" s="29">
        <v>562357.26</v>
      </c>
      <c r="D523" s="29">
        <v>562357.26</v>
      </c>
      <c r="E523" s="42">
        <f t="shared" si="5"/>
        <v>0</v>
      </c>
      <c r="F523" s="127" t="s">
        <v>251</v>
      </c>
    </row>
    <row r="524" spans="2:6" x14ac:dyDescent="0.2">
      <c r="B524" s="44" t="s">
        <v>392</v>
      </c>
      <c r="C524" s="29">
        <v>3547445.05</v>
      </c>
      <c r="D524" s="29">
        <v>3547445.05</v>
      </c>
      <c r="E524" s="42">
        <f t="shared" si="5"/>
        <v>0</v>
      </c>
      <c r="F524" s="127" t="s">
        <v>251</v>
      </c>
    </row>
    <row r="525" spans="2:6" x14ac:dyDescent="0.2">
      <c r="B525" s="44" t="s">
        <v>393</v>
      </c>
      <c r="C525" s="29">
        <v>505640.84</v>
      </c>
      <c r="D525" s="29">
        <v>505640.84</v>
      </c>
      <c r="E525" s="42">
        <f t="shared" si="5"/>
        <v>0</v>
      </c>
      <c r="F525" s="127" t="s">
        <v>251</v>
      </c>
    </row>
    <row r="526" spans="2:6" x14ac:dyDescent="0.2">
      <c r="B526" s="44" t="s">
        <v>394</v>
      </c>
      <c r="C526" s="29">
        <v>-4782707.07</v>
      </c>
      <c r="D526" s="29">
        <v>-4782707.07</v>
      </c>
      <c r="E526" s="42">
        <f t="shared" si="5"/>
        <v>0</v>
      </c>
      <c r="F526" s="127" t="s">
        <v>251</v>
      </c>
    </row>
    <row r="527" spans="2:6" x14ac:dyDescent="0.2">
      <c r="B527" s="44" t="s">
        <v>395</v>
      </c>
      <c r="C527" s="29">
        <v>-4175167.95</v>
      </c>
      <c r="D527" s="29">
        <v>-4175167.95</v>
      </c>
      <c r="E527" s="42">
        <f t="shared" si="5"/>
        <v>0</v>
      </c>
      <c r="F527" s="127" t="s">
        <v>251</v>
      </c>
    </row>
    <row r="528" spans="2:6" x14ac:dyDescent="0.2">
      <c r="B528" s="44" t="s">
        <v>396</v>
      </c>
      <c r="C528" s="29">
        <v>3085541.17</v>
      </c>
      <c r="D528" s="29">
        <v>3085541.17</v>
      </c>
      <c r="E528" s="42">
        <f t="shared" si="5"/>
        <v>0</v>
      </c>
      <c r="F528" s="127" t="s">
        <v>251</v>
      </c>
    </row>
    <row r="529" spans="2:6" x14ac:dyDescent="0.2">
      <c r="B529" s="44" t="s">
        <v>397</v>
      </c>
      <c r="C529" s="29">
        <v>6311672.3899999997</v>
      </c>
      <c r="D529" s="29">
        <v>6311672.3899999997</v>
      </c>
      <c r="E529" s="42">
        <f t="shared" si="5"/>
        <v>0</v>
      </c>
      <c r="F529" s="127" t="s">
        <v>251</v>
      </c>
    </row>
    <row r="530" spans="2:6" x14ac:dyDescent="0.2">
      <c r="B530" s="44" t="s">
        <v>398</v>
      </c>
      <c r="C530" s="29">
        <v>3917556.18</v>
      </c>
      <c r="D530" s="29">
        <v>3917556.18</v>
      </c>
      <c r="E530" s="42">
        <f t="shared" si="5"/>
        <v>0</v>
      </c>
      <c r="F530" s="127" t="s">
        <v>251</v>
      </c>
    </row>
    <row r="531" spans="2:6" x14ac:dyDescent="0.2">
      <c r="B531" s="44" t="s">
        <v>399</v>
      </c>
      <c r="C531" s="29">
        <v>5991572.9500000002</v>
      </c>
      <c r="D531" s="29">
        <v>5991572.9500000002</v>
      </c>
      <c r="E531" s="42">
        <f t="shared" si="5"/>
        <v>0</v>
      </c>
      <c r="F531" s="127" t="s">
        <v>251</v>
      </c>
    </row>
    <row r="532" spans="2:6" x14ac:dyDescent="0.2">
      <c r="B532" s="44" t="s">
        <v>400</v>
      </c>
      <c r="C532" s="29">
        <v>7559857.9500000002</v>
      </c>
      <c r="D532" s="29">
        <v>7559857.9500000002</v>
      </c>
      <c r="E532" s="42">
        <f t="shared" si="5"/>
        <v>0</v>
      </c>
      <c r="F532" s="127" t="s">
        <v>251</v>
      </c>
    </row>
    <row r="533" spans="2:6" x14ac:dyDescent="0.2">
      <c r="B533" s="44" t="s">
        <v>401</v>
      </c>
      <c r="C533" s="29">
        <v>-18650160.289999999</v>
      </c>
      <c r="D533" s="29">
        <v>-18650160.289999999</v>
      </c>
      <c r="E533" s="42">
        <f t="shared" si="5"/>
        <v>0</v>
      </c>
      <c r="F533" s="127" t="s">
        <v>251</v>
      </c>
    </row>
    <row r="534" spans="2:6" x14ac:dyDescent="0.2">
      <c r="B534" s="44" t="s">
        <v>402</v>
      </c>
      <c r="C534" s="29">
        <v>225801.71</v>
      </c>
      <c r="D534" s="29">
        <v>225801.71</v>
      </c>
      <c r="E534" s="42">
        <f t="shared" si="5"/>
        <v>0</v>
      </c>
      <c r="F534" s="127" t="s">
        <v>251</v>
      </c>
    </row>
    <row r="535" spans="2:6" x14ac:dyDescent="0.2">
      <c r="B535" s="44" t="s">
        <v>403</v>
      </c>
      <c r="C535" s="29">
        <v>-11631284.970000001</v>
      </c>
      <c r="D535" s="29">
        <v>-11631284.970000001</v>
      </c>
      <c r="E535" s="42">
        <f t="shared" si="5"/>
        <v>0</v>
      </c>
      <c r="F535" s="127" t="s">
        <v>251</v>
      </c>
    </row>
    <row r="536" spans="2:6" ht="12.95" customHeight="1" x14ac:dyDescent="0.2">
      <c r="B536" s="44" t="s">
        <v>404</v>
      </c>
      <c r="C536" s="42">
        <v>1134656.25</v>
      </c>
      <c r="D536" s="29">
        <v>1138371.24</v>
      </c>
      <c r="E536" s="29">
        <f t="shared" si="5"/>
        <v>-3714.9899999999907</v>
      </c>
      <c r="F536" s="127" t="s">
        <v>251</v>
      </c>
    </row>
    <row r="537" spans="2:6" ht="12.95" customHeight="1" x14ac:dyDescent="0.2">
      <c r="B537" s="44" t="s">
        <v>405</v>
      </c>
      <c r="C537" s="29">
        <v>481872.01</v>
      </c>
      <c r="D537" s="29">
        <v>481872.01</v>
      </c>
      <c r="E537" s="42">
        <f t="shared" si="5"/>
        <v>0</v>
      </c>
      <c r="F537" s="127" t="s">
        <v>251</v>
      </c>
    </row>
    <row r="538" spans="2:6" ht="12.95" customHeight="1" x14ac:dyDescent="0.2">
      <c r="B538" s="44" t="s">
        <v>406</v>
      </c>
      <c r="C538" s="29">
        <v>-123167.6</v>
      </c>
      <c r="D538" s="29">
        <v>-123167.6</v>
      </c>
      <c r="E538" s="42">
        <f t="shared" si="5"/>
        <v>0</v>
      </c>
      <c r="F538" s="127" t="s">
        <v>251</v>
      </c>
    </row>
    <row r="539" spans="2:6" ht="12.95" customHeight="1" x14ac:dyDescent="0.2">
      <c r="B539" s="44" t="s">
        <v>407</v>
      </c>
      <c r="C539" s="29">
        <v>230447.53</v>
      </c>
      <c r="D539" s="29">
        <v>230447.53</v>
      </c>
      <c r="E539" s="42">
        <f t="shared" si="5"/>
        <v>0</v>
      </c>
      <c r="F539" s="127" t="s">
        <v>251</v>
      </c>
    </row>
    <row r="540" spans="2:6" ht="12.95" customHeight="1" x14ac:dyDescent="0.2">
      <c r="B540" s="44" t="s">
        <v>408</v>
      </c>
      <c r="C540" s="29">
        <v>122854.97</v>
      </c>
      <c r="D540" s="29">
        <v>122854.97</v>
      </c>
      <c r="E540" s="42">
        <f t="shared" si="5"/>
        <v>0</v>
      </c>
      <c r="F540" s="127" t="s">
        <v>251</v>
      </c>
    </row>
    <row r="541" spans="2:6" ht="12.95" customHeight="1" x14ac:dyDescent="0.2">
      <c r="B541" s="44" t="s">
        <v>409</v>
      </c>
      <c r="C541" s="29">
        <v>140110.39999999999</v>
      </c>
      <c r="D541" s="29">
        <v>140110.39999999999</v>
      </c>
      <c r="E541" s="42">
        <f t="shared" si="5"/>
        <v>0</v>
      </c>
      <c r="F541" s="127" t="s">
        <v>251</v>
      </c>
    </row>
    <row r="542" spans="2:6" ht="12.95" customHeight="1" x14ac:dyDescent="0.2">
      <c r="B542" s="44" t="s">
        <v>410</v>
      </c>
      <c r="C542" s="29">
        <v>204268.83</v>
      </c>
      <c r="D542" s="29">
        <v>204268.83</v>
      </c>
      <c r="E542" s="42">
        <f t="shared" si="5"/>
        <v>0</v>
      </c>
      <c r="F542" s="127" t="s">
        <v>251</v>
      </c>
    </row>
    <row r="543" spans="2:6" ht="12.95" customHeight="1" x14ac:dyDescent="0.2">
      <c r="B543" s="44" t="s">
        <v>411</v>
      </c>
      <c r="C543" s="29">
        <v>115060.6</v>
      </c>
      <c r="D543" s="29">
        <v>115060.6</v>
      </c>
      <c r="E543" s="42">
        <f t="shared" si="5"/>
        <v>0</v>
      </c>
      <c r="F543" s="127" t="s">
        <v>251</v>
      </c>
    </row>
    <row r="544" spans="2:6" ht="12.95" customHeight="1" x14ac:dyDescent="0.2">
      <c r="B544" s="44" t="s">
        <v>412</v>
      </c>
      <c r="C544" s="29">
        <v>141639.65</v>
      </c>
      <c r="D544" s="29">
        <v>141639.65</v>
      </c>
      <c r="E544" s="42">
        <f t="shared" si="5"/>
        <v>0</v>
      </c>
      <c r="F544" s="127" t="s">
        <v>251</v>
      </c>
    </row>
    <row r="545" spans="2:6" ht="12.95" customHeight="1" x14ac:dyDescent="0.2">
      <c r="B545" s="44" t="s">
        <v>413</v>
      </c>
      <c r="C545" s="29">
        <v>93195.94</v>
      </c>
      <c r="D545" s="29">
        <v>93195.94</v>
      </c>
      <c r="E545" s="42">
        <f t="shared" si="5"/>
        <v>0</v>
      </c>
      <c r="F545" s="127" t="s">
        <v>251</v>
      </c>
    </row>
    <row r="546" spans="2:6" ht="12.95" customHeight="1" x14ac:dyDescent="0.2">
      <c r="B546" s="44" t="s">
        <v>414</v>
      </c>
      <c r="C546" s="29">
        <v>103179.93</v>
      </c>
      <c r="D546" s="29">
        <v>103179.93</v>
      </c>
      <c r="E546" s="42">
        <f t="shared" si="5"/>
        <v>0</v>
      </c>
      <c r="F546" s="127" t="s">
        <v>251</v>
      </c>
    </row>
    <row r="547" spans="2:6" ht="12.95" customHeight="1" x14ac:dyDescent="0.2">
      <c r="B547" s="44" t="s">
        <v>415</v>
      </c>
      <c r="C547" s="29">
        <v>57553.7</v>
      </c>
      <c r="D547" s="29">
        <v>57553.7</v>
      </c>
      <c r="E547" s="42">
        <f t="shared" si="5"/>
        <v>0</v>
      </c>
      <c r="F547" s="127" t="s">
        <v>251</v>
      </c>
    </row>
    <row r="548" spans="2:6" ht="12.95" customHeight="1" x14ac:dyDescent="0.2">
      <c r="B548" s="44" t="s">
        <v>416</v>
      </c>
      <c r="C548" s="29">
        <v>96415.03</v>
      </c>
      <c r="D548" s="29">
        <v>96415.03</v>
      </c>
      <c r="E548" s="42">
        <f t="shared" si="5"/>
        <v>0</v>
      </c>
      <c r="F548" s="127" t="s">
        <v>251</v>
      </c>
    </row>
    <row r="549" spans="2:6" ht="12.95" customHeight="1" x14ac:dyDescent="0.2">
      <c r="B549" s="44" t="s">
        <v>417</v>
      </c>
      <c r="C549" s="29">
        <v>106159.17</v>
      </c>
      <c r="D549" s="29">
        <v>106159.17</v>
      </c>
      <c r="E549" s="42">
        <f t="shared" si="5"/>
        <v>0</v>
      </c>
      <c r="F549" s="127" t="s">
        <v>251</v>
      </c>
    </row>
    <row r="550" spans="2:6" ht="12.95" customHeight="1" x14ac:dyDescent="0.2">
      <c r="B550" s="44" t="s">
        <v>418</v>
      </c>
      <c r="C550" s="29">
        <v>89338.04</v>
      </c>
      <c r="D550" s="29">
        <v>89338.04</v>
      </c>
      <c r="E550" s="42">
        <f t="shared" si="5"/>
        <v>0</v>
      </c>
      <c r="F550" s="127" t="s">
        <v>251</v>
      </c>
    </row>
    <row r="551" spans="2:6" ht="12.95" customHeight="1" x14ac:dyDescent="0.2">
      <c r="B551" s="44" t="s">
        <v>419</v>
      </c>
      <c r="C551" s="29">
        <v>67653.42</v>
      </c>
      <c r="D551" s="29">
        <v>67653.42</v>
      </c>
      <c r="E551" s="42">
        <f t="shared" si="5"/>
        <v>0</v>
      </c>
      <c r="F551" s="127" t="s">
        <v>251</v>
      </c>
    </row>
    <row r="552" spans="2:6" ht="12.95" customHeight="1" x14ac:dyDescent="0.2">
      <c r="B552" s="44" t="s">
        <v>420</v>
      </c>
      <c r="C552" s="29">
        <v>85016.89</v>
      </c>
      <c r="D552" s="29">
        <v>85016.89</v>
      </c>
      <c r="E552" s="42">
        <f t="shared" si="5"/>
        <v>0</v>
      </c>
      <c r="F552" s="127" t="s">
        <v>251</v>
      </c>
    </row>
    <row r="553" spans="2:6" ht="12.95" customHeight="1" x14ac:dyDescent="0.2">
      <c r="B553" s="44" t="s">
        <v>421</v>
      </c>
      <c r="C553" s="29">
        <v>103532.99</v>
      </c>
      <c r="D553" s="29">
        <v>103532.99</v>
      </c>
      <c r="E553" s="42">
        <f t="shared" si="5"/>
        <v>0</v>
      </c>
      <c r="F553" s="127" t="s">
        <v>251</v>
      </c>
    </row>
    <row r="554" spans="2:6" ht="12.95" customHeight="1" x14ac:dyDescent="0.2">
      <c r="B554" s="44" t="s">
        <v>422</v>
      </c>
      <c r="C554" s="29">
        <v>4916.46</v>
      </c>
      <c r="D554" s="29">
        <v>4916.46</v>
      </c>
      <c r="E554" s="42">
        <f t="shared" si="5"/>
        <v>0</v>
      </c>
      <c r="F554" s="127" t="s">
        <v>251</v>
      </c>
    </row>
    <row r="555" spans="2:6" ht="12.95" customHeight="1" x14ac:dyDescent="0.2">
      <c r="B555" s="44" t="s">
        <v>423</v>
      </c>
      <c r="C555" s="29">
        <v>4663.6400000000003</v>
      </c>
      <c r="D555" s="29">
        <v>4663.6400000000003</v>
      </c>
      <c r="E555" s="42">
        <f t="shared" si="5"/>
        <v>0</v>
      </c>
      <c r="F555" s="127" t="s">
        <v>251</v>
      </c>
    </row>
    <row r="556" spans="2:6" ht="12.95" customHeight="1" x14ac:dyDescent="0.2">
      <c r="B556" s="44" t="s">
        <v>424</v>
      </c>
      <c r="C556" s="29">
        <v>1168.4000000000001</v>
      </c>
      <c r="D556" s="29">
        <v>1168.4000000000001</v>
      </c>
      <c r="E556" s="42">
        <f t="shared" si="5"/>
        <v>0</v>
      </c>
      <c r="F556" s="127" t="s">
        <v>251</v>
      </c>
    </row>
    <row r="557" spans="2:6" ht="12.95" customHeight="1" x14ac:dyDescent="0.2">
      <c r="B557" s="44" t="s">
        <v>425</v>
      </c>
      <c r="C557" s="29">
        <v>199057.75</v>
      </c>
      <c r="D557" s="29">
        <v>199057.75</v>
      </c>
      <c r="E557" s="42">
        <f t="shared" si="5"/>
        <v>0</v>
      </c>
      <c r="F557" s="127" t="s">
        <v>251</v>
      </c>
    </row>
    <row r="558" spans="2:6" ht="12.95" customHeight="1" x14ac:dyDescent="0.2">
      <c r="B558" s="44" t="s">
        <v>426</v>
      </c>
      <c r="C558" s="29">
        <v>177925.3</v>
      </c>
      <c r="D558" s="29">
        <v>177925.3</v>
      </c>
      <c r="E558" s="42">
        <f t="shared" si="5"/>
        <v>0</v>
      </c>
      <c r="F558" s="127" t="s">
        <v>251</v>
      </c>
    </row>
    <row r="559" spans="2:6" ht="12.95" customHeight="1" x14ac:dyDescent="0.2">
      <c r="B559" s="44" t="s">
        <v>427</v>
      </c>
      <c r="C559" s="29">
        <v>235755.27</v>
      </c>
      <c r="D559" s="29">
        <v>235755.27</v>
      </c>
      <c r="E559" s="42">
        <f t="shared" si="5"/>
        <v>0</v>
      </c>
      <c r="F559" s="127" t="s">
        <v>251</v>
      </c>
    </row>
    <row r="560" spans="2:6" ht="12.95" customHeight="1" x14ac:dyDescent="0.2">
      <c r="B560" s="44" t="s">
        <v>428</v>
      </c>
      <c r="C560" s="29">
        <v>620259.66</v>
      </c>
      <c r="D560" s="29">
        <v>620259.66</v>
      </c>
      <c r="E560" s="42">
        <f t="shared" si="5"/>
        <v>0</v>
      </c>
      <c r="F560" s="127" t="s">
        <v>251</v>
      </c>
    </row>
    <row r="561" spans="2:6" ht="12.95" customHeight="1" x14ac:dyDescent="0.2">
      <c r="B561" s="44" t="s">
        <v>429</v>
      </c>
      <c r="C561" s="29">
        <v>412687.17</v>
      </c>
      <c r="D561" s="29">
        <v>412687.17</v>
      </c>
      <c r="E561" s="42">
        <f t="shared" si="5"/>
        <v>0</v>
      </c>
      <c r="F561" s="127" t="s">
        <v>251</v>
      </c>
    </row>
    <row r="562" spans="2:6" ht="12.95" customHeight="1" x14ac:dyDescent="0.2">
      <c r="B562" s="44" t="s">
        <v>430</v>
      </c>
      <c r="C562" s="29">
        <v>357583.8</v>
      </c>
      <c r="D562" s="29">
        <v>357583.8</v>
      </c>
      <c r="E562" s="42">
        <f t="shared" si="5"/>
        <v>0</v>
      </c>
      <c r="F562" s="127" t="s">
        <v>251</v>
      </c>
    </row>
    <row r="563" spans="2:6" ht="12.95" customHeight="1" x14ac:dyDescent="0.2">
      <c r="B563" s="44" t="s">
        <v>431</v>
      </c>
      <c r="C563" s="29">
        <v>205400.26</v>
      </c>
      <c r="D563" s="29">
        <v>205400.26</v>
      </c>
      <c r="E563" s="42">
        <f t="shared" si="5"/>
        <v>0</v>
      </c>
      <c r="F563" s="127" t="s">
        <v>251</v>
      </c>
    </row>
    <row r="564" spans="2:6" ht="12.95" customHeight="1" x14ac:dyDescent="0.2">
      <c r="B564" s="44" t="s">
        <v>432</v>
      </c>
      <c r="C564" s="29">
        <v>344939.86</v>
      </c>
      <c r="D564" s="29">
        <v>344939.86</v>
      </c>
      <c r="E564" s="42">
        <f t="shared" si="5"/>
        <v>0</v>
      </c>
      <c r="F564" s="127" t="s">
        <v>251</v>
      </c>
    </row>
    <row r="565" spans="2:6" ht="12.95" customHeight="1" x14ac:dyDescent="0.2">
      <c r="B565" s="44" t="s">
        <v>433</v>
      </c>
      <c r="C565" s="29">
        <v>330208.44</v>
      </c>
      <c r="D565" s="29">
        <v>330208.44</v>
      </c>
      <c r="E565" s="42">
        <f t="shared" si="5"/>
        <v>0</v>
      </c>
      <c r="F565" s="127" t="s">
        <v>251</v>
      </c>
    </row>
    <row r="566" spans="2:6" ht="12.95" customHeight="1" x14ac:dyDescent="0.2">
      <c r="B566" s="44" t="s">
        <v>433</v>
      </c>
      <c r="C566" s="29">
        <v>489620.33</v>
      </c>
      <c r="D566" s="29">
        <v>489620.33</v>
      </c>
      <c r="E566" s="42">
        <f t="shared" si="5"/>
        <v>0</v>
      </c>
      <c r="F566" s="127" t="s">
        <v>251</v>
      </c>
    </row>
    <row r="567" spans="2:6" ht="12.95" customHeight="1" x14ac:dyDescent="0.2">
      <c r="B567" s="44" t="s">
        <v>434</v>
      </c>
      <c r="C567" s="29">
        <v>706606.74</v>
      </c>
      <c r="D567" s="29">
        <v>706606.74</v>
      </c>
      <c r="E567" s="42">
        <f t="shared" si="5"/>
        <v>0</v>
      </c>
      <c r="F567" s="127" t="s">
        <v>251</v>
      </c>
    </row>
    <row r="568" spans="2:6" ht="12.95" customHeight="1" x14ac:dyDescent="0.2">
      <c r="B568" s="44" t="s">
        <v>435</v>
      </c>
      <c r="C568" s="29">
        <v>936570.33</v>
      </c>
      <c r="D568" s="29">
        <v>936570.33</v>
      </c>
      <c r="E568" s="42">
        <f t="shared" si="5"/>
        <v>0</v>
      </c>
      <c r="F568" s="127" t="s">
        <v>251</v>
      </c>
    </row>
    <row r="569" spans="2:6" ht="12.95" customHeight="1" x14ac:dyDescent="0.2">
      <c r="B569" s="44" t="s">
        <v>436</v>
      </c>
      <c r="C569" s="29">
        <v>466476.12</v>
      </c>
      <c r="D569" s="29">
        <v>466476.12</v>
      </c>
      <c r="E569" s="42">
        <f t="shared" si="5"/>
        <v>0</v>
      </c>
      <c r="F569" s="127" t="s">
        <v>251</v>
      </c>
    </row>
    <row r="570" spans="2:6" ht="12.95" customHeight="1" x14ac:dyDescent="0.2">
      <c r="B570" s="44" t="s">
        <v>437</v>
      </c>
      <c r="C570" s="29">
        <v>2203566.0699999998</v>
      </c>
      <c r="D570" s="29">
        <v>2203566.0699999998</v>
      </c>
      <c r="E570" s="42">
        <f t="shared" si="5"/>
        <v>0</v>
      </c>
      <c r="F570" s="127" t="s">
        <v>251</v>
      </c>
    </row>
    <row r="571" spans="2:6" ht="12.95" customHeight="1" x14ac:dyDescent="0.2">
      <c r="B571" s="44" t="s">
        <v>438</v>
      </c>
      <c r="C571" s="29">
        <v>-1034299.72</v>
      </c>
      <c r="D571" s="29">
        <v>-1034299.72</v>
      </c>
      <c r="E571" s="42">
        <f t="shared" si="5"/>
        <v>0</v>
      </c>
      <c r="F571" s="127" t="s">
        <v>251</v>
      </c>
    </row>
    <row r="572" spans="2:6" ht="12.95" customHeight="1" x14ac:dyDescent="0.2">
      <c r="B572" s="44" t="s">
        <v>439</v>
      </c>
      <c r="C572" s="29">
        <v>-635731.31000000006</v>
      </c>
      <c r="D572" s="29">
        <v>-635731.31000000006</v>
      </c>
      <c r="E572" s="42">
        <f t="shared" si="5"/>
        <v>0</v>
      </c>
      <c r="F572" s="127" t="s">
        <v>251</v>
      </c>
    </row>
    <row r="573" spans="2:6" ht="12.95" customHeight="1" x14ac:dyDescent="0.2">
      <c r="B573" s="44" t="s">
        <v>440</v>
      </c>
      <c r="C573" s="29">
        <v>90537.1</v>
      </c>
      <c r="D573" s="29">
        <v>90537.1</v>
      </c>
      <c r="E573" s="42">
        <f t="shared" si="5"/>
        <v>0</v>
      </c>
      <c r="F573" s="127" t="s">
        <v>251</v>
      </c>
    </row>
    <row r="574" spans="2:6" ht="12.95" customHeight="1" x14ac:dyDescent="0.2">
      <c r="B574" s="44" t="s">
        <v>441</v>
      </c>
      <c r="C574" s="29">
        <v>89958.22</v>
      </c>
      <c r="D574" s="29">
        <v>89958.22</v>
      </c>
      <c r="E574" s="42">
        <f t="shared" si="5"/>
        <v>0</v>
      </c>
      <c r="F574" s="127" t="s">
        <v>251</v>
      </c>
    </row>
    <row r="575" spans="2:6" ht="12.95" customHeight="1" x14ac:dyDescent="0.2">
      <c r="B575" s="44" t="s">
        <v>442</v>
      </c>
      <c r="C575" s="29">
        <v>37986.18</v>
      </c>
      <c r="D575" s="29">
        <v>37986.18</v>
      </c>
      <c r="E575" s="42">
        <f t="shared" si="5"/>
        <v>0</v>
      </c>
      <c r="F575" s="127" t="s">
        <v>251</v>
      </c>
    </row>
    <row r="576" spans="2:6" ht="12.95" customHeight="1" x14ac:dyDescent="0.2">
      <c r="B576" s="44" t="s">
        <v>443</v>
      </c>
      <c r="C576" s="29">
        <v>-7810.71</v>
      </c>
      <c r="D576" s="29">
        <v>-7810.71</v>
      </c>
      <c r="E576" s="42">
        <f t="shared" si="5"/>
        <v>0</v>
      </c>
      <c r="F576" s="127" t="s">
        <v>251</v>
      </c>
    </row>
    <row r="577" spans="2:6" ht="12.95" customHeight="1" x14ac:dyDescent="0.2">
      <c r="B577" s="44" t="s">
        <v>444</v>
      </c>
      <c r="C577" s="29">
        <v>-31661.31</v>
      </c>
      <c r="D577" s="29">
        <v>-31661.31</v>
      </c>
      <c r="E577" s="42">
        <f t="shared" si="5"/>
        <v>0</v>
      </c>
      <c r="F577" s="127" t="s">
        <v>251</v>
      </c>
    </row>
    <row r="578" spans="2:6" ht="12.95" customHeight="1" x14ac:dyDescent="0.2">
      <c r="B578" s="44" t="s">
        <v>445</v>
      </c>
      <c r="C578" s="29">
        <v>32298.91</v>
      </c>
      <c r="D578" s="29">
        <v>32298.91</v>
      </c>
      <c r="E578" s="42">
        <f t="shared" si="5"/>
        <v>0</v>
      </c>
      <c r="F578" s="127" t="s">
        <v>251</v>
      </c>
    </row>
    <row r="579" spans="2:6" ht="12.95" customHeight="1" x14ac:dyDescent="0.2">
      <c r="B579" s="44" t="s">
        <v>446</v>
      </c>
      <c r="C579" s="29">
        <v>-292.11</v>
      </c>
      <c r="D579" s="29">
        <v>-292.11</v>
      </c>
      <c r="E579" s="42">
        <f t="shared" si="5"/>
        <v>0</v>
      </c>
      <c r="F579" s="127" t="s">
        <v>251</v>
      </c>
    </row>
    <row r="580" spans="2:6" ht="12.95" customHeight="1" x14ac:dyDescent="0.2">
      <c r="B580" s="44" t="s">
        <v>447</v>
      </c>
      <c r="C580" s="29">
        <v>125105.97</v>
      </c>
      <c r="D580" s="29">
        <v>125105.97</v>
      </c>
      <c r="E580" s="42">
        <f t="shared" si="5"/>
        <v>0</v>
      </c>
      <c r="F580" s="127" t="s">
        <v>251</v>
      </c>
    </row>
    <row r="581" spans="2:6" ht="12.95" customHeight="1" x14ac:dyDescent="0.2">
      <c r="B581" s="44" t="s">
        <v>448</v>
      </c>
      <c r="C581" s="29">
        <v>137272.99</v>
      </c>
      <c r="D581" s="29">
        <v>137272.99</v>
      </c>
      <c r="E581" s="42">
        <f t="shared" si="5"/>
        <v>0</v>
      </c>
      <c r="F581" s="127" t="s">
        <v>251</v>
      </c>
    </row>
    <row r="582" spans="2:6" ht="12.95" customHeight="1" x14ac:dyDescent="0.2">
      <c r="B582" s="44" t="s">
        <v>449</v>
      </c>
      <c r="C582" s="29">
        <v>-504461.72</v>
      </c>
      <c r="D582" s="29">
        <v>-504461.72</v>
      </c>
      <c r="E582" s="42">
        <f t="shared" si="5"/>
        <v>0</v>
      </c>
      <c r="F582" s="127" t="s">
        <v>251</v>
      </c>
    </row>
    <row r="583" spans="2:6" ht="12.95" customHeight="1" x14ac:dyDescent="0.2">
      <c r="B583" s="44" t="s">
        <v>450</v>
      </c>
      <c r="C583" s="29">
        <v>96555.62</v>
      </c>
      <c r="D583" s="29">
        <v>96555.62</v>
      </c>
      <c r="E583" s="42">
        <f t="shared" si="5"/>
        <v>0</v>
      </c>
      <c r="F583" s="127" t="s">
        <v>251</v>
      </c>
    </row>
    <row r="584" spans="2:6" ht="12.95" customHeight="1" x14ac:dyDescent="0.2">
      <c r="B584" s="44" t="s">
        <v>451</v>
      </c>
      <c r="C584" s="29">
        <v>-136337.48000000001</v>
      </c>
      <c r="D584" s="29">
        <v>-136337.48000000001</v>
      </c>
      <c r="E584" s="42">
        <f t="shared" si="5"/>
        <v>0</v>
      </c>
      <c r="F584" s="127" t="s">
        <v>251</v>
      </c>
    </row>
    <row r="585" spans="2:6" ht="12.95" customHeight="1" x14ac:dyDescent="0.2">
      <c r="B585" s="44" t="s">
        <v>452</v>
      </c>
      <c r="C585" s="29">
        <v>3739.59</v>
      </c>
      <c r="D585" s="29">
        <v>3739.59</v>
      </c>
      <c r="E585" s="42">
        <f t="shared" si="5"/>
        <v>0</v>
      </c>
      <c r="F585" s="127" t="s">
        <v>251</v>
      </c>
    </row>
    <row r="586" spans="2:6" ht="12.95" customHeight="1" x14ac:dyDescent="0.2">
      <c r="B586" s="44" t="s">
        <v>453</v>
      </c>
      <c r="C586" s="29">
        <v>68355.41</v>
      </c>
      <c r="D586" s="29">
        <v>68355.41</v>
      </c>
      <c r="E586" s="42">
        <f t="shared" si="5"/>
        <v>0</v>
      </c>
      <c r="F586" s="127" t="s">
        <v>251</v>
      </c>
    </row>
    <row r="587" spans="2:6" ht="12.95" customHeight="1" x14ac:dyDescent="0.2">
      <c r="B587" s="44" t="s">
        <v>454</v>
      </c>
      <c r="C587" s="29">
        <v>-7361.91</v>
      </c>
      <c r="D587" s="29">
        <v>-7361.91</v>
      </c>
      <c r="E587" s="42">
        <f t="shared" si="5"/>
        <v>0</v>
      </c>
      <c r="F587" s="127" t="s">
        <v>251</v>
      </c>
    </row>
    <row r="588" spans="2:6" ht="12.95" customHeight="1" x14ac:dyDescent="0.2">
      <c r="B588" s="44" t="s">
        <v>455</v>
      </c>
      <c r="C588" s="29">
        <v>90247.73</v>
      </c>
      <c r="D588" s="29">
        <v>90247.73</v>
      </c>
      <c r="E588" s="42">
        <f t="shared" si="5"/>
        <v>0</v>
      </c>
      <c r="F588" s="127" t="s">
        <v>251</v>
      </c>
    </row>
    <row r="589" spans="2:6" ht="12.95" customHeight="1" x14ac:dyDescent="0.2">
      <c r="B589" s="44" t="s">
        <v>456</v>
      </c>
      <c r="C589" s="29">
        <v>90306.53</v>
      </c>
      <c r="D589" s="29">
        <v>90306.53</v>
      </c>
      <c r="E589" s="42">
        <f t="shared" si="5"/>
        <v>0</v>
      </c>
      <c r="F589" s="127" t="s">
        <v>251</v>
      </c>
    </row>
    <row r="590" spans="2:6" ht="12.95" customHeight="1" x14ac:dyDescent="0.2">
      <c r="B590" s="44" t="s">
        <v>457</v>
      </c>
      <c r="C590" s="29">
        <v>77600.02</v>
      </c>
      <c r="D590" s="29">
        <v>77600.02</v>
      </c>
      <c r="E590" s="42">
        <f t="shared" si="5"/>
        <v>0</v>
      </c>
      <c r="F590" s="127" t="s">
        <v>251</v>
      </c>
    </row>
    <row r="591" spans="2:6" ht="12.95" customHeight="1" x14ac:dyDescent="0.2">
      <c r="B591" s="44" t="s">
        <v>458</v>
      </c>
      <c r="C591" s="29">
        <v>-9335.2900000000009</v>
      </c>
      <c r="D591" s="29">
        <v>-9335.2900000000009</v>
      </c>
      <c r="E591" s="42">
        <f t="shared" si="5"/>
        <v>0</v>
      </c>
      <c r="F591" s="127" t="s">
        <v>251</v>
      </c>
    </row>
    <row r="592" spans="2:6" ht="12.95" customHeight="1" x14ac:dyDescent="0.2">
      <c r="B592" s="44" t="s">
        <v>459</v>
      </c>
      <c r="C592" s="29">
        <v>22456.15</v>
      </c>
      <c r="D592" s="29">
        <v>22456.15</v>
      </c>
      <c r="E592" s="42">
        <f t="shared" si="5"/>
        <v>0</v>
      </c>
      <c r="F592" s="127" t="s">
        <v>251</v>
      </c>
    </row>
    <row r="593" spans="2:6" ht="12.95" customHeight="1" x14ac:dyDescent="0.2">
      <c r="B593" s="44" t="s">
        <v>460</v>
      </c>
      <c r="C593" s="29">
        <v>24842.11</v>
      </c>
      <c r="D593" s="29">
        <v>24842.11</v>
      </c>
      <c r="E593" s="42">
        <f t="shared" si="5"/>
        <v>0</v>
      </c>
      <c r="F593" s="127" t="s">
        <v>251</v>
      </c>
    </row>
    <row r="594" spans="2:6" ht="12.95" customHeight="1" x14ac:dyDescent="0.2">
      <c r="B594" s="44" t="s">
        <v>461</v>
      </c>
      <c r="C594" s="29">
        <v>3193.56</v>
      </c>
      <c r="D594" s="29">
        <v>3193.56</v>
      </c>
      <c r="E594" s="42">
        <f t="shared" si="5"/>
        <v>0</v>
      </c>
      <c r="F594" s="127" t="s">
        <v>251</v>
      </c>
    </row>
    <row r="595" spans="2:6" ht="12.95" customHeight="1" x14ac:dyDescent="0.2">
      <c r="B595" s="44" t="s">
        <v>462</v>
      </c>
      <c r="C595" s="29">
        <v>-319558.75</v>
      </c>
      <c r="D595" s="29">
        <v>-319558.75</v>
      </c>
      <c r="E595" s="42">
        <f t="shared" si="5"/>
        <v>0</v>
      </c>
      <c r="F595" s="127" t="s">
        <v>251</v>
      </c>
    </row>
    <row r="596" spans="2:6" ht="12.95" customHeight="1" x14ac:dyDescent="0.2">
      <c r="B596" s="44" t="s">
        <v>463</v>
      </c>
      <c r="C596" s="29">
        <v>6764222.4400000004</v>
      </c>
      <c r="D596" s="29">
        <v>6764222.4400000004</v>
      </c>
      <c r="E596" s="42">
        <f t="shared" si="5"/>
        <v>0</v>
      </c>
      <c r="F596" s="127" t="s">
        <v>251</v>
      </c>
    </row>
    <row r="597" spans="2:6" ht="12.95" customHeight="1" x14ac:dyDescent="0.2">
      <c r="B597" s="44" t="s">
        <v>464</v>
      </c>
      <c r="C597" s="29">
        <v>251047.21</v>
      </c>
      <c r="D597" s="29">
        <v>251047.21</v>
      </c>
      <c r="E597" s="42">
        <f t="shared" si="5"/>
        <v>0</v>
      </c>
      <c r="F597" s="127" t="s">
        <v>251</v>
      </c>
    </row>
    <row r="598" spans="2:6" ht="12.95" customHeight="1" x14ac:dyDescent="0.2">
      <c r="B598" s="44" t="s">
        <v>465</v>
      </c>
      <c r="C598" s="29">
        <v>637029.76</v>
      </c>
      <c r="D598" s="29">
        <v>637029.76</v>
      </c>
      <c r="E598" s="42">
        <f t="shared" si="5"/>
        <v>0</v>
      </c>
      <c r="F598" s="127" t="s">
        <v>251</v>
      </c>
    </row>
    <row r="599" spans="2:6" ht="12.95" customHeight="1" x14ac:dyDescent="0.2">
      <c r="B599" s="44" t="s">
        <v>466</v>
      </c>
      <c r="C599" s="29">
        <v>971085.62</v>
      </c>
      <c r="D599" s="29">
        <v>971085.62</v>
      </c>
      <c r="E599" s="42">
        <f t="shared" si="5"/>
        <v>0</v>
      </c>
      <c r="F599" s="127" t="s">
        <v>251</v>
      </c>
    </row>
    <row r="600" spans="2:6" ht="12.95" customHeight="1" x14ac:dyDescent="0.2">
      <c r="B600" s="44" t="s">
        <v>467</v>
      </c>
      <c r="C600" s="29">
        <v>416824.52</v>
      </c>
      <c r="D600" s="29">
        <v>416824.52</v>
      </c>
      <c r="E600" s="42">
        <f t="shared" si="5"/>
        <v>0</v>
      </c>
      <c r="F600" s="127" t="s">
        <v>251</v>
      </c>
    </row>
    <row r="601" spans="2:6" ht="12.95" customHeight="1" x14ac:dyDescent="0.2">
      <c r="B601" s="44" t="s">
        <v>468</v>
      </c>
      <c r="C601" s="29">
        <v>391331.65</v>
      </c>
      <c r="D601" s="29">
        <v>391331.65</v>
      </c>
      <c r="E601" s="42">
        <f t="shared" si="5"/>
        <v>0</v>
      </c>
      <c r="F601" s="127" t="s">
        <v>251</v>
      </c>
    </row>
    <row r="602" spans="2:6" ht="12.95" customHeight="1" x14ac:dyDescent="0.2">
      <c r="B602" s="44" t="s">
        <v>469</v>
      </c>
      <c r="C602" s="29">
        <v>-614921.89</v>
      </c>
      <c r="D602" s="29">
        <v>-614921.89</v>
      </c>
      <c r="E602" s="42">
        <f t="shared" si="5"/>
        <v>0</v>
      </c>
      <c r="F602" s="127" t="s">
        <v>251</v>
      </c>
    </row>
    <row r="603" spans="2:6" ht="12.95" customHeight="1" x14ac:dyDescent="0.2">
      <c r="B603" s="44" t="s">
        <v>470</v>
      </c>
      <c r="C603" s="29">
        <v>2241.4</v>
      </c>
      <c r="D603" s="29">
        <v>2241.4</v>
      </c>
      <c r="E603" s="42">
        <f t="shared" si="5"/>
        <v>0</v>
      </c>
      <c r="F603" s="127" t="s">
        <v>251</v>
      </c>
    </row>
    <row r="604" spans="2:6" ht="12.95" customHeight="1" x14ac:dyDescent="0.2">
      <c r="B604" s="44" t="s">
        <v>471</v>
      </c>
      <c r="C604" s="29">
        <v>405.69</v>
      </c>
      <c r="D604" s="29">
        <v>405.69</v>
      </c>
      <c r="E604" s="42">
        <f t="shared" si="5"/>
        <v>0</v>
      </c>
      <c r="F604" s="127" t="s">
        <v>251</v>
      </c>
    </row>
    <row r="605" spans="2:6" ht="12.95" customHeight="1" x14ac:dyDescent="0.2">
      <c r="B605" s="44" t="s">
        <v>472</v>
      </c>
      <c r="C605" s="29">
        <v>-581.62</v>
      </c>
      <c r="D605" s="29">
        <v>-581.62</v>
      </c>
      <c r="E605" s="42">
        <f t="shared" si="5"/>
        <v>0</v>
      </c>
      <c r="F605" s="127" t="s">
        <v>251</v>
      </c>
    </row>
    <row r="606" spans="2:6" ht="12.95" customHeight="1" x14ac:dyDescent="0.2">
      <c r="B606" s="44" t="s">
        <v>473</v>
      </c>
      <c r="C606" s="29">
        <v>2.68</v>
      </c>
      <c r="D606" s="29">
        <v>2.68</v>
      </c>
      <c r="E606" s="42">
        <f t="shared" si="5"/>
        <v>0</v>
      </c>
      <c r="F606" s="127" t="s">
        <v>251</v>
      </c>
    </row>
    <row r="607" spans="2:6" ht="12.95" customHeight="1" x14ac:dyDescent="0.2">
      <c r="B607" s="44" t="s">
        <v>474</v>
      </c>
      <c r="C607" s="29">
        <v>2.68</v>
      </c>
      <c r="D607" s="29">
        <v>2.68</v>
      </c>
      <c r="E607" s="42">
        <f t="shared" si="5"/>
        <v>0</v>
      </c>
      <c r="F607" s="127" t="s">
        <v>251</v>
      </c>
    </row>
    <row r="608" spans="2:6" ht="12.95" customHeight="1" x14ac:dyDescent="0.2">
      <c r="B608" s="44" t="s">
        <v>475</v>
      </c>
      <c r="C608" s="29">
        <v>2.68</v>
      </c>
      <c r="D608" s="29">
        <v>2.68</v>
      </c>
      <c r="E608" s="42">
        <f t="shared" si="5"/>
        <v>0</v>
      </c>
      <c r="F608" s="127" t="s">
        <v>251</v>
      </c>
    </row>
    <row r="609" spans="2:6" ht="12.95" customHeight="1" x14ac:dyDescent="0.2">
      <c r="B609" s="44" t="s">
        <v>476</v>
      </c>
      <c r="C609" s="29">
        <v>94.17</v>
      </c>
      <c r="D609" s="29">
        <v>94.17</v>
      </c>
      <c r="E609" s="42">
        <f t="shared" si="5"/>
        <v>0</v>
      </c>
      <c r="F609" s="127" t="s">
        <v>251</v>
      </c>
    </row>
    <row r="610" spans="2:6" ht="12.95" customHeight="1" x14ac:dyDescent="0.2">
      <c r="B610" s="44" t="s">
        <v>477</v>
      </c>
      <c r="C610" s="29">
        <v>9500.58</v>
      </c>
      <c r="D610" s="29">
        <v>9500.58</v>
      </c>
      <c r="E610" s="42">
        <f t="shared" si="5"/>
        <v>0</v>
      </c>
      <c r="F610" s="127" t="s">
        <v>251</v>
      </c>
    </row>
    <row r="611" spans="2:6" ht="12.95" customHeight="1" x14ac:dyDescent="0.2">
      <c r="B611" s="44" t="s">
        <v>478</v>
      </c>
      <c r="C611" s="29">
        <v>335288.83</v>
      </c>
      <c r="D611" s="29">
        <v>335288.83</v>
      </c>
      <c r="E611" s="42">
        <f t="shared" si="5"/>
        <v>0</v>
      </c>
      <c r="F611" s="127" t="s">
        <v>251</v>
      </c>
    </row>
    <row r="612" spans="2:6" ht="12.95" customHeight="1" x14ac:dyDescent="0.2">
      <c r="B612" s="44" t="s">
        <v>479</v>
      </c>
      <c r="C612" s="29">
        <v>732004.74</v>
      </c>
      <c r="D612" s="29">
        <v>732004.74</v>
      </c>
      <c r="E612" s="42">
        <f t="shared" si="5"/>
        <v>0</v>
      </c>
      <c r="F612" s="127" t="s">
        <v>251</v>
      </c>
    </row>
    <row r="613" spans="2:6" ht="12.95" customHeight="1" x14ac:dyDescent="0.2">
      <c r="B613" s="44" t="s">
        <v>480</v>
      </c>
      <c r="C613" s="29">
        <v>255182.13</v>
      </c>
      <c r="D613" s="29">
        <v>255182.13</v>
      </c>
      <c r="E613" s="42">
        <f t="shared" si="5"/>
        <v>0</v>
      </c>
      <c r="F613" s="127" t="s">
        <v>251</v>
      </c>
    </row>
    <row r="614" spans="2:6" ht="12.95" customHeight="1" x14ac:dyDescent="0.2">
      <c r="B614" s="44" t="s">
        <v>481</v>
      </c>
      <c r="C614" s="29">
        <v>99496.14</v>
      </c>
      <c r="D614" s="29">
        <v>99496.14</v>
      </c>
      <c r="E614" s="42">
        <f t="shared" si="5"/>
        <v>0</v>
      </c>
      <c r="F614" s="127" t="s">
        <v>251</v>
      </c>
    </row>
    <row r="615" spans="2:6" ht="12.95" customHeight="1" x14ac:dyDescent="0.2">
      <c r="B615" s="44" t="s">
        <v>482</v>
      </c>
      <c r="C615" s="29">
        <v>-91903.62</v>
      </c>
      <c r="D615" s="29">
        <v>-91903.62</v>
      </c>
      <c r="E615" s="42">
        <f t="shared" si="5"/>
        <v>0</v>
      </c>
      <c r="F615" s="127" t="s">
        <v>251</v>
      </c>
    </row>
    <row r="616" spans="2:6" ht="12.95" customHeight="1" x14ac:dyDescent="0.2">
      <c r="B616" s="44" t="s">
        <v>483</v>
      </c>
      <c r="C616" s="29">
        <v>-2398.21</v>
      </c>
      <c r="D616" s="29">
        <v>-2398.21</v>
      </c>
      <c r="E616" s="42">
        <f t="shared" si="5"/>
        <v>0</v>
      </c>
      <c r="F616" s="127" t="s">
        <v>251</v>
      </c>
    </row>
    <row r="617" spans="2:6" ht="12.95" customHeight="1" x14ac:dyDescent="0.2">
      <c r="B617" s="44" t="s">
        <v>484</v>
      </c>
      <c r="C617" s="29">
        <v>86.46</v>
      </c>
      <c r="D617" s="29">
        <v>86.46</v>
      </c>
      <c r="E617" s="42">
        <f t="shared" si="5"/>
        <v>0</v>
      </c>
      <c r="F617" s="127" t="s">
        <v>251</v>
      </c>
    </row>
    <row r="618" spans="2:6" ht="12.95" customHeight="1" x14ac:dyDescent="0.2">
      <c r="B618" s="44" t="s">
        <v>485</v>
      </c>
      <c r="C618" s="29">
        <v>-7311.5</v>
      </c>
      <c r="D618" s="29">
        <v>-7311.5</v>
      </c>
      <c r="E618" s="42">
        <f t="shared" si="5"/>
        <v>0</v>
      </c>
      <c r="F618" s="127" t="s">
        <v>251</v>
      </c>
    </row>
    <row r="619" spans="2:6" ht="12.95" customHeight="1" x14ac:dyDescent="0.2">
      <c r="B619" s="44" t="s">
        <v>486</v>
      </c>
      <c r="C619" s="29">
        <v>20.92</v>
      </c>
      <c r="D619" s="29">
        <v>20.92</v>
      </c>
      <c r="E619" s="42">
        <f t="shared" si="5"/>
        <v>0</v>
      </c>
      <c r="F619" s="127" t="s">
        <v>251</v>
      </c>
    </row>
    <row r="620" spans="2:6" ht="12.95" customHeight="1" x14ac:dyDescent="0.2">
      <c r="B620" s="44" t="s">
        <v>487</v>
      </c>
      <c r="C620" s="29">
        <v>7993.12</v>
      </c>
      <c r="D620" s="29">
        <v>7993.12</v>
      </c>
      <c r="E620" s="42">
        <f t="shared" si="5"/>
        <v>0</v>
      </c>
      <c r="F620" s="127" t="s">
        <v>251</v>
      </c>
    </row>
    <row r="621" spans="2:6" ht="12.95" customHeight="1" x14ac:dyDescent="0.2">
      <c r="B621" s="44" t="s">
        <v>488</v>
      </c>
      <c r="C621" s="29">
        <v>30000</v>
      </c>
      <c r="D621" s="29">
        <v>30000</v>
      </c>
      <c r="E621" s="42">
        <f t="shared" si="5"/>
        <v>0</v>
      </c>
      <c r="F621" s="127" t="s">
        <v>251</v>
      </c>
    </row>
    <row r="622" spans="2:6" ht="12.95" customHeight="1" x14ac:dyDescent="0.2">
      <c r="B622" s="44" t="s">
        <v>489</v>
      </c>
      <c r="C622" s="29">
        <v>-35879.65</v>
      </c>
      <c r="D622" s="29">
        <v>-35879.65</v>
      </c>
      <c r="E622" s="42">
        <f t="shared" si="5"/>
        <v>0</v>
      </c>
      <c r="F622" s="127" t="s">
        <v>251</v>
      </c>
    </row>
    <row r="623" spans="2:6" ht="12.95" customHeight="1" x14ac:dyDescent="0.2">
      <c r="B623" s="44" t="s">
        <v>490</v>
      </c>
      <c r="C623" s="29">
        <v>97364.13</v>
      </c>
      <c r="D623" s="29">
        <v>97364.13</v>
      </c>
      <c r="E623" s="42">
        <f t="shared" si="5"/>
        <v>0</v>
      </c>
      <c r="F623" s="127" t="s">
        <v>251</v>
      </c>
    </row>
    <row r="624" spans="2:6" ht="12.95" customHeight="1" x14ac:dyDescent="0.2">
      <c r="B624" s="44" t="s">
        <v>491</v>
      </c>
      <c r="C624" s="29">
        <v>-53114.09</v>
      </c>
      <c r="D624" s="29">
        <v>-53114.09</v>
      </c>
      <c r="E624" s="42">
        <f t="shared" si="5"/>
        <v>0</v>
      </c>
      <c r="F624" s="127" t="s">
        <v>251</v>
      </c>
    </row>
    <row r="625" spans="2:6" ht="12.95" customHeight="1" x14ac:dyDescent="0.2">
      <c r="B625" s="44" t="s">
        <v>492</v>
      </c>
      <c r="C625" s="29">
        <v>127729.09</v>
      </c>
      <c r="D625" s="29">
        <v>127729.09</v>
      </c>
      <c r="E625" s="42">
        <f t="shared" si="5"/>
        <v>0</v>
      </c>
      <c r="F625" s="127" t="s">
        <v>251</v>
      </c>
    </row>
    <row r="626" spans="2:6" ht="12.95" customHeight="1" x14ac:dyDescent="0.2">
      <c r="B626" s="44" t="s">
        <v>493</v>
      </c>
      <c r="C626" s="29">
        <v>-3332610.98</v>
      </c>
      <c r="D626" s="29">
        <v>-3332610.98</v>
      </c>
      <c r="E626" s="42">
        <f t="shared" si="5"/>
        <v>0</v>
      </c>
      <c r="F626" s="127" t="s">
        <v>251</v>
      </c>
    </row>
    <row r="627" spans="2:6" ht="12.95" customHeight="1" x14ac:dyDescent="0.2">
      <c r="B627" s="44" t="s">
        <v>494</v>
      </c>
      <c r="C627" s="29">
        <v>-16070.54</v>
      </c>
      <c r="D627" s="29">
        <v>-16070.54</v>
      </c>
      <c r="E627" s="42">
        <f t="shared" si="5"/>
        <v>0</v>
      </c>
      <c r="F627" s="127" t="s">
        <v>251</v>
      </c>
    </row>
    <row r="628" spans="2:6" ht="12.95" customHeight="1" x14ac:dyDescent="0.2">
      <c r="B628" s="44" t="s">
        <v>495</v>
      </c>
      <c r="C628" s="29">
        <v>119684.85</v>
      </c>
      <c r="D628" s="29">
        <v>119684.85</v>
      </c>
      <c r="E628" s="42">
        <f t="shared" si="5"/>
        <v>0</v>
      </c>
      <c r="F628" s="127" t="s">
        <v>251</v>
      </c>
    </row>
    <row r="629" spans="2:6" ht="12.95" customHeight="1" x14ac:dyDescent="0.2">
      <c r="B629" s="44" t="s">
        <v>496</v>
      </c>
      <c r="C629" s="29">
        <v>598650.74</v>
      </c>
      <c r="D629" s="29">
        <v>598650.74</v>
      </c>
      <c r="E629" s="42">
        <f t="shared" si="5"/>
        <v>0</v>
      </c>
      <c r="F629" s="127" t="s">
        <v>251</v>
      </c>
    </row>
    <row r="630" spans="2:6" ht="12.95" customHeight="1" x14ac:dyDescent="0.2">
      <c r="B630" s="44" t="s">
        <v>497</v>
      </c>
      <c r="C630" s="29">
        <v>669237.44999999995</v>
      </c>
      <c r="D630" s="29">
        <v>669237.44999999995</v>
      </c>
      <c r="E630" s="42">
        <f t="shared" si="5"/>
        <v>0</v>
      </c>
      <c r="F630" s="127" t="s">
        <v>251</v>
      </c>
    </row>
    <row r="631" spans="2:6" ht="12.95" customHeight="1" x14ac:dyDescent="0.2">
      <c r="B631" s="44" t="s">
        <v>498</v>
      </c>
      <c r="C631" s="29">
        <v>4203454.28</v>
      </c>
      <c r="D631" s="29">
        <v>4203454.28</v>
      </c>
      <c r="E631" s="42">
        <f t="shared" si="5"/>
        <v>0</v>
      </c>
      <c r="F631" s="127" t="s">
        <v>251</v>
      </c>
    </row>
    <row r="632" spans="2:6" ht="12.95" customHeight="1" x14ac:dyDescent="0.2">
      <c r="B632" s="44" t="s">
        <v>499</v>
      </c>
      <c r="C632" s="29">
        <v>374447.1</v>
      </c>
      <c r="D632" s="29">
        <v>374447.1</v>
      </c>
      <c r="E632" s="42">
        <f t="shared" ref="E632:E633" si="6">+C632-D632</f>
        <v>0</v>
      </c>
      <c r="F632" s="127" t="s">
        <v>251</v>
      </c>
    </row>
    <row r="633" spans="2:6" ht="12.95" customHeight="1" x14ac:dyDescent="0.2">
      <c r="B633" s="44" t="s">
        <v>500</v>
      </c>
      <c r="C633" s="29">
        <v>9729228.4399999995</v>
      </c>
      <c r="D633" s="29">
        <v>9729228.4399999995</v>
      </c>
      <c r="E633" s="42">
        <f t="shared" si="6"/>
        <v>0</v>
      </c>
      <c r="F633" s="127" t="s">
        <v>251</v>
      </c>
    </row>
    <row r="634" spans="2:6" x14ac:dyDescent="0.2">
      <c r="B634" s="46"/>
      <c r="C634" s="29"/>
      <c r="D634" s="29"/>
      <c r="E634" s="29"/>
      <c r="F634" s="127"/>
    </row>
    <row r="635" spans="2:6" x14ac:dyDescent="0.2">
      <c r="C635" s="37">
        <f>SUM(C511:C634)</f>
        <v>74118757.659999996</v>
      </c>
      <c r="D635" s="37">
        <f>SUM(D511:D634)</f>
        <v>74122472.650000006</v>
      </c>
      <c r="E635" s="37">
        <f>SUM(E511:E634)</f>
        <v>-3714.9899999999907</v>
      </c>
      <c r="F635" s="130"/>
    </row>
    <row r="636" spans="2:6" x14ac:dyDescent="0.2">
      <c r="C636" s="38"/>
      <c r="D636" s="38"/>
      <c r="E636" s="38"/>
      <c r="F636" s="131"/>
    </row>
    <row r="637" spans="2:6" x14ac:dyDescent="0.2">
      <c r="C637" s="38"/>
      <c r="D637" s="38"/>
      <c r="E637" s="38"/>
      <c r="F637" s="131"/>
    </row>
    <row r="638" spans="2:6" x14ac:dyDescent="0.2">
      <c r="B638" s="121" t="s">
        <v>501</v>
      </c>
      <c r="C638" s="132"/>
      <c r="D638" s="132"/>
    </row>
    <row r="640" spans="2:6" x14ac:dyDescent="0.2">
      <c r="B640" s="99" t="s">
        <v>502</v>
      </c>
      <c r="C640" s="92" t="s">
        <v>143</v>
      </c>
      <c r="D640" s="24" t="s">
        <v>144</v>
      </c>
      <c r="E640" s="24" t="s">
        <v>145</v>
      </c>
    </row>
    <row r="641" spans="2:5" x14ac:dyDescent="0.2">
      <c r="B641" s="100"/>
      <c r="C641" s="26"/>
      <c r="D641" s="26"/>
      <c r="E641" s="26"/>
    </row>
    <row r="642" spans="2:5" x14ac:dyDescent="0.2">
      <c r="B642" s="28" t="s">
        <v>503</v>
      </c>
      <c r="C642" s="29"/>
      <c r="D642" s="29"/>
      <c r="E642" s="29"/>
    </row>
    <row r="643" spans="2:5" x14ac:dyDescent="0.2">
      <c r="B643" s="44"/>
      <c r="C643" s="29"/>
      <c r="D643" s="29"/>
      <c r="E643" s="29"/>
    </row>
    <row r="644" spans="2:5" ht="12.95" customHeight="1" x14ac:dyDescent="0.2">
      <c r="B644" s="32" t="s">
        <v>12</v>
      </c>
      <c r="C644" s="33">
        <v>0</v>
      </c>
      <c r="D644" s="33">
        <v>1250</v>
      </c>
      <c r="E644" s="33">
        <f t="shared" ref="E644:E679" si="7">+D644-C644</f>
        <v>1250</v>
      </c>
    </row>
    <row r="645" spans="2:5" ht="12.95" customHeight="1" x14ac:dyDescent="0.2">
      <c r="B645" s="32" t="s">
        <v>14</v>
      </c>
      <c r="C645" s="33">
        <v>0</v>
      </c>
      <c r="D645" s="33">
        <v>2500</v>
      </c>
      <c r="E645" s="33">
        <f t="shared" si="7"/>
        <v>2500</v>
      </c>
    </row>
    <row r="646" spans="2:5" ht="12.95" customHeight="1" x14ac:dyDescent="0.2">
      <c r="B646" s="32" t="s">
        <v>15</v>
      </c>
      <c r="C646" s="33">
        <v>0</v>
      </c>
      <c r="D646" s="33">
        <v>5000</v>
      </c>
      <c r="E646" s="33">
        <f t="shared" si="7"/>
        <v>5000</v>
      </c>
    </row>
    <row r="647" spans="2:5" ht="12.95" customHeight="1" x14ac:dyDescent="0.2">
      <c r="B647" s="44" t="s">
        <v>17</v>
      </c>
      <c r="C647" s="29">
        <v>6035850.0800000001</v>
      </c>
      <c r="D647" s="29">
        <v>4830544.41</v>
      </c>
      <c r="E647" s="33">
        <f t="shared" si="7"/>
        <v>-1205305.67</v>
      </c>
    </row>
    <row r="648" spans="2:5" ht="12.95" customHeight="1" x14ac:dyDescent="0.2">
      <c r="B648" s="44" t="s">
        <v>19</v>
      </c>
      <c r="C648" s="29">
        <v>455726.17</v>
      </c>
      <c r="D648" s="29">
        <v>452837.19</v>
      </c>
      <c r="E648" s="33">
        <f t="shared" si="7"/>
        <v>-2888.9799999999814</v>
      </c>
    </row>
    <row r="649" spans="2:5" ht="12.95" customHeight="1" x14ac:dyDescent="0.2">
      <c r="B649" s="44" t="s">
        <v>20</v>
      </c>
      <c r="C649" s="29">
        <v>116687.5</v>
      </c>
      <c r="D649" s="29">
        <v>16946.73</v>
      </c>
      <c r="E649" s="33">
        <f t="shared" si="7"/>
        <v>-99740.77</v>
      </c>
    </row>
    <row r="650" spans="2:5" ht="12.95" customHeight="1" x14ac:dyDescent="0.2">
      <c r="B650" s="44" t="s">
        <v>21</v>
      </c>
      <c r="C650" s="29">
        <v>1666565.75</v>
      </c>
      <c r="D650" s="29">
        <v>1661960.55</v>
      </c>
      <c r="E650" s="33">
        <f t="shared" si="7"/>
        <v>-4605.1999999999534</v>
      </c>
    </row>
    <row r="651" spans="2:5" ht="12.95" customHeight="1" x14ac:dyDescent="0.2">
      <c r="B651" s="44" t="s">
        <v>22</v>
      </c>
      <c r="C651" s="29">
        <v>417986.25</v>
      </c>
      <c r="D651" s="29">
        <v>441314.41</v>
      </c>
      <c r="E651" s="33">
        <f t="shared" si="7"/>
        <v>23328.159999999974</v>
      </c>
    </row>
    <row r="652" spans="2:5" ht="12.95" customHeight="1" x14ac:dyDescent="0.2">
      <c r="B652" s="44" t="s">
        <v>23</v>
      </c>
      <c r="C652" s="29">
        <v>518519.96</v>
      </c>
      <c r="D652" s="29">
        <v>533399.9</v>
      </c>
      <c r="E652" s="33">
        <f t="shared" si="7"/>
        <v>14879.940000000002</v>
      </c>
    </row>
    <row r="653" spans="2:5" ht="12.95" customHeight="1" x14ac:dyDescent="0.2">
      <c r="B653" s="44" t="s">
        <v>24</v>
      </c>
      <c r="C653" s="29">
        <v>17533092.91</v>
      </c>
      <c r="D653" s="29">
        <v>21744777.32</v>
      </c>
      <c r="E653" s="33">
        <f t="shared" si="7"/>
        <v>4211684.41</v>
      </c>
    </row>
    <row r="654" spans="2:5" ht="12.95" customHeight="1" x14ac:dyDescent="0.2">
      <c r="B654" s="44" t="s">
        <v>25</v>
      </c>
      <c r="C654" s="29">
        <v>1779166.85</v>
      </c>
      <c r="D654" s="29">
        <v>3293344.98</v>
      </c>
      <c r="E654" s="33">
        <f t="shared" si="7"/>
        <v>1514178.13</v>
      </c>
    </row>
    <row r="655" spans="2:5" ht="12.95" customHeight="1" x14ac:dyDescent="0.2">
      <c r="B655" s="44" t="s">
        <v>26</v>
      </c>
      <c r="C655" s="29">
        <v>66429.960000000006</v>
      </c>
      <c r="D655" s="29">
        <v>66441.42</v>
      </c>
      <c r="E655" s="33">
        <f t="shared" si="7"/>
        <v>11.459999999991851</v>
      </c>
    </row>
    <row r="656" spans="2:5" ht="12.95" customHeight="1" x14ac:dyDescent="0.2">
      <c r="B656" s="44" t="s">
        <v>27</v>
      </c>
      <c r="C656" s="29">
        <v>0</v>
      </c>
      <c r="D656" s="29">
        <v>0</v>
      </c>
      <c r="E656" s="33">
        <f t="shared" si="7"/>
        <v>0</v>
      </c>
    </row>
    <row r="657" spans="2:5" ht="12.95" customHeight="1" x14ac:dyDescent="0.2">
      <c r="B657" s="44" t="s">
        <v>28</v>
      </c>
      <c r="C657" s="29">
        <v>1786284.09</v>
      </c>
      <c r="D657" s="29">
        <v>10122569.439999999</v>
      </c>
      <c r="E657" s="33">
        <f t="shared" si="7"/>
        <v>8336285.3499999996</v>
      </c>
    </row>
    <row r="658" spans="2:5" ht="12.95" customHeight="1" x14ac:dyDescent="0.2">
      <c r="B658" s="44" t="s">
        <v>29</v>
      </c>
      <c r="C658" s="29">
        <v>628137.97</v>
      </c>
      <c r="D658" s="29">
        <v>1015697.35</v>
      </c>
      <c r="E658" s="33">
        <f t="shared" si="7"/>
        <v>387559.38</v>
      </c>
    </row>
    <row r="659" spans="2:5" ht="12.95" customHeight="1" x14ac:dyDescent="0.2">
      <c r="B659" s="44" t="s">
        <v>30</v>
      </c>
      <c r="C659" s="29">
        <v>320793.07</v>
      </c>
      <c r="D659" s="29">
        <v>320795.07</v>
      </c>
      <c r="E659" s="33">
        <f t="shared" si="7"/>
        <v>2</v>
      </c>
    </row>
    <row r="660" spans="2:5" ht="12.95" customHeight="1" x14ac:dyDescent="0.2">
      <c r="B660" s="44" t="s">
        <v>31</v>
      </c>
      <c r="C660" s="29">
        <v>37285.410000000003</v>
      </c>
      <c r="D660" s="29">
        <v>36777.199999999997</v>
      </c>
      <c r="E660" s="33">
        <f t="shared" si="7"/>
        <v>-508.2100000000064</v>
      </c>
    </row>
    <row r="661" spans="2:5" ht="12.95" customHeight="1" x14ac:dyDescent="0.2">
      <c r="B661" s="44" t="s">
        <v>32</v>
      </c>
      <c r="C661" s="29">
        <v>0</v>
      </c>
      <c r="D661" s="29">
        <v>0</v>
      </c>
      <c r="E661" s="33">
        <f t="shared" si="7"/>
        <v>0</v>
      </c>
    </row>
    <row r="662" spans="2:5" ht="12.95" customHeight="1" x14ac:dyDescent="0.2">
      <c r="B662" s="44" t="s">
        <v>33</v>
      </c>
      <c r="C662" s="29">
        <v>234292.42</v>
      </c>
      <c r="D662" s="29">
        <v>247368.45</v>
      </c>
      <c r="E662" s="33">
        <f t="shared" si="7"/>
        <v>13076.029999999999</v>
      </c>
    </row>
    <row r="663" spans="2:5" ht="12.95" customHeight="1" x14ac:dyDescent="0.2">
      <c r="B663" s="44" t="s">
        <v>34</v>
      </c>
      <c r="C663" s="29">
        <v>77791</v>
      </c>
      <c r="D663" s="29">
        <v>77791</v>
      </c>
      <c r="E663" s="33">
        <f t="shared" si="7"/>
        <v>0</v>
      </c>
    </row>
    <row r="664" spans="2:5" ht="12.95" customHeight="1" x14ac:dyDescent="0.2">
      <c r="B664" s="44" t="s">
        <v>35</v>
      </c>
      <c r="C664" s="29">
        <v>14360.99</v>
      </c>
      <c r="D664" s="29">
        <v>14370.44</v>
      </c>
      <c r="E664" s="33">
        <f t="shared" si="7"/>
        <v>9.4500000000007276</v>
      </c>
    </row>
    <row r="665" spans="2:5" ht="12.95" customHeight="1" x14ac:dyDescent="0.2">
      <c r="B665" s="44" t="s">
        <v>36</v>
      </c>
      <c r="C665" s="29">
        <v>67641.63</v>
      </c>
      <c r="D665" s="29">
        <v>67641.63</v>
      </c>
      <c r="E665" s="33">
        <f t="shared" si="7"/>
        <v>0</v>
      </c>
    </row>
    <row r="666" spans="2:5" ht="12.95" customHeight="1" x14ac:dyDescent="0.2">
      <c r="B666" s="44" t="s">
        <v>37</v>
      </c>
      <c r="C666" s="29">
        <v>1556673.49</v>
      </c>
      <c r="D666" s="29">
        <v>2689159.51</v>
      </c>
      <c r="E666" s="33">
        <f t="shared" si="7"/>
        <v>1132486.0199999998</v>
      </c>
    </row>
    <row r="667" spans="2:5" ht="12.95" customHeight="1" x14ac:dyDescent="0.2">
      <c r="B667" s="44" t="s">
        <v>38</v>
      </c>
      <c r="C667" s="29">
        <v>129892.7</v>
      </c>
      <c r="D667" s="29">
        <v>129892.7</v>
      </c>
      <c r="E667" s="33">
        <f t="shared" si="7"/>
        <v>0</v>
      </c>
    </row>
    <row r="668" spans="2:5" ht="12.95" customHeight="1" x14ac:dyDescent="0.2">
      <c r="B668" s="44" t="s">
        <v>39</v>
      </c>
      <c r="C668" s="29">
        <v>644445.49</v>
      </c>
      <c r="D668" s="29">
        <v>145094.56</v>
      </c>
      <c r="E668" s="33">
        <f t="shared" si="7"/>
        <v>-499350.93</v>
      </c>
    </row>
    <row r="669" spans="2:5" ht="12.95" customHeight="1" x14ac:dyDescent="0.2">
      <c r="B669" s="44" t="s">
        <v>40</v>
      </c>
      <c r="C669" s="29">
        <v>1520928.39</v>
      </c>
      <c r="D669" s="29">
        <v>1360655.41</v>
      </c>
      <c r="E669" s="33">
        <f t="shared" si="7"/>
        <v>-160272.97999999998</v>
      </c>
    </row>
    <row r="670" spans="2:5" ht="12.95" customHeight="1" x14ac:dyDescent="0.2">
      <c r="B670" s="44" t="s">
        <v>41</v>
      </c>
      <c r="C670" s="29">
        <v>1739995.28</v>
      </c>
      <c r="D670" s="29">
        <v>1800816.1</v>
      </c>
      <c r="E670" s="33">
        <f t="shared" si="7"/>
        <v>60820.820000000065</v>
      </c>
    </row>
    <row r="671" spans="2:5" ht="12.95" customHeight="1" x14ac:dyDescent="0.2">
      <c r="B671" s="44" t="s">
        <v>42</v>
      </c>
      <c r="C671" s="29">
        <v>48593.18</v>
      </c>
      <c r="D671" s="29">
        <v>50291.74</v>
      </c>
      <c r="E671" s="33">
        <f t="shared" si="7"/>
        <v>1698.5599999999977</v>
      </c>
    </row>
    <row r="672" spans="2:5" ht="12.95" customHeight="1" x14ac:dyDescent="0.2">
      <c r="B672" s="44" t="s">
        <v>43</v>
      </c>
      <c r="C672" s="29">
        <v>251146.32</v>
      </c>
      <c r="D672" s="29">
        <v>264409.37</v>
      </c>
      <c r="E672" s="33">
        <f t="shared" si="7"/>
        <v>13263.049999999988</v>
      </c>
    </row>
    <row r="673" spans="2:7" ht="12.95" customHeight="1" x14ac:dyDescent="0.2">
      <c r="B673" s="44" t="s">
        <v>44</v>
      </c>
      <c r="C673" s="29">
        <v>1633488.41</v>
      </c>
      <c r="D673" s="29">
        <v>2280152.1</v>
      </c>
      <c r="E673" s="33">
        <f t="shared" si="7"/>
        <v>646663.69000000018</v>
      </c>
    </row>
    <row r="674" spans="2:7" ht="12.95" customHeight="1" x14ac:dyDescent="0.2">
      <c r="B674" s="44" t="s">
        <v>45</v>
      </c>
      <c r="C674" s="29">
        <v>2467.89</v>
      </c>
      <c r="D674" s="29">
        <v>379.89</v>
      </c>
      <c r="E674" s="33">
        <f t="shared" si="7"/>
        <v>-2088</v>
      </c>
    </row>
    <row r="675" spans="2:7" ht="12.95" customHeight="1" x14ac:dyDescent="0.2">
      <c r="B675" s="44" t="s">
        <v>46</v>
      </c>
      <c r="C675" s="29">
        <v>78139.58</v>
      </c>
      <c r="D675" s="29">
        <v>79385.58</v>
      </c>
      <c r="E675" s="33">
        <f t="shared" si="7"/>
        <v>1246</v>
      </c>
    </row>
    <row r="676" spans="2:7" ht="12.95" customHeight="1" x14ac:dyDescent="0.2">
      <c r="B676" s="32" t="s">
        <v>47</v>
      </c>
      <c r="C676" s="33">
        <v>751654.49</v>
      </c>
      <c r="D676" s="33">
        <v>797788.83</v>
      </c>
      <c r="E676" s="33">
        <f t="shared" si="7"/>
        <v>46134.339999999967</v>
      </c>
      <c r="F676" s="47">
        <f>SUM(C676:C681)</f>
        <v>2589208.96</v>
      </c>
      <c r="G676" s="47">
        <f>SUM(D676:D681)</f>
        <v>18814695.640000001</v>
      </c>
    </row>
    <row r="677" spans="2:7" ht="12.95" customHeight="1" x14ac:dyDescent="0.2">
      <c r="B677" s="32" t="s">
        <v>48</v>
      </c>
      <c r="C677" s="33">
        <v>1837554.47</v>
      </c>
      <c r="D677" s="33">
        <v>788404.92</v>
      </c>
      <c r="E677" s="33">
        <f t="shared" si="7"/>
        <v>-1049149.5499999998</v>
      </c>
      <c r="F677" s="47"/>
      <c r="G677" s="47"/>
    </row>
    <row r="678" spans="2:7" ht="12.95" customHeight="1" x14ac:dyDescent="0.2">
      <c r="B678" s="32" t="s">
        <v>49</v>
      </c>
      <c r="C678" s="33">
        <v>0</v>
      </c>
      <c r="D678" s="33">
        <v>0</v>
      </c>
      <c r="E678" s="33">
        <f t="shared" si="7"/>
        <v>0</v>
      </c>
      <c r="F678" s="47"/>
      <c r="G678" s="47"/>
    </row>
    <row r="679" spans="2:7" ht="12.95" customHeight="1" x14ac:dyDescent="0.2">
      <c r="B679" s="32" t="s">
        <v>51</v>
      </c>
      <c r="C679" s="33">
        <v>0</v>
      </c>
      <c r="D679" s="33">
        <v>898902.46</v>
      </c>
      <c r="E679" s="33">
        <f t="shared" si="7"/>
        <v>898902.46</v>
      </c>
      <c r="F679" s="47"/>
      <c r="G679" s="47"/>
    </row>
    <row r="680" spans="2:7" ht="12.95" customHeight="1" x14ac:dyDescent="0.2">
      <c r="B680" s="32" t="s">
        <v>52</v>
      </c>
      <c r="C680" s="33">
        <v>0</v>
      </c>
      <c r="D680" s="33">
        <v>16329599.43</v>
      </c>
      <c r="E680" s="33"/>
      <c r="F680" s="47"/>
      <c r="G680" s="47"/>
    </row>
    <row r="681" spans="2:7" x14ac:dyDescent="0.2">
      <c r="B681" s="46"/>
      <c r="C681" s="29"/>
      <c r="D681" s="29"/>
      <c r="E681" s="29"/>
    </row>
    <row r="682" spans="2:7" x14ac:dyDescent="0.2">
      <c r="C682" s="37">
        <f>SUM(C642:C681)</f>
        <v>41951591.699999996</v>
      </c>
      <c r="D682" s="37">
        <f>SUM(D642:D681)</f>
        <v>72568260.090000004</v>
      </c>
      <c r="E682" s="37">
        <f>SUM(E642:E681)</f>
        <v>14287068.959999997</v>
      </c>
      <c r="F682" s="47">
        <f>SUM(F644,F647,F676)</f>
        <v>2589208.96</v>
      </c>
      <c r="G682" s="47">
        <f>SUM(G644,G647,G676)</f>
        <v>18814695.640000001</v>
      </c>
    </row>
    <row r="684" spans="2:7" ht="4.5" customHeight="1" x14ac:dyDescent="0.2"/>
    <row r="685" spans="2:7" x14ac:dyDescent="0.2">
      <c r="B685" s="99" t="s">
        <v>504</v>
      </c>
      <c r="C685" s="92" t="s">
        <v>505</v>
      </c>
      <c r="D685" s="24" t="s">
        <v>506</v>
      </c>
    </row>
    <row r="686" spans="2:7" x14ac:dyDescent="0.2">
      <c r="B686" s="25" t="s">
        <v>507</v>
      </c>
      <c r="C686" s="133"/>
      <c r="D686" s="27"/>
      <c r="E686" s="58"/>
    </row>
    <row r="687" spans="2:7" x14ac:dyDescent="0.2">
      <c r="B687" s="28" t="s">
        <v>508</v>
      </c>
      <c r="C687" s="59"/>
      <c r="D687" s="30"/>
      <c r="E687" s="58"/>
    </row>
    <row r="688" spans="2:7" x14ac:dyDescent="0.2">
      <c r="B688" s="51" t="s">
        <v>117</v>
      </c>
      <c r="C688" s="59"/>
      <c r="D688" s="30"/>
      <c r="E688" s="58"/>
    </row>
    <row r="689" spans="2:5" x14ac:dyDescent="0.2">
      <c r="B689" s="28" t="s">
        <v>509</v>
      </c>
      <c r="C689" s="59"/>
      <c r="D689" s="30"/>
      <c r="E689" s="58"/>
    </row>
    <row r="690" spans="2:5" x14ac:dyDescent="0.2">
      <c r="B690" s="53" t="s">
        <v>170</v>
      </c>
      <c r="C690" s="59"/>
      <c r="D690" s="30"/>
      <c r="E690" s="58"/>
    </row>
    <row r="691" spans="2:5" x14ac:dyDescent="0.2">
      <c r="C691" s="81">
        <v>0</v>
      </c>
      <c r="D691" s="81">
        <v>0</v>
      </c>
    </row>
    <row r="694" spans="2:5" x14ac:dyDescent="0.2">
      <c r="B694" s="99" t="s">
        <v>510</v>
      </c>
      <c r="C694" s="134">
        <v>2024</v>
      </c>
      <c r="D694" s="134">
        <v>2023</v>
      </c>
    </row>
    <row r="695" spans="2:5" ht="12.95" customHeight="1" x14ac:dyDescent="0.2">
      <c r="B695" s="135" t="s">
        <v>511</v>
      </c>
      <c r="C695" s="136">
        <f>[1]ESF!$E$36</f>
        <v>-2847737.9899999984</v>
      </c>
      <c r="D695" s="136">
        <f>[1]ESF!$F$36</f>
        <v>1134656.2499999702</v>
      </c>
    </row>
    <row r="696" spans="2:5" ht="12.95" customHeight="1" x14ac:dyDescent="0.2">
      <c r="B696" s="135" t="s">
        <v>512</v>
      </c>
      <c r="C696" s="136">
        <f>SUM(C697,C709,C741,C744)</f>
        <v>5511336.8699999992</v>
      </c>
      <c r="D696" s="136">
        <f>SUM(D697,D709,D741,D744)</f>
        <v>4240924.09</v>
      </c>
    </row>
    <row r="697" spans="2:5" ht="12.95" customHeight="1" x14ac:dyDescent="0.2">
      <c r="B697" s="135" t="s">
        <v>513</v>
      </c>
      <c r="C697" s="137">
        <f>SUM(C698,C700,C702,C704,C706)</f>
        <v>0</v>
      </c>
      <c r="D697" s="137">
        <f>SUM(D698,D700,D702,D704,D706)</f>
        <v>0</v>
      </c>
    </row>
    <row r="698" spans="2:5" ht="12.95" customHeight="1" x14ac:dyDescent="0.2">
      <c r="B698" s="138" t="s">
        <v>514</v>
      </c>
      <c r="C698" s="137">
        <f>C699</f>
        <v>0</v>
      </c>
      <c r="D698" s="137">
        <f>D699</f>
        <v>0</v>
      </c>
    </row>
    <row r="699" spans="2:5" ht="12.95" customHeight="1" x14ac:dyDescent="0.2">
      <c r="B699" s="138" t="s">
        <v>515</v>
      </c>
      <c r="C699" s="137">
        <f>[1]ACT!$B$49</f>
        <v>0</v>
      </c>
      <c r="D699" s="137">
        <f>[1]ACT!$C$49</f>
        <v>0</v>
      </c>
    </row>
    <row r="700" spans="2:5" ht="12.95" customHeight="1" x14ac:dyDescent="0.2">
      <c r="B700" s="138" t="s">
        <v>516</v>
      </c>
      <c r="C700" s="137">
        <f>C701</f>
        <v>0</v>
      </c>
      <c r="D700" s="137">
        <f>D701</f>
        <v>0</v>
      </c>
    </row>
    <row r="701" spans="2:5" ht="12.95" customHeight="1" x14ac:dyDescent="0.2">
      <c r="B701" s="138" t="s">
        <v>517</v>
      </c>
      <c r="C701" s="137">
        <f>[1]ACT!$B$50</f>
        <v>0</v>
      </c>
      <c r="D701" s="137">
        <f>[1]ACT!$C$50</f>
        <v>0</v>
      </c>
    </row>
    <row r="702" spans="2:5" ht="12.95" customHeight="1" x14ac:dyDescent="0.2">
      <c r="B702" s="138" t="s">
        <v>518</v>
      </c>
      <c r="C702" s="137">
        <f>C703</f>
        <v>0</v>
      </c>
      <c r="D702" s="137">
        <f>D703</f>
        <v>0</v>
      </c>
    </row>
    <row r="703" spans="2:5" ht="12.95" customHeight="1" x14ac:dyDescent="0.2">
      <c r="B703" s="138" t="s">
        <v>519</v>
      </c>
      <c r="C703" s="137">
        <f>[1]ACT!$B$51</f>
        <v>0</v>
      </c>
      <c r="D703" s="137">
        <f>[1]ACT!$C$51</f>
        <v>0</v>
      </c>
    </row>
    <row r="704" spans="2:5" ht="12.95" customHeight="1" x14ac:dyDescent="0.2">
      <c r="B704" s="138" t="s">
        <v>520</v>
      </c>
      <c r="C704" s="137">
        <f>C705</f>
        <v>0</v>
      </c>
      <c r="D704" s="137">
        <f>D705</f>
        <v>0</v>
      </c>
    </row>
    <row r="705" spans="2:4" ht="12.95" customHeight="1" x14ac:dyDescent="0.2">
      <c r="B705" s="138" t="s">
        <v>521</v>
      </c>
      <c r="C705" s="137">
        <f>[1]ACT!$B$52</f>
        <v>0</v>
      </c>
      <c r="D705" s="137">
        <f>[1]ACT!$C$52</f>
        <v>0</v>
      </c>
    </row>
    <row r="706" spans="2:4" ht="12.95" customHeight="1" x14ac:dyDescent="0.2">
      <c r="B706" s="138" t="s">
        <v>522</v>
      </c>
      <c r="C706" s="137">
        <f>SUM(C707:C708)</f>
        <v>0</v>
      </c>
      <c r="D706" s="137">
        <f>SUM(D707:D708)</f>
        <v>0</v>
      </c>
    </row>
    <row r="707" spans="2:4" ht="12.95" customHeight="1" x14ac:dyDescent="0.2">
      <c r="B707" s="138" t="s">
        <v>523</v>
      </c>
      <c r="C707" s="137">
        <f>[1]ACT!$B$53</f>
        <v>0</v>
      </c>
      <c r="D707" s="137">
        <f>[1]ACT!$C$53</f>
        <v>0</v>
      </c>
    </row>
    <row r="708" spans="2:4" ht="12.95" customHeight="1" x14ac:dyDescent="0.2">
      <c r="B708" s="138" t="s">
        <v>524</v>
      </c>
      <c r="C708" s="137">
        <v>0</v>
      </c>
      <c r="D708" s="137">
        <v>0</v>
      </c>
    </row>
    <row r="709" spans="2:4" ht="12.95" customHeight="1" x14ac:dyDescent="0.2">
      <c r="B709" s="135" t="s">
        <v>525</v>
      </c>
      <c r="C709" s="137">
        <f>SUM(C710,C719,C722,C728,C730,C732)</f>
        <v>5511336.8699999992</v>
      </c>
      <c r="D709" s="137">
        <f>SUM(D710,D719,D722,D728,D730,D732)</f>
        <v>4240924.09</v>
      </c>
    </row>
    <row r="710" spans="2:4" ht="12.95" customHeight="1" x14ac:dyDescent="0.2">
      <c r="B710" s="138" t="s">
        <v>526</v>
      </c>
      <c r="C710" s="137">
        <f>SUM(C711:C718)</f>
        <v>5511334.1099999994</v>
      </c>
      <c r="D710" s="137">
        <f>SUM(D711:D718)</f>
        <v>4240916.18</v>
      </c>
    </row>
    <row r="711" spans="2:4" ht="12.95" customHeight="1" x14ac:dyDescent="0.2">
      <c r="B711" s="138" t="s">
        <v>527</v>
      </c>
      <c r="C711" s="137">
        <v>5149689.59</v>
      </c>
      <c r="D711" s="137">
        <v>3903370.81</v>
      </c>
    </row>
    <row r="712" spans="2:4" ht="12.95" customHeight="1" x14ac:dyDescent="0.2">
      <c r="B712" s="138" t="s">
        <v>528</v>
      </c>
      <c r="C712" s="137">
        <v>0</v>
      </c>
      <c r="D712" s="137">
        <v>0</v>
      </c>
    </row>
    <row r="713" spans="2:4" ht="12.95" customHeight="1" x14ac:dyDescent="0.2">
      <c r="B713" s="138" t="s">
        <v>529</v>
      </c>
      <c r="C713" s="137">
        <v>0</v>
      </c>
      <c r="D713" s="137">
        <v>0</v>
      </c>
    </row>
    <row r="714" spans="2:4" ht="12.95" customHeight="1" x14ac:dyDescent="0.2">
      <c r="B714" s="138" t="s">
        <v>530</v>
      </c>
      <c r="C714" s="137">
        <v>0</v>
      </c>
      <c r="D714" s="137">
        <v>0</v>
      </c>
    </row>
    <row r="715" spans="2:4" ht="12.95" customHeight="1" x14ac:dyDescent="0.2">
      <c r="B715" s="138" t="s">
        <v>365</v>
      </c>
      <c r="C715" s="137">
        <f>+C486</f>
        <v>361644.52</v>
      </c>
      <c r="D715" s="137">
        <v>337545.37</v>
      </c>
    </row>
    <row r="716" spans="2:4" ht="12.95" customHeight="1" x14ac:dyDescent="0.2">
      <c r="B716" s="138" t="s">
        <v>531</v>
      </c>
      <c r="C716" s="137">
        <v>0</v>
      </c>
      <c r="D716" s="137">
        <v>0</v>
      </c>
    </row>
    <row r="717" spans="2:4" ht="12.95" customHeight="1" x14ac:dyDescent="0.2">
      <c r="B717" s="138" t="s">
        <v>532</v>
      </c>
      <c r="C717" s="137">
        <v>0</v>
      </c>
      <c r="D717" s="137">
        <v>0</v>
      </c>
    </row>
    <row r="718" spans="2:4" ht="12.95" customHeight="1" x14ac:dyDescent="0.2">
      <c r="B718" s="138" t="s">
        <v>533</v>
      </c>
      <c r="C718" s="137">
        <v>0</v>
      </c>
      <c r="D718" s="137">
        <v>0</v>
      </c>
    </row>
    <row r="719" spans="2:4" ht="12.95" customHeight="1" x14ac:dyDescent="0.2">
      <c r="B719" s="138" t="s">
        <v>534</v>
      </c>
      <c r="C719" s="137">
        <f>SUM(C720:C721)</f>
        <v>0</v>
      </c>
      <c r="D719" s="137">
        <f>SUM(D720:D721)</f>
        <v>0</v>
      </c>
    </row>
    <row r="720" spans="2:4" ht="12.95" customHeight="1" x14ac:dyDescent="0.2">
      <c r="B720" s="138" t="s">
        <v>535</v>
      </c>
      <c r="C720" s="137">
        <v>0</v>
      </c>
      <c r="D720" s="137">
        <v>0</v>
      </c>
    </row>
    <row r="721" spans="2:4" ht="12.95" customHeight="1" x14ac:dyDescent="0.2">
      <c r="B721" s="138" t="s">
        <v>536</v>
      </c>
      <c r="C721" s="137">
        <v>0</v>
      </c>
      <c r="D721" s="137">
        <v>0</v>
      </c>
    </row>
    <row r="722" spans="2:4" ht="12.95" customHeight="1" x14ac:dyDescent="0.2">
      <c r="B722" s="138" t="s">
        <v>537</v>
      </c>
      <c r="C722" s="137">
        <f>SUM(C723:C727)</f>
        <v>0</v>
      </c>
      <c r="D722" s="137">
        <f>SUM(D723:D727)</f>
        <v>0</v>
      </c>
    </row>
    <row r="723" spans="2:4" ht="12.95" customHeight="1" x14ac:dyDescent="0.2">
      <c r="B723" s="138" t="s">
        <v>538</v>
      </c>
      <c r="C723" s="137">
        <v>0</v>
      </c>
      <c r="D723" s="137">
        <v>0</v>
      </c>
    </row>
    <row r="724" spans="2:4" ht="12.95" customHeight="1" x14ac:dyDescent="0.2">
      <c r="B724" s="138" t="s">
        <v>539</v>
      </c>
      <c r="C724" s="137">
        <v>0</v>
      </c>
      <c r="D724" s="137">
        <v>0</v>
      </c>
    </row>
    <row r="725" spans="2:4" ht="12.95" customHeight="1" x14ac:dyDescent="0.2">
      <c r="B725" s="138" t="s">
        <v>540</v>
      </c>
      <c r="C725" s="137">
        <v>0</v>
      </c>
      <c r="D725" s="137">
        <v>0</v>
      </c>
    </row>
    <row r="726" spans="2:4" ht="12.95" customHeight="1" x14ac:dyDescent="0.2">
      <c r="B726" s="138" t="s">
        <v>541</v>
      </c>
      <c r="C726" s="137">
        <v>0</v>
      </c>
      <c r="D726" s="137">
        <v>0</v>
      </c>
    </row>
    <row r="727" spans="2:4" ht="12.95" customHeight="1" x14ac:dyDescent="0.2">
      <c r="B727" s="138" t="s">
        <v>542</v>
      </c>
      <c r="C727" s="137">
        <v>0</v>
      </c>
      <c r="D727" s="137">
        <v>0</v>
      </c>
    </row>
    <row r="728" spans="2:4" ht="12.95" customHeight="1" x14ac:dyDescent="0.2">
      <c r="B728" s="138" t="s">
        <v>543</v>
      </c>
      <c r="C728" s="137">
        <f>C729</f>
        <v>0</v>
      </c>
      <c r="D728" s="137">
        <f>D729</f>
        <v>0</v>
      </c>
    </row>
    <row r="729" spans="2:4" ht="12.95" customHeight="1" x14ac:dyDescent="0.2">
      <c r="B729" s="138" t="s">
        <v>544</v>
      </c>
      <c r="C729" s="137">
        <v>0</v>
      </c>
      <c r="D729" s="137">
        <v>0</v>
      </c>
    </row>
    <row r="730" spans="2:4" ht="12.95" customHeight="1" x14ac:dyDescent="0.2">
      <c r="B730" s="138" t="s">
        <v>545</v>
      </c>
      <c r="C730" s="137">
        <f>C731</f>
        <v>0</v>
      </c>
      <c r="D730" s="137">
        <f>D731</f>
        <v>0</v>
      </c>
    </row>
    <row r="731" spans="2:4" ht="12.95" customHeight="1" x14ac:dyDescent="0.2">
      <c r="B731" s="138" t="s">
        <v>546</v>
      </c>
      <c r="C731" s="137">
        <v>0</v>
      </c>
      <c r="D731" s="137">
        <v>0</v>
      </c>
    </row>
    <row r="732" spans="2:4" ht="12.95" customHeight="1" x14ac:dyDescent="0.2">
      <c r="B732" s="138" t="s">
        <v>547</v>
      </c>
      <c r="C732" s="137">
        <f>SUM(C733:C740)</f>
        <v>2.76</v>
      </c>
      <c r="D732" s="137">
        <f>SUM(D733:D740)</f>
        <v>7.91</v>
      </c>
    </row>
    <row r="733" spans="2:4" ht="12.95" customHeight="1" x14ac:dyDescent="0.2">
      <c r="B733" s="138" t="s">
        <v>548</v>
      </c>
      <c r="C733" s="137">
        <v>0</v>
      </c>
      <c r="D733" s="137">
        <v>0</v>
      </c>
    </row>
    <row r="734" spans="2:4" ht="12.95" customHeight="1" x14ac:dyDescent="0.2">
      <c r="B734" s="138" t="s">
        <v>549</v>
      </c>
      <c r="C734" s="137">
        <v>0</v>
      </c>
      <c r="D734" s="137">
        <v>0</v>
      </c>
    </row>
    <row r="735" spans="2:4" ht="12.95" customHeight="1" x14ac:dyDescent="0.2">
      <c r="B735" s="138" t="s">
        <v>550</v>
      </c>
      <c r="C735" s="137">
        <v>0</v>
      </c>
      <c r="D735" s="137">
        <v>0</v>
      </c>
    </row>
    <row r="736" spans="2:4" ht="12.95" customHeight="1" x14ac:dyDescent="0.2">
      <c r="B736" s="138" t="s">
        <v>551</v>
      </c>
      <c r="C736" s="137">
        <v>0</v>
      </c>
      <c r="D736" s="137">
        <v>0</v>
      </c>
    </row>
    <row r="737" spans="2:4" ht="12.95" customHeight="1" x14ac:dyDescent="0.2">
      <c r="B737" s="138" t="s">
        <v>552</v>
      </c>
      <c r="C737" s="137">
        <v>0</v>
      </c>
      <c r="D737" s="137">
        <v>0</v>
      </c>
    </row>
    <row r="738" spans="2:4" ht="12.95" customHeight="1" x14ac:dyDescent="0.2">
      <c r="B738" s="138" t="s">
        <v>553</v>
      </c>
      <c r="C738" s="137">
        <v>0</v>
      </c>
      <c r="D738" s="137">
        <v>0</v>
      </c>
    </row>
    <row r="739" spans="2:4" ht="12.95" customHeight="1" x14ac:dyDescent="0.2">
      <c r="B739" s="138" t="s">
        <v>554</v>
      </c>
      <c r="C739" s="137">
        <v>0</v>
      </c>
      <c r="D739" s="137">
        <v>0</v>
      </c>
    </row>
    <row r="740" spans="2:4" ht="12.95" customHeight="1" x14ac:dyDescent="0.2">
      <c r="B740" s="138" t="s">
        <v>555</v>
      </c>
      <c r="C740" s="137">
        <v>2.76</v>
      </c>
      <c r="D740" s="137">
        <v>7.91</v>
      </c>
    </row>
    <row r="741" spans="2:4" ht="12.95" customHeight="1" x14ac:dyDescent="0.2">
      <c r="B741" s="135" t="s">
        <v>556</v>
      </c>
      <c r="C741" s="137">
        <f>C742</f>
        <v>0</v>
      </c>
      <c r="D741" s="137">
        <f>D742</f>
        <v>0</v>
      </c>
    </row>
    <row r="742" spans="2:4" ht="12.95" customHeight="1" x14ac:dyDescent="0.2">
      <c r="B742" s="138" t="s">
        <v>557</v>
      </c>
      <c r="C742" s="137">
        <f>C743</f>
        <v>0</v>
      </c>
      <c r="D742" s="137">
        <f>D743</f>
        <v>0</v>
      </c>
    </row>
    <row r="743" spans="2:4" ht="12.95" customHeight="1" x14ac:dyDescent="0.2">
      <c r="B743" s="138" t="s">
        <v>558</v>
      </c>
      <c r="C743" s="137">
        <v>0</v>
      </c>
      <c r="D743" s="137">
        <v>0</v>
      </c>
    </row>
    <row r="744" spans="2:4" ht="12.95" customHeight="1" x14ac:dyDescent="0.2">
      <c r="B744" s="135" t="s">
        <v>559</v>
      </c>
      <c r="C744" s="137">
        <f>SUM(C745:C749)</f>
        <v>0</v>
      </c>
      <c r="D744" s="137">
        <f>SUM(D745:D749)</f>
        <v>0</v>
      </c>
    </row>
    <row r="745" spans="2:4" ht="12.95" customHeight="1" x14ac:dyDescent="0.2">
      <c r="B745" s="138" t="s">
        <v>560</v>
      </c>
      <c r="C745" s="137">
        <v>0</v>
      </c>
      <c r="D745" s="137">
        <v>0</v>
      </c>
    </row>
    <row r="746" spans="2:4" ht="12.95" customHeight="1" x14ac:dyDescent="0.2">
      <c r="B746" s="138" t="s">
        <v>561</v>
      </c>
      <c r="C746" s="137">
        <v>0</v>
      </c>
      <c r="D746" s="137">
        <v>0</v>
      </c>
    </row>
    <row r="747" spans="2:4" ht="12.95" customHeight="1" x14ac:dyDescent="0.2">
      <c r="B747" s="138" t="s">
        <v>562</v>
      </c>
      <c r="C747" s="137">
        <v>0</v>
      </c>
      <c r="D747" s="137">
        <v>0</v>
      </c>
    </row>
    <row r="748" spans="2:4" ht="12.95" customHeight="1" x14ac:dyDescent="0.2">
      <c r="B748" s="138" t="s">
        <v>563</v>
      </c>
      <c r="C748" s="137">
        <v>0</v>
      </c>
      <c r="D748" s="137">
        <v>0</v>
      </c>
    </row>
    <row r="749" spans="2:4" ht="12.95" customHeight="1" x14ac:dyDescent="0.2">
      <c r="B749" s="138" t="s">
        <v>564</v>
      </c>
      <c r="C749" s="137">
        <v>0</v>
      </c>
      <c r="D749" s="137">
        <v>0</v>
      </c>
    </row>
    <row r="750" spans="2:4" ht="12.95" customHeight="1" x14ac:dyDescent="0.2">
      <c r="B750" s="135" t="s">
        <v>565</v>
      </c>
      <c r="C750" s="136">
        <f>C751</f>
        <v>0</v>
      </c>
      <c r="D750" s="136">
        <f>D751</f>
        <v>0</v>
      </c>
    </row>
    <row r="751" spans="2:4" ht="12.95" customHeight="1" x14ac:dyDescent="0.2">
      <c r="B751" s="135" t="s">
        <v>566</v>
      </c>
      <c r="C751" s="137">
        <f>SUM(C752:C760)</f>
        <v>0</v>
      </c>
      <c r="D751" s="137">
        <f>SUM(D752:D760)</f>
        <v>0</v>
      </c>
    </row>
    <row r="752" spans="2:4" ht="12.95" customHeight="1" x14ac:dyDescent="0.2">
      <c r="B752" s="138" t="s">
        <v>567</v>
      </c>
      <c r="C752" s="137">
        <v>0</v>
      </c>
      <c r="D752" s="137">
        <v>0</v>
      </c>
    </row>
    <row r="753" spans="2:4" ht="12.95" customHeight="1" x14ac:dyDescent="0.2">
      <c r="B753" s="138" t="s">
        <v>568</v>
      </c>
      <c r="C753" s="137">
        <v>0</v>
      </c>
      <c r="D753" s="137">
        <v>0</v>
      </c>
    </row>
    <row r="754" spans="2:4" ht="12.95" customHeight="1" x14ac:dyDescent="0.2">
      <c r="B754" s="138" t="s">
        <v>569</v>
      </c>
      <c r="C754" s="137">
        <v>0</v>
      </c>
      <c r="D754" s="137">
        <v>0</v>
      </c>
    </row>
    <row r="755" spans="2:4" ht="12.95" customHeight="1" x14ac:dyDescent="0.2">
      <c r="B755" s="138" t="s">
        <v>570</v>
      </c>
      <c r="C755" s="137">
        <v>0</v>
      </c>
      <c r="D755" s="137">
        <v>0</v>
      </c>
    </row>
    <row r="756" spans="2:4" ht="12.95" customHeight="1" x14ac:dyDescent="0.2">
      <c r="B756" s="138" t="s">
        <v>571</v>
      </c>
      <c r="C756" s="137">
        <v>0</v>
      </c>
      <c r="D756" s="137">
        <v>0</v>
      </c>
    </row>
    <row r="757" spans="2:4" ht="12.95" customHeight="1" x14ac:dyDescent="0.2">
      <c r="B757" s="138" t="s">
        <v>572</v>
      </c>
      <c r="C757" s="137">
        <v>0</v>
      </c>
      <c r="D757" s="137">
        <v>0</v>
      </c>
    </row>
    <row r="758" spans="2:4" ht="12.95" customHeight="1" x14ac:dyDescent="0.2">
      <c r="B758" s="138" t="s">
        <v>573</v>
      </c>
      <c r="C758" s="137">
        <v>0</v>
      </c>
      <c r="D758" s="137">
        <v>0</v>
      </c>
    </row>
    <row r="759" spans="2:4" ht="12.95" customHeight="1" x14ac:dyDescent="0.2">
      <c r="B759" s="138" t="s">
        <v>574</v>
      </c>
      <c r="C759" s="137">
        <v>0</v>
      </c>
      <c r="D759" s="137">
        <v>0</v>
      </c>
    </row>
    <row r="760" spans="2:4" ht="12.95" customHeight="1" x14ac:dyDescent="0.2">
      <c r="B760" s="138" t="s">
        <v>575</v>
      </c>
      <c r="C760" s="137">
        <v>0</v>
      </c>
      <c r="D760" s="137">
        <v>0</v>
      </c>
    </row>
    <row r="761" spans="2:4" x14ac:dyDescent="0.2">
      <c r="B761" s="135" t="s">
        <v>576</v>
      </c>
      <c r="C761" s="136">
        <f>C695+C696-C750</f>
        <v>2663598.8800000008</v>
      </c>
      <c r="D761" s="136">
        <f>D695+D696-D750</f>
        <v>5375580.33999997</v>
      </c>
    </row>
    <row r="765" spans="2:4" x14ac:dyDescent="0.2">
      <c r="B765" s="139" t="s">
        <v>577</v>
      </c>
    </row>
    <row r="766" spans="2:4" x14ac:dyDescent="0.2">
      <c r="B766" s="18" t="s">
        <v>578</v>
      </c>
    </row>
    <row r="767" spans="2:4" x14ac:dyDescent="0.2">
      <c r="B767" s="18"/>
    </row>
    <row r="769" spans="2:7" ht="15" customHeight="1" x14ac:dyDescent="0.2">
      <c r="B769" s="140" t="s">
        <v>0</v>
      </c>
      <c r="C769" s="141"/>
      <c r="D769" s="141"/>
      <c r="E769" s="142"/>
    </row>
    <row r="770" spans="2:7" ht="15" customHeight="1" x14ac:dyDescent="0.2">
      <c r="B770" s="143" t="s">
        <v>579</v>
      </c>
      <c r="C770" s="144"/>
      <c r="D770" s="144"/>
      <c r="E770" s="145"/>
    </row>
    <row r="771" spans="2:7" x14ac:dyDescent="0.2">
      <c r="B771" s="146" t="s">
        <v>580</v>
      </c>
      <c r="C771" s="147"/>
      <c r="D771" s="147"/>
      <c r="E771" s="148"/>
      <c r="G771" s="132"/>
    </row>
    <row r="772" spans="2:7" x14ac:dyDescent="0.2">
      <c r="B772" s="149" t="s">
        <v>581</v>
      </c>
      <c r="C772" s="150"/>
      <c r="D772" s="150"/>
      <c r="E772" s="151"/>
      <c r="G772" s="132"/>
    </row>
    <row r="773" spans="2:7" x14ac:dyDescent="0.2">
      <c r="B773" s="152" t="s">
        <v>582</v>
      </c>
      <c r="C773" s="153"/>
      <c r="E773" s="37">
        <f>[1]EAI!$E$16</f>
        <v>14913201.760000002</v>
      </c>
      <c r="G773" s="132"/>
    </row>
    <row r="774" spans="2:7" x14ac:dyDescent="0.2">
      <c r="B774" s="154"/>
      <c r="C774" s="155"/>
      <c r="E774" s="156"/>
      <c r="G774" s="132"/>
    </row>
    <row r="775" spans="2:7" x14ac:dyDescent="0.2">
      <c r="B775" s="157" t="s">
        <v>583</v>
      </c>
      <c r="C775" s="157"/>
      <c r="D775" s="158"/>
      <c r="E775" s="159">
        <f>SUM(D775:D781)</f>
        <v>0</v>
      </c>
    </row>
    <row r="776" spans="2:7" x14ac:dyDescent="0.2">
      <c r="B776" s="160" t="s">
        <v>584</v>
      </c>
      <c r="C776" s="160"/>
      <c r="D776" s="158">
        <f>[1]ACT!$B$18</f>
        <v>0</v>
      </c>
      <c r="E776" s="161" t="s">
        <v>585</v>
      </c>
    </row>
    <row r="777" spans="2:7" x14ac:dyDescent="0.2">
      <c r="B777" s="160" t="s">
        <v>586</v>
      </c>
      <c r="C777" s="160"/>
      <c r="D777" s="158">
        <f>[1]ACT!$B$19</f>
        <v>0</v>
      </c>
      <c r="E777" s="161" t="s">
        <v>587</v>
      </c>
    </row>
    <row r="778" spans="2:7" x14ac:dyDescent="0.2">
      <c r="B778" s="160" t="s">
        <v>588</v>
      </c>
      <c r="C778" s="160"/>
      <c r="D778" s="158">
        <f>[1]ACT!$B$20</f>
        <v>0</v>
      </c>
      <c r="E778" s="161" t="s">
        <v>589</v>
      </c>
      <c r="G778" s="132"/>
    </row>
    <row r="779" spans="2:7" x14ac:dyDescent="0.2">
      <c r="B779" s="160" t="s">
        <v>590</v>
      </c>
      <c r="C779" s="160"/>
      <c r="D779" s="158">
        <f>[1]ACT!$B$21</f>
        <v>0</v>
      </c>
      <c r="E779" s="161" t="s">
        <v>591</v>
      </c>
    </row>
    <row r="780" spans="2:7" x14ac:dyDescent="0.2">
      <c r="B780" s="160" t="s">
        <v>592</v>
      </c>
      <c r="C780" s="160"/>
      <c r="D780" s="158">
        <f>[1]ACT!$B$22</f>
        <v>0</v>
      </c>
      <c r="E780" s="161" t="s">
        <v>593</v>
      </c>
      <c r="G780" s="132"/>
    </row>
    <row r="781" spans="2:7" x14ac:dyDescent="0.2">
      <c r="B781" s="162" t="s">
        <v>594</v>
      </c>
      <c r="C781" s="163"/>
      <c r="D781" s="158">
        <v>0</v>
      </c>
      <c r="E781" s="164"/>
    </row>
    <row r="782" spans="2:7" x14ac:dyDescent="0.2">
      <c r="B782" s="165"/>
      <c r="C782" s="165"/>
    </row>
    <row r="783" spans="2:7" x14ac:dyDescent="0.2">
      <c r="B783" s="157" t="s">
        <v>595</v>
      </c>
      <c r="C783" s="157"/>
      <c r="D783" s="166"/>
      <c r="E783" s="159">
        <f>SUM(D783:D786)</f>
        <v>0</v>
      </c>
    </row>
    <row r="784" spans="2:7" x14ac:dyDescent="0.2">
      <c r="B784" s="160" t="s">
        <v>596</v>
      </c>
      <c r="C784" s="160"/>
      <c r="D784" s="158">
        <f>[1]EAI!$E$10</f>
        <v>0</v>
      </c>
      <c r="E784" s="161" t="s">
        <v>597</v>
      </c>
    </row>
    <row r="785" spans="2:9" x14ac:dyDescent="0.2">
      <c r="B785" s="160" t="s">
        <v>598</v>
      </c>
      <c r="C785" s="160"/>
      <c r="D785" s="158">
        <f>[1]EAI!$E$14</f>
        <v>0</v>
      </c>
      <c r="E785" s="161" t="s">
        <v>599</v>
      </c>
    </row>
    <row r="786" spans="2:9" x14ac:dyDescent="0.2">
      <c r="B786" s="167" t="s">
        <v>600</v>
      </c>
      <c r="C786" s="168"/>
      <c r="D786" s="158">
        <v>0</v>
      </c>
      <c r="E786" s="169"/>
    </row>
    <row r="787" spans="2:9" x14ac:dyDescent="0.2">
      <c r="B787" s="170"/>
      <c r="C787" s="164"/>
      <c r="D787" s="171"/>
      <c r="E787" s="169"/>
    </row>
    <row r="788" spans="2:9" x14ac:dyDescent="0.2">
      <c r="B788" s="172" t="s">
        <v>601</v>
      </c>
      <c r="C788" s="172"/>
      <c r="E788" s="37">
        <f>+E773+E775-E783</f>
        <v>14913201.760000002</v>
      </c>
      <c r="F788" s="173"/>
      <c r="G788" s="132"/>
      <c r="I788" s="132"/>
    </row>
    <row r="794" spans="2:9" ht="15.75" customHeight="1" x14ac:dyDescent="0.2">
      <c r="B794" s="140" t="s">
        <v>0</v>
      </c>
      <c r="C794" s="141"/>
      <c r="D794" s="141"/>
      <c r="E794" s="142"/>
    </row>
    <row r="795" spans="2:9" ht="15.75" customHeight="1" x14ac:dyDescent="0.2">
      <c r="B795" s="143" t="s">
        <v>602</v>
      </c>
      <c r="C795" s="144"/>
      <c r="D795" s="144"/>
      <c r="E795" s="145"/>
    </row>
    <row r="796" spans="2:9" x14ac:dyDescent="0.2">
      <c r="B796" s="146" t="s">
        <v>580</v>
      </c>
      <c r="C796" s="147"/>
      <c r="D796" s="147"/>
      <c r="E796" s="148"/>
    </row>
    <row r="797" spans="2:9" x14ac:dyDescent="0.2">
      <c r="B797" s="149" t="s">
        <v>581</v>
      </c>
      <c r="C797" s="150"/>
      <c r="D797" s="150"/>
      <c r="E797" s="151"/>
    </row>
    <row r="798" spans="2:9" x14ac:dyDescent="0.2">
      <c r="B798" s="152" t="s">
        <v>603</v>
      </c>
      <c r="C798" s="153"/>
      <c r="E798" s="37">
        <f>[1]COG!$E$77</f>
        <v>12249602.68</v>
      </c>
      <c r="G798" s="174"/>
    </row>
    <row r="799" spans="2:9" x14ac:dyDescent="0.2">
      <c r="B799" s="165"/>
      <c r="C799" s="165"/>
    </row>
    <row r="800" spans="2:9" x14ac:dyDescent="0.2">
      <c r="B800" s="175" t="s">
        <v>604</v>
      </c>
      <c r="C800" s="175"/>
      <c r="D800" s="137"/>
      <c r="E800" s="136">
        <f>SUM(D800:D821)</f>
        <v>0</v>
      </c>
      <c r="F800" s="174"/>
    </row>
    <row r="801" spans="2:8" x14ac:dyDescent="0.2">
      <c r="B801" s="160" t="s">
        <v>605</v>
      </c>
      <c r="C801" s="160"/>
      <c r="D801" s="158">
        <f>[1]COG!$E$16</f>
        <v>0</v>
      </c>
      <c r="E801" s="176" t="s">
        <v>606</v>
      </c>
    </row>
    <row r="802" spans="2:8" x14ac:dyDescent="0.2">
      <c r="B802" s="160" t="s">
        <v>607</v>
      </c>
      <c r="C802" s="160"/>
      <c r="D802" s="158">
        <v>0</v>
      </c>
      <c r="E802" s="161" t="s">
        <v>608</v>
      </c>
    </row>
    <row r="803" spans="2:8" x14ac:dyDescent="0.2">
      <c r="B803" s="160" t="s">
        <v>609</v>
      </c>
      <c r="C803" s="160"/>
      <c r="D803" s="158">
        <f>[1]COG!$E$44</f>
        <v>0</v>
      </c>
      <c r="E803" s="176" t="s">
        <v>610</v>
      </c>
    </row>
    <row r="804" spans="2:8" x14ac:dyDescent="0.2">
      <c r="B804" s="160" t="s">
        <v>611</v>
      </c>
      <c r="C804" s="160"/>
      <c r="D804" s="158">
        <f>[1]COG!$E$45</f>
        <v>0</v>
      </c>
      <c r="E804" s="176" t="s">
        <v>612</v>
      </c>
    </row>
    <row r="805" spans="2:8" x14ac:dyDescent="0.2">
      <c r="B805" s="160" t="s">
        <v>613</v>
      </c>
      <c r="C805" s="160"/>
      <c r="D805" s="158">
        <f>[1]COG!$E$46</f>
        <v>0</v>
      </c>
      <c r="E805" s="176" t="s">
        <v>614</v>
      </c>
    </row>
    <row r="806" spans="2:8" x14ac:dyDescent="0.2">
      <c r="B806" s="160" t="s">
        <v>615</v>
      </c>
      <c r="C806" s="160"/>
      <c r="D806" s="137">
        <f>[1]COG!$E$47</f>
        <v>0</v>
      </c>
      <c r="E806" s="176" t="s">
        <v>616</v>
      </c>
    </row>
    <row r="807" spans="2:8" x14ac:dyDescent="0.2">
      <c r="B807" s="160" t="s">
        <v>617</v>
      </c>
      <c r="C807" s="160"/>
      <c r="D807" s="158">
        <f>[1]COG!$E$48</f>
        <v>0</v>
      </c>
      <c r="E807" s="176" t="s">
        <v>618</v>
      </c>
      <c r="G807" s="132"/>
    </row>
    <row r="808" spans="2:8" x14ac:dyDescent="0.2">
      <c r="B808" s="160" t="s">
        <v>619</v>
      </c>
      <c r="C808" s="160"/>
      <c r="D808" s="158">
        <f>[1]COG!$E$49</f>
        <v>0</v>
      </c>
      <c r="E808" s="176" t="s">
        <v>620</v>
      </c>
    </row>
    <row r="809" spans="2:8" x14ac:dyDescent="0.2">
      <c r="B809" s="160" t="s">
        <v>621</v>
      </c>
      <c r="C809" s="160"/>
      <c r="D809" s="158">
        <f>[1]COG!$E$50</f>
        <v>0</v>
      </c>
      <c r="E809" s="176" t="s">
        <v>622</v>
      </c>
      <c r="G809" s="132"/>
    </row>
    <row r="810" spans="2:8" x14ac:dyDescent="0.2">
      <c r="B810" s="160" t="s">
        <v>623</v>
      </c>
      <c r="C810" s="160"/>
      <c r="D810" s="158">
        <f>[1]COG!$E$51</f>
        <v>0</v>
      </c>
      <c r="E810" s="176" t="s">
        <v>624</v>
      </c>
    </row>
    <row r="811" spans="2:8" x14ac:dyDescent="0.2">
      <c r="B811" s="160" t="s">
        <v>625</v>
      </c>
      <c r="C811" s="160"/>
      <c r="D811" s="158">
        <f>[1]COG!$E$52</f>
        <v>0</v>
      </c>
      <c r="E811" s="176" t="s">
        <v>626</v>
      </c>
      <c r="G811" s="132"/>
    </row>
    <row r="812" spans="2:8" x14ac:dyDescent="0.2">
      <c r="B812" s="160" t="s">
        <v>627</v>
      </c>
      <c r="C812" s="160"/>
      <c r="D812" s="158">
        <f>[1]COG!$E$54</f>
        <v>0</v>
      </c>
      <c r="E812" s="176" t="s">
        <v>628</v>
      </c>
      <c r="G812" s="132"/>
    </row>
    <row r="813" spans="2:8" x14ac:dyDescent="0.2">
      <c r="B813" s="160" t="s">
        <v>629</v>
      </c>
      <c r="C813" s="160"/>
      <c r="D813" s="158">
        <f>[1]COG!$E$55</f>
        <v>0</v>
      </c>
      <c r="E813" s="176" t="s">
        <v>630</v>
      </c>
      <c r="G813" s="132"/>
    </row>
    <row r="814" spans="2:8" x14ac:dyDescent="0.2">
      <c r="B814" s="160" t="s">
        <v>631</v>
      </c>
      <c r="C814" s="160"/>
      <c r="D814" s="158">
        <f>[1]COG!$E$59</f>
        <v>0</v>
      </c>
      <c r="E814" s="176" t="s">
        <v>632</v>
      </c>
      <c r="G814" s="132"/>
      <c r="H814" s="132"/>
    </row>
    <row r="815" spans="2:8" x14ac:dyDescent="0.2">
      <c r="B815" s="160" t="s">
        <v>633</v>
      </c>
      <c r="C815" s="160"/>
      <c r="D815" s="158">
        <f>[1]COG!$E$60</f>
        <v>0</v>
      </c>
      <c r="E815" s="176" t="s">
        <v>634</v>
      </c>
      <c r="G815" s="132"/>
      <c r="H815" s="132"/>
    </row>
    <row r="816" spans="2:8" x14ac:dyDescent="0.2">
      <c r="B816" s="160" t="s">
        <v>635</v>
      </c>
      <c r="C816" s="160"/>
      <c r="D816" s="158">
        <f>[1]COG!$E$61</f>
        <v>0</v>
      </c>
      <c r="E816" s="176" t="s">
        <v>636</v>
      </c>
      <c r="G816" s="132"/>
      <c r="H816" s="132"/>
    </row>
    <row r="817" spans="2:10" x14ac:dyDescent="0.2">
      <c r="B817" s="160" t="s">
        <v>637</v>
      </c>
      <c r="C817" s="160"/>
      <c r="D817" s="158">
        <f>[1]COG!$E$62</f>
        <v>0</v>
      </c>
      <c r="E817" s="176" t="s">
        <v>638</v>
      </c>
      <c r="G817" s="177"/>
    </row>
    <row r="818" spans="2:10" x14ac:dyDescent="0.2">
      <c r="B818" s="160" t="s">
        <v>639</v>
      </c>
      <c r="C818" s="160"/>
      <c r="D818" s="158">
        <f>[1]COG!$E$64</f>
        <v>0</v>
      </c>
      <c r="E818" s="176" t="s">
        <v>640</v>
      </c>
    </row>
    <row r="819" spans="2:10" x14ac:dyDescent="0.2">
      <c r="B819" s="160" t="s">
        <v>641</v>
      </c>
      <c r="C819" s="160"/>
      <c r="D819" s="158">
        <f>[1]COG!$E$70</f>
        <v>0</v>
      </c>
      <c r="E819" s="176" t="s">
        <v>642</v>
      </c>
    </row>
    <row r="820" spans="2:10" x14ac:dyDescent="0.2">
      <c r="B820" s="160" t="s">
        <v>643</v>
      </c>
      <c r="C820" s="160"/>
      <c r="D820" s="158">
        <f>[1]COG!$E$76</f>
        <v>0</v>
      </c>
      <c r="E820" s="176" t="s">
        <v>644</v>
      </c>
    </row>
    <row r="821" spans="2:10" x14ac:dyDescent="0.2">
      <c r="B821" s="178" t="s">
        <v>645</v>
      </c>
      <c r="C821" s="179"/>
      <c r="D821" s="158">
        <v>0</v>
      </c>
      <c r="E821" s="180"/>
    </row>
    <row r="822" spans="2:10" x14ac:dyDescent="0.2">
      <c r="B822" s="181"/>
      <c r="C822" s="182"/>
      <c r="D822" s="183"/>
      <c r="E822" s="180"/>
    </row>
    <row r="823" spans="2:10" x14ac:dyDescent="0.2">
      <c r="B823" s="175" t="s">
        <v>646</v>
      </c>
      <c r="C823" s="175"/>
      <c r="D823" s="184"/>
      <c r="E823" s="185">
        <f>SUM(D823:D830)</f>
        <v>5511337.0699999994</v>
      </c>
    </row>
    <row r="824" spans="2:10" x14ac:dyDescent="0.2">
      <c r="B824" s="160" t="s">
        <v>647</v>
      </c>
      <c r="C824" s="160"/>
      <c r="D824" s="137">
        <f>[1]ACT!$B$56</f>
        <v>5511334.1099999994</v>
      </c>
      <c r="E824" s="176" t="s">
        <v>648</v>
      </c>
    </row>
    <row r="825" spans="2:10" x14ac:dyDescent="0.2">
      <c r="B825" s="160" t="s">
        <v>649</v>
      </c>
      <c r="C825" s="160"/>
      <c r="D825" s="137">
        <f>[1]ACT!$B$57</f>
        <v>0</v>
      </c>
      <c r="E825" s="176" t="s">
        <v>650</v>
      </c>
    </row>
    <row r="826" spans="2:10" x14ac:dyDescent="0.2">
      <c r="B826" s="160" t="s">
        <v>651</v>
      </c>
      <c r="C826" s="160"/>
      <c r="D826" s="137">
        <f>[1]ACT!$B$58</f>
        <v>0</v>
      </c>
      <c r="E826" s="176" t="s">
        <v>652</v>
      </c>
    </row>
    <row r="827" spans="2:10" x14ac:dyDescent="0.2">
      <c r="B827" s="160" t="s">
        <v>653</v>
      </c>
      <c r="C827" s="160"/>
      <c r="D827" s="137">
        <f>[1]ACT!$B$59</f>
        <v>2.96</v>
      </c>
      <c r="E827" s="176" t="s">
        <v>654</v>
      </c>
    </row>
    <row r="828" spans="2:10" x14ac:dyDescent="0.2">
      <c r="B828" s="162" t="s">
        <v>655</v>
      </c>
      <c r="C828" s="163"/>
      <c r="D828" s="137">
        <f>[1]ACT!$B$62</f>
        <v>0</v>
      </c>
      <c r="E828" s="176" t="s">
        <v>656</v>
      </c>
    </row>
    <row r="829" spans="2:10" x14ac:dyDescent="0.2">
      <c r="B829" s="162" t="s">
        <v>657</v>
      </c>
      <c r="C829" s="163"/>
      <c r="D829" s="137">
        <v>0</v>
      </c>
      <c r="E829" s="176" t="s">
        <v>658</v>
      </c>
    </row>
    <row r="830" spans="2:10" x14ac:dyDescent="0.2">
      <c r="B830" s="178" t="s">
        <v>659</v>
      </c>
      <c r="C830" s="179"/>
      <c r="D830" s="137">
        <v>0</v>
      </c>
      <c r="E830" s="180"/>
    </row>
    <row r="831" spans="2:10" x14ac:dyDescent="0.2">
      <c r="B831" s="181"/>
      <c r="C831" s="182"/>
      <c r="D831" s="169"/>
      <c r="E831" s="180"/>
    </row>
    <row r="832" spans="2:10" x14ac:dyDescent="0.2">
      <c r="B832" s="186" t="s">
        <v>660</v>
      </c>
      <c r="E832" s="37">
        <f>+E798-E800+E823</f>
        <v>17760939.75</v>
      </c>
      <c r="F832" s="187"/>
      <c r="G832" s="132"/>
      <c r="H832" s="132"/>
      <c r="I832" s="132"/>
      <c r="J832" s="132"/>
    </row>
    <row r="833" spans="2:10" x14ac:dyDescent="0.2">
      <c r="B833" s="154"/>
      <c r="E833" s="38"/>
      <c r="F833" s="132"/>
      <c r="G833" s="132"/>
      <c r="H833" s="132"/>
      <c r="I833" s="132"/>
      <c r="J833" s="132"/>
    </row>
    <row r="834" spans="2:10" x14ac:dyDescent="0.2">
      <c r="B834" s="154"/>
      <c r="E834" s="38"/>
      <c r="F834" s="132"/>
      <c r="G834" s="132"/>
      <c r="H834" s="132"/>
      <c r="I834" s="132"/>
      <c r="J834" s="132"/>
    </row>
    <row r="835" spans="2:10" x14ac:dyDescent="0.2">
      <c r="B835" s="154"/>
      <c r="E835" s="38"/>
      <c r="F835" s="132"/>
      <c r="G835" s="132"/>
      <c r="H835" s="132"/>
      <c r="I835" s="132"/>
      <c r="J835" s="132"/>
    </row>
    <row r="836" spans="2:10" x14ac:dyDescent="0.2">
      <c r="B836" s="154"/>
      <c r="E836" s="38"/>
      <c r="F836" s="132"/>
      <c r="G836" s="132"/>
      <c r="H836" s="132"/>
      <c r="I836" s="132"/>
      <c r="J836" s="132"/>
    </row>
    <row r="837" spans="2:10" x14ac:dyDescent="0.2">
      <c r="B837" s="13" t="s">
        <v>661</v>
      </c>
      <c r="C837" s="13"/>
      <c r="D837" s="13"/>
      <c r="E837" s="13"/>
      <c r="F837" s="13"/>
      <c r="G837" s="13"/>
    </row>
    <row r="838" spans="2:10" x14ac:dyDescent="0.2">
      <c r="B838" s="188"/>
      <c r="C838" s="189"/>
      <c r="D838" s="189"/>
      <c r="E838" s="189"/>
      <c r="F838" s="189"/>
      <c r="G838" s="189"/>
    </row>
    <row r="839" spans="2:10" x14ac:dyDescent="0.2">
      <c r="B839" s="188"/>
      <c r="C839" s="189"/>
      <c r="D839" s="189"/>
      <c r="E839" s="189"/>
      <c r="F839" s="190"/>
    </row>
    <row r="840" spans="2:10" x14ac:dyDescent="0.2">
      <c r="B840" s="82" t="s">
        <v>662</v>
      </c>
      <c r="C840" s="83" t="s">
        <v>143</v>
      </c>
      <c r="D840" s="119" t="s">
        <v>663</v>
      </c>
      <c r="E840" s="119" t="s">
        <v>664</v>
      </c>
      <c r="F840" s="119" t="s">
        <v>144</v>
      </c>
    </row>
    <row r="841" spans="2:10" x14ac:dyDescent="0.2">
      <c r="B841" s="25" t="s">
        <v>665</v>
      </c>
      <c r="C841" s="191"/>
      <c r="D841" s="192"/>
      <c r="E841" s="191"/>
      <c r="F841" s="191"/>
    </row>
    <row r="842" spans="2:10" ht="12.95" customHeight="1" x14ac:dyDescent="0.2">
      <c r="B842" s="44" t="s">
        <v>666</v>
      </c>
      <c r="C842" s="193">
        <v>0</v>
      </c>
      <c r="D842" s="193">
        <v>0</v>
      </c>
      <c r="E842" s="193">
        <v>0</v>
      </c>
      <c r="F842" s="193">
        <f>+C842+D842-E842</f>
        <v>0</v>
      </c>
    </row>
    <row r="843" spans="2:10" ht="12.95" customHeight="1" x14ac:dyDescent="0.2">
      <c r="B843" s="44" t="s">
        <v>667</v>
      </c>
      <c r="C843" s="193">
        <v>0</v>
      </c>
      <c r="D843" s="193">
        <v>0</v>
      </c>
      <c r="E843" s="193">
        <v>0</v>
      </c>
      <c r="F843" s="193">
        <f t="shared" ref="F843:F869" si="8">+C843+D843-E843</f>
        <v>0</v>
      </c>
    </row>
    <row r="844" spans="2:10" ht="12.95" customHeight="1" x14ac:dyDescent="0.2">
      <c r="B844" s="44" t="s">
        <v>668</v>
      </c>
      <c r="C844" s="193">
        <v>0</v>
      </c>
      <c r="D844" s="193">
        <v>0</v>
      </c>
      <c r="E844" s="193">
        <v>0</v>
      </c>
      <c r="F844" s="193">
        <f t="shared" si="8"/>
        <v>0</v>
      </c>
    </row>
    <row r="845" spans="2:10" ht="12.95" customHeight="1" x14ac:dyDescent="0.2">
      <c r="B845" s="44" t="s">
        <v>669</v>
      </c>
      <c r="C845" s="193">
        <v>0</v>
      </c>
      <c r="D845" s="193">
        <v>0</v>
      </c>
      <c r="E845" s="193">
        <v>0</v>
      </c>
      <c r="F845" s="193">
        <f t="shared" si="8"/>
        <v>0</v>
      </c>
    </row>
    <row r="846" spans="2:10" ht="12.95" customHeight="1" x14ac:dyDescent="0.2">
      <c r="B846" s="44" t="s">
        <v>670</v>
      </c>
      <c r="C846" s="193">
        <v>0</v>
      </c>
      <c r="D846" s="193">
        <v>0</v>
      </c>
      <c r="E846" s="193">
        <v>0</v>
      </c>
      <c r="F846" s="193">
        <f t="shared" si="8"/>
        <v>0</v>
      </c>
    </row>
    <row r="847" spans="2:10" ht="12.95" customHeight="1" x14ac:dyDescent="0.2">
      <c r="B847" s="44" t="s">
        <v>671</v>
      </c>
      <c r="C847" s="193">
        <v>0</v>
      </c>
      <c r="D847" s="193">
        <v>0</v>
      </c>
      <c r="E847" s="193">
        <v>0</v>
      </c>
      <c r="F847" s="193">
        <f t="shared" si="8"/>
        <v>0</v>
      </c>
    </row>
    <row r="848" spans="2:10" ht="12.95" customHeight="1" x14ac:dyDescent="0.2">
      <c r="B848" s="44" t="s">
        <v>672</v>
      </c>
      <c r="C848" s="193">
        <v>0</v>
      </c>
      <c r="D848" s="193">
        <v>0</v>
      </c>
      <c r="E848" s="193">
        <v>0</v>
      </c>
      <c r="F848" s="193">
        <f t="shared" si="8"/>
        <v>0</v>
      </c>
    </row>
    <row r="849" spans="2:6" ht="12.95" customHeight="1" x14ac:dyDescent="0.2">
      <c r="B849" s="44" t="s">
        <v>673</v>
      </c>
      <c r="C849" s="193">
        <v>0</v>
      </c>
      <c r="D849" s="193">
        <v>0</v>
      </c>
      <c r="E849" s="193">
        <v>0</v>
      </c>
      <c r="F849" s="193">
        <f t="shared" si="8"/>
        <v>0</v>
      </c>
    </row>
    <row r="850" spans="2:6" ht="12.95" customHeight="1" x14ac:dyDescent="0.2">
      <c r="B850" s="44" t="s">
        <v>674</v>
      </c>
      <c r="C850" s="193">
        <v>0</v>
      </c>
      <c r="D850" s="193">
        <v>0</v>
      </c>
      <c r="E850" s="193">
        <v>0</v>
      </c>
      <c r="F850" s="193">
        <f t="shared" si="8"/>
        <v>0</v>
      </c>
    </row>
    <row r="851" spans="2:6" ht="12.95" customHeight="1" x14ac:dyDescent="0.2">
      <c r="B851" s="44" t="s">
        <v>675</v>
      </c>
      <c r="C851" s="193">
        <v>0</v>
      </c>
      <c r="D851" s="193">
        <v>0</v>
      </c>
      <c r="E851" s="193">
        <v>0</v>
      </c>
      <c r="F851" s="193">
        <f t="shared" si="8"/>
        <v>0</v>
      </c>
    </row>
    <row r="852" spans="2:6" ht="12.95" customHeight="1" x14ac:dyDescent="0.2">
      <c r="B852" s="44" t="s">
        <v>676</v>
      </c>
      <c r="C852" s="193">
        <v>0</v>
      </c>
      <c r="D852" s="193">
        <v>0</v>
      </c>
      <c r="E852" s="193">
        <v>0</v>
      </c>
      <c r="F852" s="193">
        <f t="shared" si="8"/>
        <v>0</v>
      </c>
    </row>
    <row r="853" spans="2:6" ht="12.95" customHeight="1" x14ac:dyDescent="0.2">
      <c r="B853" s="44" t="s">
        <v>677</v>
      </c>
      <c r="C853" s="193">
        <v>0</v>
      </c>
      <c r="D853" s="193">
        <v>0</v>
      </c>
      <c r="E853" s="193">
        <v>0</v>
      </c>
      <c r="F853" s="193">
        <f t="shared" si="8"/>
        <v>0</v>
      </c>
    </row>
    <row r="854" spans="2:6" ht="12.95" customHeight="1" x14ac:dyDescent="0.2">
      <c r="B854" s="44" t="s">
        <v>678</v>
      </c>
      <c r="C854" s="193">
        <v>0</v>
      </c>
      <c r="D854" s="193">
        <v>0</v>
      </c>
      <c r="E854" s="193">
        <v>0</v>
      </c>
      <c r="F854" s="193">
        <f t="shared" si="8"/>
        <v>0</v>
      </c>
    </row>
    <row r="855" spans="2:6" ht="12.95" customHeight="1" x14ac:dyDescent="0.2">
      <c r="B855" s="44" t="s">
        <v>679</v>
      </c>
      <c r="C855" s="193">
        <v>0</v>
      </c>
      <c r="D855" s="193">
        <v>0</v>
      </c>
      <c r="E855" s="193">
        <v>0</v>
      </c>
      <c r="F855" s="193">
        <f t="shared" si="8"/>
        <v>0</v>
      </c>
    </row>
    <row r="856" spans="2:6" ht="12.95" customHeight="1" x14ac:dyDescent="0.2">
      <c r="B856" s="44" t="s">
        <v>680</v>
      </c>
      <c r="C856" s="193">
        <v>0</v>
      </c>
      <c r="D856" s="193">
        <v>0</v>
      </c>
      <c r="E856" s="193">
        <v>0</v>
      </c>
      <c r="F856" s="193">
        <f t="shared" si="8"/>
        <v>0</v>
      </c>
    </row>
    <row r="857" spans="2:6" ht="12.95" customHeight="1" x14ac:dyDescent="0.2">
      <c r="B857" s="44" t="s">
        <v>681</v>
      </c>
      <c r="C857" s="193">
        <v>0</v>
      </c>
      <c r="D857" s="193">
        <v>0</v>
      </c>
      <c r="E857" s="193">
        <v>0</v>
      </c>
      <c r="F857" s="193">
        <f t="shared" si="8"/>
        <v>0</v>
      </c>
    </row>
    <row r="858" spans="2:6" ht="12.95" customHeight="1" x14ac:dyDescent="0.2">
      <c r="B858" s="45" t="s">
        <v>682</v>
      </c>
      <c r="C858" s="193">
        <v>0</v>
      </c>
      <c r="D858" s="193">
        <v>0</v>
      </c>
      <c r="E858" s="193">
        <v>0</v>
      </c>
      <c r="F858" s="193">
        <f t="shared" si="8"/>
        <v>0</v>
      </c>
    </row>
    <row r="859" spans="2:6" ht="12.95" customHeight="1" x14ac:dyDescent="0.2">
      <c r="B859" s="45" t="s">
        <v>683</v>
      </c>
      <c r="C859" s="193">
        <v>0</v>
      </c>
      <c r="D859" s="193">
        <v>0</v>
      </c>
      <c r="E859" s="193">
        <v>0</v>
      </c>
      <c r="F859" s="193">
        <f t="shared" si="8"/>
        <v>0</v>
      </c>
    </row>
    <row r="860" spans="2:6" ht="12.95" customHeight="1" x14ac:dyDescent="0.2">
      <c r="B860" s="44" t="s">
        <v>684</v>
      </c>
      <c r="C860" s="193">
        <v>0</v>
      </c>
      <c r="D860" s="193">
        <v>0</v>
      </c>
      <c r="E860" s="193">
        <v>0</v>
      </c>
      <c r="F860" s="193">
        <f t="shared" si="8"/>
        <v>0</v>
      </c>
    </row>
    <row r="861" spans="2:6" ht="12.95" customHeight="1" x14ac:dyDescent="0.2">
      <c r="B861" s="44" t="s">
        <v>685</v>
      </c>
      <c r="C861" s="193">
        <v>0</v>
      </c>
      <c r="D861" s="193">
        <v>0</v>
      </c>
      <c r="E861" s="193">
        <v>0</v>
      </c>
      <c r="F861" s="193">
        <f t="shared" si="8"/>
        <v>0</v>
      </c>
    </row>
    <row r="862" spans="2:6" ht="12.95" customHeight="1" x14ac:dyDescent="0.2">
      <c r="B862" s="44" t="s">
        <v>686</v>
      </c>
      <c r="C862" s="193">
        <v>0</v>
      </c>
      <c r="D862" s="193">
        <v>0</v>
      </c>
      <c r="E862" s="193">
        <v>0</v>
      </c>
      <c r="F862" s="193">
        <f t="shared" si="8"/>
        <v>0</v>
      </c>
    </row>
    <row r="863" spans="2:6" ht="12.95" customHeight="1" x14ac:dyDescent="0.2">
      <c r="B863" s="44" t="s">
        <v>687</v>
      </c>
      <c r="C863" s="193">
        <v>0</v>
      </c>
      <c r="D863" s="193">
        <v>0</v>
      </c>
      <c r="E863" s="193">
        <v>0</v>
      </c>
      <c r="F863" s="193">
        <f t="shared" si="8"/>
        <v>0</v>
      </c>
    </row>
    <row r="864" spans="2:6" ht="12.95" customHeight="1" x14ac:dyDescent="0.2">
      <c r="B864" s="44" t="s">
        <v>688</v>
      </c>
      <c r="C864" s="193">
        <v>0</v>
      </c>
      <c r="D864" s="193">
        <v>0</v>
      </c>
      <c r="E864" s="193">
        <v>0</v>
      </c>
      <c r="F864" s="193">
        <f t="shared" si="8"/>
        <v>0</v>
      </c>
    </row>
    <row r="865" spans="2:6" ht="12.95" customHeight="1" x14ac:dyDescent="0.2">
      <c r="B865" s="44" t="s">
        <v>689</v>
      </c>
      <c r="C865" s="193">
        <v>0</v>
      </c>
      <c r="D865" s="193">
        <v>0</v>
      </c>
      <c r="E865" s="193">
        <v>0</v>
      </c>
      <c r="F865" s="193">
        <f t="shared" si="8"/>
        <v>0</v>
      </c>
    </row>
    <row r="866" spans="2:6" ht="12.95" customHeight="1" x14ac:dyDescent="0.2">
      <c r="B866" s="44" t="s">
        <v>690</v>
      </c>
      <c r="C866" s="193">
        <v>0</v>
      </c>
      <c r="D866" s="193">
        <v>0</v>
      </c>
      <c r="E866" s="193">
        <v>0</v>
      </c>
      <c r="F866" s="193">
        <f t="shared" si="8"/>
        <v>0</v>
      </c>
    </row>
    <row r="867" spans="2:6" ht="12.95" customHeight="1" x14ac:dyDescent="0.2">
      <c r="B867" s="44" t="s">
        <v>691</v>
      </c>
      <c r="C867" s="193">
        <v>0</v>
      </c>
      <c r="D867" s="193">
        <v>0</v>
      </c>
      <c r="E867" s="193">
        <v>0</v>
      </c>
      <c r="F867" s="193">
        <f t="shared" si="8"/>
        <v>0</v>
      </c>
    </row>
    <row r="868" spans="2:6" ht="12.95" customHeight="1" x14ac:dyDescent="0.2">
      <c r="B868" s="44" t="s">
        <v>692</v>
      </c>
      <c r="C868" s="29">
        <v>28560930.399999995</v>
      </c>
      <c r="D868" s="42">
        <v>0</v>
      </c>
      <c r="E868" s="42">
        <v>0</v>
      </c>
      <c r="F868" s="29">
        <f t="shared" si="8"/>
        <v>28560930.399999995</v>
      </c>
    </row>
    <row r="869" spans="2:6" ht="12.95" customHeight="1" x14ac:dyDescent="0.2">
      <c r="B869" s="44" t="s">
        <v>693</v>
      </c>
      <c r="C869" s="29">
        <v>-28560930.399999995</v>
      </c>
      <c r="D869" s="42">
        <v>0</v>
      </c>
      <c r="E869" s="42">
        <v>0</v>
      </c>
      <c r="F869" s="29">
        <f t="shared" si="8"/>
        <v>-28560930.399999995</v>
      </c>
    </row>
    <row r="870" spans="2:6" x14ac:dyDescent="0.2">
      <c r="B870" s="53"/>
      <c r="C870" s="194"/>
      <c r="D870" s="195"/>
      <c r="E870" s="194"/>
      <c r="F870" s="194"/>
    </row>
    <row r="871" spans="2:6" x14ac:dyDescent="0.2">
      <c r="C871" s="49">
        <f>SUM(C841:C870)</f>
        <v>0</v>
      </c>
      <c r="D871" s="37">
        <f>SUM(D841:D870)</f>
        <v>0</v>
      </c>
      <c r="E871" s="37">
        <f>SUM(E841:E870)</f>
        <v>0</v>
      </c>
      <c r="F871" s="49">
        <f>SUM(F841:F870)</f>
        <v>0</v>
      </c>
    </row>
    <row r="874" spans="2:6" x14ac:dyDescent="0.2">
      <c r="B874" s="82" t="s">
        <v>662</v>
      </c>
      <c r="C874" s="83" t="s">
        <v>143</v>
      </c>
      <c r="D874" s="119" t="s">
        <v>663</v>
      </c>
      <c r="E874" s="119" t="s">
        <v>664</v>
      </c>
      <c r="F874" s="119" t="s">
        <v>144</v>
      </c>
    </row>
    <row r="875" spans="2:6" x14ac:dyDescent="0.2">
      <c r="B875" s="25" t="s">
        <v>694</v>
      </c>
      <c r="C875" s="196"/>
      <c r="D875" s="197"/>
      <c r="E875" s="196"/>
      <c r="F875" s="196"/>
    </row>
    <row r="876" spans="2:6" ht="12.95" customHeight="1" x14ac:dyDescent="0.2">
      <c r="B876" s="44" t="s">
        <v>695</v>
      </c>
      <c r="C876" s="42">
        <v>0</v>
      </c>
      <c r="D876" s="29">
        <v>39179791</v>
      </c>
      <c r="E876" s="42">
        <v>0</v>
      </c>
      <c r="F876" s="29">
        <f>+C876+D876-E876</f>
        <v>39179791</v>
      </c>
    </row>
    <row r="877" spans="2:6" ht="12.95" customHeight="1" x14ac:dyDescent="0.2">
      <c r="B877" s="44" t="s">
        <v>696</v>
      </c>
      <c r="C877" s="42">
        <v>0</v>
      </c>
      <c r="D877" s="29">
        <f>[1]EAI!E16</f>
        <v>14913201.760000002</v>
      </c>
      <c r="E877" s="29">
        <v>39179791</v>
      </c>
      <c r="F877" s="29">
        <f t="shared" ref="F877:F887" si="9">+C877+D877-E877</f>
        <v>-24266589.239999998</v>
      </c>
    </row>
    <row r="878" spans="2:6" ht="12.95" customHeight="1" x14ac:dyDescent="0.2">
      <c r="B878" s="44" t="s">
        <v>697</v>
      </c>
      <c r="C878" s="42">
        <v>0</v>
      </c>
      <c r="D878" s="42">
        <v>0</v>
      </c>
      <c r="E878" s="42">
        <v>0</v>
      </c>
      <c r="F878" s="42">
        <f t="shared" si="9"/>
        <v>0</v>
      </c>
    </row>
    <row r="879" spans="2:6" ht="12.95" customHeight="1" x14ac:dyDescent="0.2">
      <c r="B879" s="44" t="s">
        <v>698</v>
      </c>
      <c r="C879" s="42">
        <v>0</v>
      </c>
      <c r="D879" s="29">
        <f>[1]EAI!F16</f>
        <v>14913201.760000002</v>
      </c>
      <c r="E879" s="29">
        <f>[1]EAI!E16</f>
        <v>14913201.760000002</v>
      </c>
      <c r="F879" s="42">
        <f t="shared" si="9"/>
        <v>0</v>
      </c>
    </row>
    <row r="880" spans="2:6" ht="12.95" customHeight="1" x14ac:dyDescent="0.2">
      <c r="B880" s="44" t="s">
        <v>699</v>
      </c>
      <c r="C880" s="42">
        <v>0</v>
      </c>
      <c r="D880" s="42">
        <v>0</v>
      </c>
      <c r="E880" s="29">
        <f>[1]EAI!F16</f>
        <v>14913201.760000002</v>
      </c>
      <c r="F880" s="29">
        <f t="shared" si="9"/>
        <v>-14913201.760000002</v>
      </c>
    </row>
    <row r="881" spans="2:6" ht="12.95" customHeight="1" x14ac:dyDescent="0.2">
      <c r="B881" s="44" t="s">
        <v>700</v>
      </c>
      <c r="C881" s="42">
        <v>0</v>
      </c>
      <c r="D881" s="42">
        <v>0</v>
      </c>
      <c r="E881" s="29">
        <v>39179791</v>
      </c>
      <c r="F881" s="29">
        <f t="shared" si="9"/>
        <v>-39179791</v>
      </c>
    </row>
    <row r="882" spans="2:6" ht="12.95" customHeight="1" x14ac:dyDescent="0.2">
      <c r="B882" s="44" t="s">
        <v>701</v>
      </c>
      <c r="C882" s="42">
        <v>0</v>
      </c>
      <c r="D882" s="29">
        <f>39179791+[1]COG!C43</f>
        <v>39179791</v>
      </c>
      <c r="E882" s="29">
        <f>([1]COG!C23*-1)+35369708.58</f>
        <v>35369708.579999998</v>
      </c>
      <c r="F882" s="29">
        <f t="shared" si="9"/>
        <v>3810082.4200000018</v>
      </c>
    </row>
    <row r="883" spans="2:6" ht="12.95" customHeight="1" x14ac:dyDescent="0.2">
      <c r="B883" s="44" t="s">
        <v>702</v>
      </c>
      <c r="C883" s="42">
        <v>0</v>
      </c>
      <c r="D883" s="42">
        <f>[1]COG!C23*-1</f>
        <v>0</v>
      </c>
      <c r="E883" s="42">
        <f>+[1]COG!C43</f>
        <v>0</v>
      </c>
      <c r="F883" s="42">
        <f t="shared" si="9"/>
        <v>0</v>
      </c>
    </row>
    <row r="884" spans="2:6" ht="12.95" customHeight="1" x14ac:dyDescent="0.2">
      <c r="B884" s="44" t="s">
        <v>703</v>
      </c>
      <c r="C884" s="42">
        <v>0</v>
      </c>
      <c r="D884" s="29">
        <v>35369708.579999998</v>
      </c>
      <c r="E884" s="29">
        <f>[1]COG!E77</f>
        <v>12249602.68</v>
      </c>
      <c r="F884" s="29">
        <f t="shared" si="9"/>
        <v>23120105.899999999</v>
      </c>
    </row>
    <row r="885" spans="2:6" ht="12.95" customHeight="1" x14ac:dyDescent="0.2">
      <c r="B885" s="44" t="s">
        <v>704</v>
      </c>
      <c r="C885" s="42">
        <v>0</v>
      </c>
      <c r="D885" s="29">
        <f>[1]COG!E77</f>
        <v>12249602.68</v>
      </c>
      <c r="E885" s="29">
        <f>[1]COG!F77</f>
        <v>12249602.68</v>
      </c>
      <c r="F885" s="42">
        <f t="shared" si="9"/>
        <v>0</v>
      </c>
    </row>
    <row r="886" spans="2:6" ht="12.95" customHeight="1" x14ac:dyDescent="0.2">
      <c r="B886" s="44" t="s">
        <v>705</v>
      </c>
      <c r="C886" s="42">
        <v>0</v>
      </c>
      <c r="D886" s="29">
        <f>[1]COG!F77</f>
        <v>12249602.68</v>
      </c>
      <c r="E886" s="29">
        <f>[1]COG!F77</f>
        <v>12249602.68</v>
      </c>
      <c r="F886" s="42">
        <f t="shared" si="9"/>
        <v>0</v>
      </c>
    </row>
    <row r="887" spans="2:6" ht="12.95" customHeight="1" x14ac:dyDescent="0.2">
      <c r="B887" s="44" t="s">
        <v>706</v>
      </c>
      <c r="C887" s="42">
        <v>0</v>
      </c>
      <c r="D887" s="29">
        <f>[1]COG!F77</f>
        <v>12249602.68</v>
      </c>
      <c r="E887" s="42">
        <v>0</v>
      </c>
      <c r="F887" s="29">
        <f t="shared" si="9"/>
        <v>12249602.68</v>
      </c>
    </row>
    <row r="888" spans="2:6" x14ac:dyDescent="0.2">
      <c r="B888" s="46"/>
      <c r="C888" s="194"/>
      <c r="D888" s="194"/>
      <c r="E888" s="194"/>
      <c r="F888" s="194"/>
    </row>
    <row r="889" spans="2:6" x14ac:dyDescent="0.2">
      <c r="B889" s="198"/>
      <c r="C889" s="49">
        <f>SUM(C875:C888)</f>
        <v>0</v>
      </c>
      <c r="D889" s="37">
        <f>SUM(D875:D888)</f>
        <v>180304502.14000005</v>
      </c>
      <c r="E889" s="37">
        <f>SUM(E875:E888)</f>
        <v>180304502.14000005</v>
      </c>
      <c r="F889" s="49">
        <f>SUM(F875:F888)</f>
        <v>0</v>
      </c>
    </row>
    <row r="892" spans="2:6" x14ac:dyDescent="0.2">
      <c r="B892" s="82" t="s">
        <v>662</v>
      </c>
      <c r="C892" s="83" t="s">
        <v>143</v>
      </c>
      <c r="D892" s="119" t="s">
        <v>663</v>
      </c>
      <c r="E892" s="119" t="s">
        <v>664</v>
      </c>
      <c r="F892" s="119" t="s">
        <v>144</v>
      </c>
    </row>
    <row r="893" spans="2:6" x14ac:dyDescent="0.2">
      <c r="B893" s="25" t="s">
        <v>707</v>
      </c>
      <c r="C893" s="191"/>
      <c r="D893" s="192"/>
      <c r="E893" s="191"/>
      <c r="F893" s="191"/>
    </row>
    <row r="894" spans="2:6" ht="12.95" customHeight="1" x14ac:dyDescent="0.2">
      <c r="B894" s="44" t="s">
        <v>708</v>
      </c>
      <c r="C894" s="193">
        <v>0</v>
      </c>
      <c r="D894" s="193">
        <v>0</v>
      </c>
      <c r="E894" s="193">
        <v>0</v>
      </c>
      <c r="F894" s="193">
        <f>+C894+D894-E894</f>
        <v>0</v>
      </c>
    </row>
    <row r="895" spans="2:6" ht="12.95" customHeight="1" x14ac:dyDescent="0.2">
      <c r="B895" s="44" t="s">
        <v>709</v>
      </c>
      <c r="C895" s="193">
        <v>0</v>
      </c>
      <c r="D895" s="193">
        <v>0</v>
      </c>
      <c r="E895" s="193">
        <v>0</v>
      </c>
      <c r="F895" s="193">
        <f t="shared" ref="F895:F896" si="10">+C895+D895-E895</f>
        <v>0</v>
      </c>
    </row>
    <row r="896" spans="2:6" ht="12.95" customHeight="1" x14ac:dyDescent="0.2">
      <c r="B896" s="44" t="s">
        <v>710</v>
      </c>
      <c r="C896" s="193">
        <v>0</v>
      </c>
      <c r="D896" s="193">
        <v>0</v>
      </c>
      <c r="E896" s="193">
        <v>0</v>
      </c>
      <c r="F896" s="193">
        <f t="shared" si="10"/>
        <v>0</v>
      </c>
    </row>
    <row r="897" spans="2:6" x14ac:dyDescent="0.2">
      <c r="B897" s="53"/>
      <c r="C897" s="199"/>
      <c r="D897" s="200"/>
      <c r="E897" s="199"/>
      <c r="F897" s="199"/>
    </row>
    <row r="898" spans="2:6" x14ac:dyDescent="0.2">
      <c r="C898" s="81">
        <f>SUM(C893:C897)</f>
        <v>0</v>
      </c>
      <c r="D898" s="81">
        <f>SUM(D893:D897)</f>
        <v>0</v>
      </c>
      <c r="E898" s="81">
        <f>SUM(E893:E897)</f>
        <v>0</v>
      </c>
      <c r="F898" s="81">
        <f>SUM(F893:F897)</f>
        <v>0</v>
      </c>
    </row>
    <row r="900" spans="2:6" x14ac:dyDescent="0.2">
      <c r="B900" s="4" t="s">
        <v>711</v>
      </c>
    </row>
    <row r="909" spans="2:6" x14ac:dyDescent="0.2">
      <c r="B909" s="201" t="s">
        <v>712</v>
      </c>
      <c r="D909" s="202" t="s">
        <v>713</v>
      </c>
      <c r="E909" s="202"/>
      <c r="F909" s="202"/>
    </row>
    <row r="910" spans="2:6" x14ac:dyDescent="0.2">
      <c r="B910" s="201" t="s">
        <v>714</v>
      </c>
      <c r="D910" s="203" t="s">
        <v>715</v>
      </c>
      <c r="E910" s="203"/>
      <c r="F910" s="203"/>
    </row>
  </sheetData>
  <mergeCells count="73">
    <mergeCell ref="D910:F910"/>
    <mergeCell ref="B827:C827"/>
    <mergeCell ref="B828:C828"/>
    <mergeCell ref="B829:C829"/>
    <mergeCell ref="B830:C830"/>
    <mergeCell ref="B837:G837"/>
    <mergeCell ref="D909:F909"/>
    <mergeCell ref="B820:C820"/>
    <mergeCell ref="B821:C821"/>
    <mergeCell ref="B823:C823"/>
    <mergeCell ref="B824:C824"/>
    <mergeCell ref="B825:C825"/>
    <mergeCell ref="B826:C826"/>
    <mergeCell ref="B814:C814"/>
    <mergeCell ref="B815:C815"/>
    <mergeCell ref="B816:C816"/>
    <mergeCell ref="B817:C817"/>
    <mergeCell ref="B818:C818"/>
    <mergeCell ref="B819:C819"/>
    <mergeCell ref="B808:C808"/>
    <mergeCell ref="B809:C809"/>
    <mergeCell ref="B810:C810"/>
    <mergeCell ref="B811:C811"/>
    <mergeCell ref="B812:C812"/>
    <mergeCell ref="B813:C813"/>
    <mergeCell ref="B802:C802"/>
    <mergeCell ref="B803:C803"/>
    <mergeCell ref="B804:C804"/>
    <mergeCell ref="B805:C805"/>
    <mergeCell ref="B806:C806"/>
    <mergeCell ref="B807:C807"/>
    <mergeCell ref="B796:E796"/>
    <mergeCell ref="B797:E797"/>
    <mergeCell ref="B798:C798"/>
    <mergeCell ref="B799:C799"/>
    <mergeCell ref="B800:C800"/>
    <mergeCell ref="B801:C801"/>
    <mergeCell ref="B784:C784"/>
    <mergeCell ref="B785:C785"/>
    <mergeCell ref="B786:C786"/>
    <mergeCell ref="B788:C788"/>
    <mergeCell ref="B794:E794"/>
    <mergeCell ref="B795:E795"/>
    <mergeCell ref="B778:C778"/>
    <mergeCell ref="B779:C779"/>
    <mergeCell ref="B780:C780"/>
    <mergeCell ref="B781:C781"/>
    <mergeCell ref="B782:C782"/>
    <mergeCell ref="B783:C783"/>
    <mergeCell ref="B771:E771"/>
    <mergeCell ref="B772:E772"/>
    <mergeCell ref="B773:C773"/>
    <mergeCell ref="B775:C775"/>
    <mergeCell ref="B776:C776"/>
    <mergeCell ref="B777:C777"/>
    <mergeCell ref="D391:E391"/>
    <mergeCell ref="D448:E448"/>
    <mergeCell ref="D455:E455"/>
    <mergeCell ref="D462:E462"/>
    <mergeCell ref="B769:E769"/>
    <mergeCell ref="B770:E770"/>
    <mergeCell ref="C222:E222"/>
    <mergeCell ref="D325:E325"/>
    <mergeCell ref="D336:E336"/>
    <mergeCell ref="D343:E343"/>
    <mergeCell ref="D350:E350"/>
    <mergeCell ref="D383:E383"/>
    <mergeCell ref="B1:G1"/>
    <mergeCell ref="B2:G2"/>
    <mergeCell ref="B3:G3"/>
    <mergeCell ref="B5:G5"/>
    <mergeCell ref="C159:G160"/>
    <mergeCell ref="C168:G171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387 C249 C321 C339 C328 C353" xr:uid="{5B9B5310-18DC-47F3-9BFA-F3AEC5D21479}"/>
    <dataValidation allowBlank="1" showInputMessage="1" showErrorMessage="1" prompt="Características cualitativas significativas que les impacten financieramente." sqref="E387 D249:E249 E321 E339 E328 E353" xr:uid="{4F88C055-B729-4483-87A9-AD390A5C81B3}"/>
    <dataValidation allowBlank="1" showInputMessage="1" showErrorMessage="1" prompt="Especificar origen de dicho recurso: Federal, Estatal, Municipal, Particulares." sqref="D387 D321 D339 D328 D353" xr:uid="{636E9BB7-B54A-4C32-9673-F2CF14C61209}"/>
    <dataValidation allowBlank="1" showInputMessage="1" showErrorMessage="1" prompt="Corresponde al número de la cuenta de acuerdo al Plan de Cuentas emitido por el CONAC (DOF 22/11/2010)." sqref="B249" xr:uid="{BA80C2D0-71F7-4222-B14A-877BDA1E8415}"/>
  </dataValidations>
  <pageMargins left="0.70866141732283472" right="0.70866141732283472" top="0.74803149606299213" bottom="0.74803149606299213" header="0.31496062992125984" footer="0.31496062992125984"/>
  <pageSetup scale="54" fitToHeight="0" orientation="portrait" r:id="rId1"/>
  <headerFooter>
    <oddFooter>&amp;RPágina &amp;P de &amp;N</oddFooter>
  </headerFooter>
  <rowBreaks count="3" manualBreakCount="3">
    <brk id="101" max="7" man="1"/>
    <brk id="183" max="16383" man="1"/>
    <brk id="5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</vt:lpstr>
      <vt:lpstr>NOTAS!Área_de_impresión</vt:lpstr>
      <vt:lpstr>NOTAS!Títulos_a_imprimir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2024-07-22T19:53:28Z</dcterms:created>
  <dcterms:modified xsi:type="dcterms:W3CDTF">2024-07-22T19:54:23Z</dcterms:modified>
</cp:coreProperties>
</file>