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13_ncr:1_{4E5D6590-5611-4330-98F0-7FA518D36B13}" xr6:coauthVersionLast="47" xr6:coauthVersionMax="47" xr10:uidLastSave="{00000000-0000-0000-0000-000000000000}"/>
  <bookViews>
    <workbookView xWindow="-120" yWindow="-120" windowWidth="29040" windowHeight="15840" xr2:uid="{6A706277-7033-47C0-A6F6-C6D9ABA690EB}"/>
  </bookViews>
  <sheets>
    <sheet name="EAA" sheetId="1" r:id="rId1"/>
  </sheets>
  <externalReferences>
    <externalReference r:id="rId2"/>
    <externalReference r:id="rId3"/>
    <externalReference r:id="rId4"/>
  </externalReferences>
  <definedNames>
    <definedName name="_xlnm.Print_Area" localSheetId="0">EAA!$A$1:$F$33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1" i="1" l="1"/>
  <c r="C21" i="1"/>
  <c r="B21" i="1"/>
  <c r="E21" i="1" s="1"/>
  <c r="D20" i="1"/>
  <c r="C20" i="1"/>
  <c r="B20" i="1"/>
  <c r="E19" i="1"/>
  <c r="D19" i="1"/>
  <c r="C19" i="1"/>
  <c r="B19" i="1"/>
  <c r="D18" i="1"/>
  <c r="C18" i="1"/>
  <c r="B18" i="1"/>
  <c r="D17" i="1"/>
  <c r="E17" i="1" s="1"/>
  <c r="F17" i="1" s="1"/>
  <c r="C17" i="1"/>
  <c r="B17" i="1"/>
  <c r="D16" i="1"/>
  <c r="C16" i="1"/>
  <c r="B16" i="1"/>
  <c r="E16" i="1" s="1"/>
  <c r="D15" i="1"/>
  <c r="C15" i="1"/>
  <c r="B15" i="1"/>
  <c r="D14" i="1"/>
  <c r="C14" i="1"/>
  <c r="B14" i="1"/>
  <c r="D13" i="1"/>
  <c r="C13" i="1"/>
  <c r="E13" i="1" s="1"/>
  <c r="B13" i="1"/>
  <c r="D11" i="1"/>
  <c r="C11" i="1"/>
  <c r="B11" i="1"/>
  <c r="D10" i="1"/>
  <c r="C10" i="1"/>
  <c r="B10" i="1"/>
  <c r="D9" i="1"/>
  <c r="C9" i="1"/>
  <c r="B9" i="1"/>
  <c r="D8" i="1"/>
  <c r="E8" i="1" s="1"/>
  <c r="C8" i="1"/>
  <c r="B8" i="1"/>
  <c r="D7" i="1"/>
  <c r="C7" i="1"/>
  <c r="B7" i="1"/>
  <c r="E7" i="1" s="1"/>
  <c r="D6" i="1"/>
  <c r="D4" i="1" s="1"/>
  <c r="C6" i="1"/>
  <c r="B6" i="1"/>
  <c r="D5" i="1"/>
  <c r="C5" i="1"/>
  <c r="B5" i="1"/>
  <c r="E5" i="1" s="1"/>
  <c r="C4" i="1" l="1"/>
  <c r="E20" i="1"/>
  <c r="E18" i="1"/>
  <c r="D12" i="1"/>
  <c r="D3" i="1" s="1"/>
  <c r="E6" i="1"/>
  <c r="F6" i="1" s="1"/>
  <c r="F8" i="1"/>
  <c r="F20" i="1"/>
  <c r="F18" i="1"/>
  <c r="F5" i="1"/>
  <c r="F13" i="1"/>
  <c r="F16" i="1"/>
  <c r="F7" i="1"/>
  <c r="F19" i="1"/>
  <c r="E9" i="1"/>
  <c r="E10" i="1"/>
  <c r="C12" i="1"/>
  <c r="C3" i="1" s="1"/>
  <c r="E14" i="1"/>
  <c r="F21" i="1"/>
  <c r="B12" i="1"/>
  <c r="E11" i="1"/>
  <c r="E15" i="1"/>
  <c r="B4" i="1"/>
  <c r="F10" i="1" l="1"/>
  <c r="E4" i="1"/>
  <c r="F4" i="1" s="1"/>
  <c r="B3" i="1"/>
  <c r="E3" i="1" s="1"/>
  <c r="F3" i="1" s="1"/>
  <c r="F9" i="1"/>
  <c r="F15" i="1"/>
  <c r="F11" i="1"/>
  <c r="E12" i="1"/>
  <c r="F12" i="1" s="1"/>
  <c r="F14" i="1"/>
</calcChain>
</file>

<file path=xl/sharedStrings.xml><?xml version="1.0" encoding="utf-8"?>
<sst xmlns="http://schemas.openxmlformats.org/spreadsheetml/2006/main" count="31" uniqueCount="31">
  <si>
    <t>Fondo Guanajuato de Inversión en Zonas Marginadas
Estado Analítico del Activo
Del 1 de Enero al 30 de Junio de 2026
(Cifras en Pesos)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</si>
  <si>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</si>
  <si>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</si>
  <si>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</si>
  <si>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</si>
  <si>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</si>
  <si>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</si>
  <si>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</si>
  <si>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</si>
  <si>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</si>
  <si>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</si>
  <si>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</si>
  <si>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</si>
  <si>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</si>
  <si>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</si>
  <si>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</si>
  <si>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</si>
  <si>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</si>
  <si>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</si>
  <si>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</si>
  <si>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</si>
  <si>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</si>
  <si>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</si>
  <si>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</si>
  <si>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</si>
  <si>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</si>
  <si>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</si>
  <si>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Ricardo Martínez Huaracha</t>
  </si>
  <si>
    <t>Fátima Karina López Jiménez</t>
  </si>
  <si>
    <t>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</si>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</sst>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3" borderId="0" xfId="0" applyFont="1" applyFill="1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left" vertical="center" indent="1"/>
    </xf>
    <xf numFmtId="3" fontId="2" fillId="3" borderId="4" xfId="1" applyNumberFormat="1" applyFont="1" applyFill="1" applyBorder="1" applyAlignment="1">
      <alignment vertical="center" wrapText="1"/>
    </xf>
    <xf numFmtId="0" fontId="2" fillId="3" borderId="4" xfId="1" applyFont="1" applyFill="1" applyBorder="1" applyAlignment="1">
      <alignment horizontal="left" vertical="center" indent="2"/>
    </xf>
    <xf numFmtId="0" fontId="1" fillId="3" borderId="5" xfId="1" applyFill="1" applyBorder="1" applyAlignment="1">
      <alignment horizontal="left" vertical="top" indent="2"/>
    </xf>
    <xf numFmtId="3" fontId="1" fillId="3" borderId="5" xfId="1" applyNumberFormat="1" applyFill="1" applyBorder="1" applyAlignment="1">
      <alignment vertical="top" wrapText="1"/>
    </xf>
    <xf numFmtId="3" fontId="1" fillId="3" borderId="6" xfId="1" applyNumberFormat="1" applyFill="1" applyBorder="1" applyAlignment="1">
      <alignment vertical="top" wrapText="1"/>
    </xf>
    <xf numFmtId="0" fontId="1" fillId="3" borderId="7" xfId="1" applyFill="1" applyBorder="1" applyAlignment="1">
      <alignment horizontal="left" vertical="top" indent="2"/>
    </xf>
    <xf numFmtId="3" fontId="1" fillId="3" borderId="7" xfId="1" applyNumberFormat="1" applyFill="1" applyBorder="1" applyAlignment="1">
      <alignment vertical="top" wrapText="1"/>
    </xf>
    <xf numFmtId="3" fontId="1" fillId="3" borderId="8" xfId="1" applyNumberFormat="1" applyFill="1" applyBorder="1" applyAlignment="1">
      <alignment vertical="top" wrapText="1"/>
    </xf>
    <xf numFmtId="3" fontId="1" fillId="3" borderId="9" xfId="1" applyNumberFormat="1" applyFill="1" applyBorder="1" applyAlignment="1">
      <alignment vertical="top" wrapText="1"/>
    </xf>
    <xf numFmtId="0" fontId="1" fillId="3" borderId="8" xfId="1" applyFill="1" applyBorder="1" applyAlignment="1">
      <alignment horizontal="left" vertical="top" indent="2"/>
    </xf>
    <xf numFmtId="0" fontId="1" fillId="3" borderId="9" xfId="1" applyFill="1" applyBorder="1" applyAlignment="1">
      <alignment horizontal="left" vertical="top" indent="2"/>
    </xf>
    <xf numFmtId="0" fontId="1" fillId="3" borderId="10" xfId="1" applyFill="1" applyBorder="1" applyAlignment="1">
      <alignment horizontal="left" vertical="top" indent="2"/>
    </xf>
    <xf numFmtId="3" fontId="1" fillId="3" borderId="10" xfId="1" applyNumberFormat="1" applyFill="1" applyBorder="1" applyAlignment="1">
      <alignment vertical="top" wrapText="1"/>
    </xf>
    <xf numFmtId="0" fontId="1" fillId="3" borderId="11" xfId="1" applyFill="1" applyBorder="1" applyAlignment="1">
      <alignment horizontal="left" vertical="top" indent="2"/>
    </xf>
    <xf numFmtId="3" fontId="1" fillId="3" borderId="11" xfId="1" applyNumberFormat="1" applyFill="1" applyBorder="1" applyAlignment="1">
      <alignment vertical="top" wrapText="1"/>
    </xf>
    <xf numFmtId="0" fontId="1" fillId="3" borderId="0" xfId="1" applyFill="1" applyAlignment="1" applyProtection="1">
      <alignment horizontal="left" vertical="top" indent="1"/>
      <protection locked="0"/>
    </xf>
    <xf numFmtId="0" fontId="1" fillId="3" borderId="0" xfId="1" applyFill="1" applyAlignment="1" applyProtection="1">
      <alignment horizontal="center" vertical="top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58B93E5E-0F08-4DE9-A0E5-554AE5856E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GI/01/FGM%20CONSOLIDADO%20ENERO%202026%20ARMON.xlsx" TargetMode="External"/><Relationship Id="rId1" Type="http://schemas.openxmlformats.org/officeDocument/2006/relationships/externalLinkPath" Target="/Users/MA%20DE%20LOURDES/Documents/despu&#233;s/Estados%20Financieros%202024/FOGI/01/FGM%20CONSOLIDADO%20ENERO%202026%20ARM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GI/01/FGM%20CONSOLIDADO%20JUN%202026%20ARMON.xlsx" TargetMode="External"/><Relationship Id="rId1" Type="http://schemas.openxmlformats.org/officeDocument/2006/relationships/externalLinkPath" Target="/Users/MA%20DE%20LOURDES/Documents/despu&#233;s/Estados%20Financieros%202024/FOGI/01/FGM%20CONSOLIDADO%20JUN%202026%20ARMO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GI/01/FGM%20CONSOLIDADO%20MAR%202026%20ARMON.xlsx" TargetMode="External"/><Relationship Id="rId1" Type="http://schemas.openxmlformats.org/officeDocument/2006/relationships/externalLinkPath" Target="/Users/MA%20DE%20LOURDES/Documents/despu&#233;s/Estados%20Financieros%202024/FOGI/01/FGM%20CONSOLIDADO%20MAR%202026%20ARM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Bal mes"/>
      <sheetName val="Bal ene-dic"/>
      <sheetName val="A"/>
      <sheetName val="B"/>
      <sheetName val="C"/>
      <sheetName val="AUX"/>
      <sheetName val="ctas arm"/>
      <sheetName val="ahorro-des"/>
      <sheetName val="ING"/>
      <sheetName val="cata"/>
      <sheetName val="Hoja1"/>
      <sheetName val="cod"/>
      <sheetName val="EF de E DE TRABAJO"/>
      <sheetName val="Hoja2"/>
      <sheetName val="Hoja3"/>
      <sheetName val="Hoja4"/>
    </sheetNames>
    <sheetDataSet>
      <sheetData sheetId="0"/>
      <sheetData sheetId="1"/>
      <sheetData sheetId="2">
        <row r="15">
          <cell r="E15">
            <v>1042304.6399999997</v>
          </cell>
        </row>
      </sheetData>
      <sheetData sheetId="3"/>
      <sheetData sheetId="4">
        <row r="14">
          <cell r="E14">
            <v>5000</v>
          </cell>
        </row>
      </sheetData>
      <sheetData sheetId="5">
        <row r="16">
          <cell r="G16">
            <v>122486766.68999998</v>
          </cell>
        </row>
        <row r="29">
          <cell r="G29">
            <v>669454.73</v>
          </cell>
        </row>
        <row r="42">
          <cell r="G42">
            <v>0</v>
          </cell>
          <cell r="I42">
            <v>0</v>
          </cell>
        </row>
        <row r="56">
          <cell r="G56">
            <v>0</v>
          </cell>
          <cell r="H56">
            <v>0</v>
          </cell>
        </row>
        <row r="65">
          <cell r="G65">
            <v>0</v>
          </cell>
          <cell r="I65">
            <v>0</v>
          </cell>
        </row>
        <row r="68">
          <cell r="G68">
            <v>0</v>
          </cell>
          <cell r="I68">
            <v>0</v>
          </cell>
        </row>
        <row r="75">
          <cell r="G75">
            <v>311423.02</v>
          </cell>
          <cell r="I75">
            <v>0</v>
          </cell>
        </row>
        <row r="97">
          <cell r="G97">
            <v>0</v>
          </cell>
          <cell r="H97">
            <v>0</v>
          </cell>
          <cell r="I97">
            <v>0</v>
          </cell>
        </row>
        <row r="104">
          <cell r="G104">
            <v>178096119.74999994</v>
          </cell>
        </row>
        <row r="111">
          <cell r="G111">
            <v>0</v>
          </cell>
          <cell r="H111">
            <v>0</v>
          </cell>
          <cell r="I111">
            <v>0</v>
          </cell>
        </row>
        <row r="121">
          <cell r="G121">
            <v>7326805.3000000007</v>
          </cell>
        </row>
        <row r="134">
          <cell r="G134">
            <v>0</v>
          </cell>
          <cell r="H134">
            <v>0</v>
          </cell>
          <cell r="I134">
            <v>0</v>
          </cell>
        </row>
        <row r="140">
          <cell r="G140">
            <v>-5943467.3600000003</v>
          </cell>
        </row>
        <row r="151">
          <cell r="G151">
            <v>0</v>
          </cell>
          <cell r="H151">
            <v>0</v>
          </cell>
          <cell r="I151">
            <v>0</v>
          </cell>
        </row>
        <row r="162">
          <cell r="G162">
            <v>-62568755.629999995</v>
          </cell>
        </row>
        <row r="177">
          <cell r="G177">
            <v>0</v>
          </cell>
          <cell r="H177">
            <v>0</v>
          </cell>
          <cell r="I177">
            <v>0</v>
          </cell>
        </row>
      </sheetData>
      <sheetData sheetId="6">
        <row r="29">
          <cell r="E29">
            <v>-92972629.129999951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Hoja5"/>
      <sheetName val="ESF b"/>
      <sheetName val="RAA"/>
      <sheetName val="EA d la D y Ot P"/>
      <sheetName val="EF de E"/>
      <sheetName val="E d C SF"/>
      <sheetName val="Bal mes"/>
      <sheetName val="Bal ene-dic"/>
      <sheetName val="A"/>
      <sheetName val="B"/>
      <sheetName val="C"/>
      <sheetName val="AUX"/>
      <sheetName val="ctas arm"/>
      <sheetName val="ahorro-des"/>
      <sheetName val="ING"/>
      <sheetName val="cata"/>
      <sheetName val="Hoja1"/>
      <sheetName val="cod"/>
      <sheetName val="EF de E DE TRABAJO"/>
      <sheetName val="Hoja2"/>
      <sheetName val="Hoja3"/>
      <sheetName val="Hoja4"/>
      <sheetName val="Informe de compatibilidad"/>
      <sheetName val="ESF"/>
      <sheetName val="Bal mes a"/>
    </sheetNames>
    <sheetDataSet>
      <sheetData sheetId="0"/>
      <sheetData sheetId="1"/>
      <sheetData sheetId="2">
        <row r="15">
          <cell r="E15">
            <v>4793639.0799999982</v>
          </cell>
        </row>
      </sheetData>
      <sheetData sheetId="3"/>
      <sheetData sheetId="4"/>
      <sheetData sheetId="5">
        <row r="14">
          <cell r="E14">
            <v>5000</v>
          </cell>
        </row>
      </sheetData>
      <sheetData sheetId="6">
        <row r="16">
          <cell r="H16">
            <v>84783561.799999997</v>
          </cell>
          <cell r="I16">
            <v>101366707.81999999</v>
          </cell>
        </row>
        <row r="29">
          <cell r="H29">
            <v>14005285.450000001</v>
          </cell>
          <cell r="I29">
            <v>13758649.210000001</v>
          </cell>
        </row>
        <row r="104">
          <cell r="H104">
            <v>52235.679999999993</v>
          </cell>
          <cell r="I104">
            <v>15782531.699999999</v>
          </cell>
        </row>
        <row r="121">
          <cell r="H121">
            <v>22762</v>
          </cell>
          <cell r="I121">
            <v>39801.040000000001</v>
          </cell>
        </row>
        <row r="140">
          <cell r="H140">
            <v>36270.81</v>
          </cell>
          <cell r="I140">
            <v>374682.9</v>
          </cell>
        </row>
        <row r="162">
          <cell r="H162">
            <v>378775462.89999998</v>
          </cell>
          <cell r="I162">
            <v>382704499.88999999</v>
          </cell>
        </row>
      </sheetData>
      <sheetData sheetId="7">
        <row r="29">
          <cell r="H29">
            <v>-92599488.519999966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Bal mes"/>
      <sheetName val="Bal ene-dic"/>
      <sheetName val="A"/>
      <sheetName val="B"/>
      <sheetName val="C"/>
      <sheetName val="AUX"/>
      <sheetName val="ctas arm"/>
      <sheetName val="ahorro-des"/>
      <sheetName val="ING"/>
      <sheetName val="cata"/>
      <sheetName val="Hoja1"/>
      <sheetName val="cod"/>
      <sheetName val="EF de E DE TRABAJO"/>
      <sheetName val="Hoja2"/>
      <sheetName val="Hoja3"/>
      <sheetName val="Hoja4"/>
    </sheetNames>
    <sheetDataSet>
      <sheetData sheetId="0"/>
      <sheetData sheetId="1"/>
      <sheetData sheetId="2">
        <row r="15">
          <cell r="E15">
            <v>2920961.6</v>
          </cell>
        </row>
      </sheetData>
      <sheetData sheetId="3"/>
      <sheetData sheetId="4">
        <row r="14">
          <cell r="E14">
            <v>7500</v>
          </cell>
        </row>
      </sheetData>
      <sheetData sheetId="5">
        <row r="16">
          <cell r="H16">
            <v>45881617.409999996</v>
          </cell>
        </row>
        <row r="42">
          <cell r="H42">
            <v>0</v>
          </cell>
        </row>
        <row r="56">
          <cell r="H56">
            <v>0</v>
          </cell>
        </row>
        <row r="65">
          <cell r="H65">
            <v>0</v>
          </cell>
        </row>
        <row r="68">
          <cell r="H68">
            <v>0</v>
          </cell>
        </row>
        <row r="75">
          <cell r="H75">
            <v>0</v>
          </cell>
        </row>
      </sheetData>
      <sheetData sheetId="6">
        <row r="29">
          <cell r="E29">
            <v>-92972629.129999951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6F5A-8A5B-4816-A059-DFA9C287FAD2}">
  <sheetPr>
    <tabColor rgb="FF00B0F0"/>
    <pageSetUpPr fitToPage="1"/>
  </sheetPr>
  <dimension ref="A1:F34"/>
  <sheetViews>
    <sheetView tabSelected="1" topLeftCell="D1" zoomScaleNormal="100" workbookViewId="0">
      <selection activeCell="G1" sqref="G1:W1048576"/>
    </sheetView>
  </sheetViews>
  <sheetFormatPr baseColWidth="10" defaultColWidth="12" defaultRowHeight="12.75" x14ac:dyDescent="0.2"/>
  <cols>
    <col min="1" max="1" width="68.83203125" style="1" customWidth="1"/>
    <col min="2" max="2" width="20.1640625" style="1" customWidth="1"/>
    <col min="3" max="5" width="20.33203125" style="1" customWidth="1"/>
    <col min="6" max="6" width="18.33203125" style="1" customWidth="1"/>
    <col min="7" max="16384" width="12" style="1"/>
  </cols>
  <sheetData>
    <row r="1" spans="1:6" ht="63" customHeight="1" x14ac:dyDescent="0.2">
      <c r="A1" s="23" t="s">
        <v>0</v>
      </c>
      <c r="B1" s="24"/>
      <c r="C1" s="24"/>
      <c r="D1" s="24"/>
      <c r="E1" s="24"/>
      <c r="F1" s="25"/>
    </row>
    <row r="2" spans="1:6" ht="29.25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6.5" customHeight="1" x14ac:dyDescent="0.2">
      <c r="A3" s="4" t="s">
        <v>7</v>
      </c>
      <c r="B3" s="5">
        <f>+B4+B12</f>
        <v>240378346.49999994</v>
      </c>
      <c r="C3" s="5">
        <f>+C4+C12</f>
        <v>477675578.63999999</v>
      </c>
      <c r="D3" s="5">
        <f t="shared" ref="D3" si="0">+D4+D12</f>
        <v>514026872.55999994</v>
      </c>
      <c r="E3" s="5">
        <f t="shared" ref="E3:E21" si="1">+B3+C3-D3</f>
        <v>204027052.57999992</v>
      </c>
      <c r="F3" s="5">
        <f t="shared" ref="F3:F21" si="2">+E3-B3</f>
        <v>-36351293.920000017</v>
      </c>
    </row>
    <row r="4" spans="1:6" ht="15.75" customHeight="1" x14ac:dyDescent="0.2">
      <c r="A4" s="6" t="s">
        <v>8</v>
      </c>
      <c r="B4" s="5">
        <f>SUM(B5:B11)</f>
        <v>123467644.43999998</v>
      </c>
      <c r="C4" s="5">
        <f t="shared" ref="C4:D4" si="3">SUM(C5:C11)</f>
        <v>98788847.25</v>
      </c>
      <c r="D4" s="5">
        <f t="shared" si="3"/>
        <v>115125357.03</v>
      </c>
      <c r="E4" s="5">
        <f t="shared" si="1"/>
        <v>107131134.66</v>
      </c>
      <c r="F4" s="5">
        <f t="shared" si="2"/>
        <v>-16336509.779999986</v>
      </c>
    </row>
    <row r="5" spans="1:6" ht="16.5" customHeight="1" x14ac:dyDescent="0.2">
      <c r="A5" s="7" t="s">
        <v>9</v>
      </c>
      <c r="B5" s="8">
        <f>[1]RAA!$G$16</f>
        <v>122486766.68999998</v>
      </c>
      <c r="C5" s="8">
        <f>[2]RAA!$H$16</f>
        <v>84783561.799999997</v>
      </c>
      <c r="D5" s="8">
        <f>[2]RAA!$I$16</f>
        <v>101366707.81999999</v>
      </c>
      <c r="E5" s="9">
        <f t="shared" si="1"/>
        <v>105903620.66999999</v>
      </c>
      <c r="F5" s="9">
        <f>+E5-B5</f>
        <v>-16583146.019999996</v>
      </c>
    </row>
    <row r="6" spans="1:6" ht="16.5" customHeight="1" x14ac:dyDescent="0.2">
      <c r="A6" s="10" t="s">
        <v>10</v>
      </c>
      <c r="B6" s="11">
        <f>[1]RAA!$G$29</f>
        <v>669454.73</v>
      </c>
      <c r="C6" s="11">
        <f>[2]RAA!$H$29</f>
        <v>14005285.450000001</v>
      </c>
      <c r="D6" s="11">
        <f>[2]RAA!$I$29</f>
        <v>13758649.210000001</v>
      </c>
      <c r="E6" s="12">
        <f t="shared" si="1"/>
        <v>916090.97000000067</v>
      </c>
      <c r="F6" s="13">
        <f>+E6-B6</f>
        <v>246636.24000000069</v>
      </c>
    </row>
    <row r="7" spans="1:6" ht="14.25" customHeight="1" x14ac:dyDescent="0.2">
      <c r="A7" s="10" t="s">
        <v>11</v>
      </c>
      <c r="B7" s="11">
        <f>[1]RAA!$G$42</f>
        <v>0</v>
      </c>
      <c r="C7" s="11">
        <f>[3]RAA!$H$42</f>
        <v>0</v>
      </c>
      <c r="D7" s="11">
        <f>[1]RAA!$I$42</f>
        <v>0</v>
      </c>
      <c r="E7" s="13">
        <f t="shared" si="1"/>
        <v>0</v>
      </c>
      <c r="F7" s="12">
        <f t="shared" si="2"/>
        <v>0</v>
      </c>
    </row>
    <row r="8" spans="1:6" ht="14.25" customHeight="1" x14ac:dyDescent="0.2">
      <c r="A8" s="10" t="s">
        <v>12</v>
      </c>
      <c r="B8" s="11">
        <f>[1]RAA!$G$56</f>
        <v>0</v>
      </c>
      <c r="C8" s="11">
        <f>[3]RAA!$H$56</f>
        <v>0</v>
      </c>
      <c r="D8" s="11">
        <f>[1]RAA!$H$56</f>
        <v>0</v>
      </c>
      <c r="E8" s="11">
        <f t="shared" si="1"/>
        <v>0</v>
      </c>
      <c r="F8" s="12">
        <f t="shared" si="2"/>
        <v>0</v>
      </c>
    </row>
    <row r="9" spans="1:6" ht="15" customHeight="1" x14ac:dyDescent="0.2">
      <c r="A9" s="14" t="s">
        <v>13</v>
      </c>
      <c r="B9" s="11">
        <f>[1]RAA!$G$65</f>
        <v>0</v>
      </c>
      <c r="C9" s="11">
        <f>[3]RAA!$H$65</f>
        <v>0</v>
      </c>
      <c r="D9" s="11">
        <f>[1]RAA!$I$65</f>
        <v>0</v>
      </c>
      <c r="E9" s="11">
        <f t="shared" si="1"/>
        <v>0</v>
      </c>
      <c r="F9" s="12">
        <f t="shared" si="2"/>
        <v>0</v>
      </c>
    </row>
    <row r="10" spans="1:6" ht="16.5" customHeight="1" x14ac:dyDescent="0.2">
      <c r="A10" s="15" t="s">
        <v>14</v>
      </c>
      <c r="B10" s="11">
        <f>[1]RAA!$G$68</f>
        <v>0</v>
      </c>
      <c r="C10" s="11">
        <f>[3]RAA!$H$68</f>
        <v>0</v>
      </c>
      <c r="D10" s="11">
        <f>[1]RAA!$I$68</f>
        <v>0</v>
      </c>
      <c r="E10" s="12">
        <f t="shared" si="1"/>
        <v>0</v>
      </c>
      <c r="F10" s="12">
        <f t="shared" si="2"/>
        <v>0</v>
      </c>
    </row>
    <row r="11" spans="1:6" ht="15.75" customHeight="1" x14ac:dyDescent="0.2">
      <c r="A11" s="16" t="s">
        <v>15</v>
      </c>
      <c r="B11" s="17">
        <f>[1]RAA!$G$75</f>
        <v>311423.02</v>
      </c>
      <c r="C11" s="17">
        <f>[3]RAA!$H$75</f>
        <v>0</v>
      </c>
      <c r="D11" s="17">
        <f>[1]RAA!$I$75</f>
        <v>0</v>
      </c>
      <c r="E11" s="12">
        <f t="shared" si="1"/>
        <v>311423.02</v>
      </c>
      <c r="F11" s="12">
        <f t="shared" si="2"/>
        <v>0</v>
      </c>
    </row>
    <row r="12" spans="1:6" ht="15.75" customHeight="1" x14ac:dyDescent="0.2">
      <c r="A12" s="6" t="s">
        <v>16</v>
      </c>
      <c r="B12" s="5">
        <f>SUM(B13:B21)</f>
        <v>116910702.05999994</v>
      </c>
      <c r="C12" s="5">
        <f>SUM(C13:C21)</f>
        <v>378886731.38999999</v>
      </c>
      <c r="D12" s="5">
        <f>SUM(D13:D21)</f>
        <v>398901515.52999997</v>
      </c>
      <c r="E12" s="5">
        <f t="shared" si="1"/>
        <v>96895917.919999957</v>
      </c>
      <c r="F12" s="5">
        <f>+E12-B12</f>
        <v>-20014784.139999986</v>
      </c>
    </row>
    <row r="13" spans="1:6" ht="16.5" customHeight="1" x14ac:dyDescent="0.2">
      <c r="A13" s="7" t="s">
        <v>17</v>
      </c>
      <c r="B13" s="11">
        <f>[1]RAA!$G$97</f>
        <v>0</v>
      </c>
      <c r="C13" s="11">
        <f>[1]RAA!$H$97</f>
        <v>0</v>
      </c>
      <c r="D13" s="11">
        <f>[1]RAA!$I$97</f>
        <v>0</v>
      </c>
      <c r="E13" s="8">
        <f t="shared" si="1"/>
        <v>0</v>
      </c>
      <c r="F13" s="8">
        <f t="shared" si="2"/>
        <v>0</v>
      </c>
    </row>
    <row r="14" spans="1:6" ht="16.5" customHeight="1" x14ac:dyDescent="0.2">
      <c r="A14" s="10" t="s">
        <v>18</v>
      </c>
      <c r="B14" s="12">
        <f>[1]RAA!$G$104</f>
        <v>178096119.74999994</v>
      </c>
      <c r="C14" s="12">
        <f>[2]RAA!$H$104</f>
        <v>52235.679999999993</v>
      </c>
      <c r="D14" s="12">
        <f>[2]RAA!$I$104</f>
        <v>15782531.699999999</v>
      </c>
      <c r="E14" s="12">
        <f t="shared" si="1"/>
        <v>162365823.72999996</v>
      </c>
      <c r="F14" s="12">
        <f t="shared" si="2"/>
        <v>-15730296.019999981</v>
      </c>
    </row>
    <row r="15" spans="1:6" ht="17.25" customHeight="1" x14ac:dyDescent="0.2">
      <c r="A15" s="14" t="s">
        <v>19</v>
      </c>
      <c r="B15" s="11">
        <f>[1]RAA!$G$111</f>
        <v>0</v>
      </c>
      <c r="C15" s="11">
        <f>[1]RAA!$H$111</f>
        <v>0</v>
      </c>
      <c r="D15" s="11">
        <f>[1]RAA!$I$111</f>
        <v>0</v>
      </c>
      <c r="E15" s="13">
        <f t="shared" si="1"/>
        <v>0</v>
      </c>
      <c r="F15" s="13">
        <f t="shared" si="2"/>
        <v>0</v>
      </c>
    </row>
    <row r="16" spans="1:6" ht="15.75" customHeight="1" x14ac:dyDescent="0.2">
      <c r="A16" s="15" t="s">
        <v>20</v>
      </c>
      <c r="B16" s="11">
        <f>[1]RAA!$G$121</f>
        <v>7326805.3000000007</v>
      </c>
      <c r="C16" s="11">
        <f>[2]RAA!$H$121</f>
        <v>22762</v>
      </c>
      <c r="D16" s="11">
        <f>[2]RAA!$I$121</f>
        <v>39801.040000000001</v>
      </c>
      <c r="E16" s="11">
        <f t="shared" si="1"/>
        <v>7309766.2600000007</v>
      </c>
      <c r="F16" s="12">
        <f t="shared" si="2"/>
        <v>-17039.040000000037</v>
      </c>
    </row>
    <row r="17" spans="1:6" ht="17.25" customHeight="1" x14ac:dyDescent="0.2">
      <c r="A17" s="10" t="s">
        <v>21</v>
      </c>
      <c r="B17" s="11">
        <f>[1]RAA!$G$134</f>
        <v>0</v>
      </c>
      <c r="C17" s="11">
        <f>[1]RAA!$H$134</f>
        <v>0</v>
      </c>
      <c r="D17" s="11">
        <f>[1]RAA!$I$134</f>
        <v>0</v>
      </c>
      <c r="E17" s="11">
        <f t="shared" si="1"/>
        <v>0</v>
      </c>
      <c r="F17" s="12">
        <f t="shared" si="2"/>
        <v>0</v>
      </c>
    </row>
    <row r="18" spans="1:6" ht="16.5" customHeight="1" x14ac:dyDescent="0.2">
      <c r="A18" s="14" t="s">
        <v>22</v>
      </c>
      <c r="B18" s="11">
        <f>[1]RAA!$G$140</f>
        <v>-5943467.3600000003</v>
      </c>
      <c r="C18" s="11">
        <f>[2]RAA!$H$140</f>
        <v>36270.81</v>
      </c>
      <c r="D18" s="11">
        <f>[2]RAA!$I$140</f>
        <v>374682.9</v>
      </c>
      <c r="E18" s="11">
        <f t="shared" si="1"/>
        <v>-6281879.4500000011</v>
      </c>
      <c r="F18" s="12">
        <f t="shared" si="2"/>
        <v>-338412.09000000078</v>
      </c>
    </row>
    <row r="19" spans="1:6" ht="15" customHeight="1" x14ac:dyDescent="0.2">
      <c r="A19" s="15" t="s">
        <v>23</v>
      </c>
      <c r="B19" s="11">
        <f>[1]RAA!$G$151</f>
        <v>0</v>
      </c>
      <c r="C19" s="11">
        <f>[1]RAA!$H$151</f>
        <v>0</v>
      </c>
      <c r="D19" s="11">
        <f>[1]RAA!$I$151</f>
        <v>0</v>
      </c>
      <c r="E19" s="11">
        <f t="shared" si="1"/>
        <v>0</v>
      </c>
      <c r="F19" s="12">
        <f t="shared" si="2"/>
        <v>0</v>
      </c>
    </row>
    <row r="20" spans="1:6" ht="16.5" customHeight="1" x14ac:dyDescent="0.2">
      <c r="A20" s="14" t="s">
        <v>24</v>
      </c>
      <c r="B20" s="11">
        <f>[1]RAA!$G$162</f>
        <v>-62568755.629999995</v>
      </c>
      <c r="C20" s="11">
        <f>[2]RAA!$H$162</f>
        <v>378775462.89999998</v>
      </c>
      <c r="D20" s="11">
        <f>[2]RAA!$I$162</f>
        <v>382704499.88999999</v>
      </c>
      <c r="E20" s="12">
        <f t="shared" si="1"/>
        <v>-66497792.620000005</v>
      </c>
      <c r="F20" s="12">
        <f t="shared" si="2"/>
        <v>-3929036.9900000095</v>
      </c>
    </row>
    <row r="21" spans="1:6" ht="15.75" customHeight="1" x14ac:dyDescent="0.2">
      <c r="A21" s="18" t="s">
        <v>25</v>
      </c>
      <c r="B21" s="17">
        <f>[1]RAA!$G$177</f>
        <v>0</v>
      </c>
      <c r="C21" s="17">
        <f>[1]RAA!$H$177</f>
        <v>0</v>
      </c>
      <c r="D21" s="17">
        <f>[1]RAA!$I$177</f>
        <v>0</v>
      </c>
      <c r="E21" s="19">
        <f t="shared" si="1"/>
        <v>0</v>
      </c>
      <c r="F21" s="17">
        <f t="shared" si="2"/>
        <v>0</v>
      </c>
    </row>
    <row r="23" spans="1:6" ht="19.5" customHeight="1" x14ac:dyDescent="0.2">
      <c r="A23" s="20" t="s">
        <v>26</v>
      </c>
    </row>
    <row r="32" spans="1:6" x14ac:dyDescent="0.2">
      <c r="A32" s="21" t="s">
        <v>27</v>
      </c>
      <c r="D32" s="22" t="s">
        <v>28</v>
      </c>
    </row>
    <row r="33" spans="1:4" x14ac:dyDescent="0.2">
      <c r="A33" s="21" t="s">
        <v>29</v>
      </c>
      <c r="D33" s="22" t="s">
        <v>30</v>
      </c>
    </row>
    <row r="34" spans="1:4" x14ac:dyDescent="0.2">
      <c r="A34" s="22"/>
    </row>
  </sheetData>
  <mergeCells count="1">
    <mergeCell ref="A1:F1"/>
  </mergeCells>
  <printOptions horizontalCentered="1"/>
  <pageMargins left="0.59055118110236227" right="0.39370078740157483" top="0.59055118110236227" bottom="0.59055118110236227" header="0.31496062992125984" footer="0.31496062992125984"/>
  <pageSetup scale="72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2026-07-17T18:05:07Z</dcterms:created>
  <dcterms:modified xsi:type="dcterms:W3CDTF">2026-07-17T21:24:03Z</dcterms:modified>
</cp:coreProperties>
</file>