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45" windowWidth="20115" windowHeight="7995" tabRatio="816"/>
  </bookViews>
  <sheets>
    <sheet name="ESF" sheetId="14" r:id="rId1"/>
  </sheets>
  <calcPr calcId="145621"/>
</workbook>
</file>

<file path=xl/calcChain.xml><?xml version="1.0" encoding="utf-8"?>
<calcChain xmlns="http://schemas.openxmlformats.org/spreadsheetml/2006/main">
  <c r="F35" i="14" l="1"/>
  <c r="F33" i="14"/>
  <c r="R19" i="14" l="1"/>
  <c r="O19" i="14"/>
  <c r="Q32" i="14"/>
  <c r="P32" i="14"/>
  <c r="O32" i="14"/>
  <c r="W19" i="14"/>
  <c r="W20" i="14"/>
  <c r="W21" i="14"/>
  <c r="W23" i="14"/>
  <c r="W24" i="14"/>
  <c r="W30" i="14"/>
  <c r="W31" i="14"/>
  <c r="W32" i="14"/>
  <c r="W33" i="14"/>
  <c r="W46" i="14"/>
  <c r="W47" i="14"/>
  <c r="W53" i="14"/>
  <c r="W54" i="14"/>
  <c r="W55" i="14"/>
  <c r="W59" i="14"/>
  <c r="W60" i="14"/>
  <c r="V19" i="14"/>
  <c r="V20" i="14"/>
  <c r="V21" i="14"/>
  <c r="V23" i="14"/>
  <c r="V24" i="14"/>
  <c r="V30" i="14"/>
  <c r="V31" i="14"/>
  <c r="V32" i="14"/>
  <c r="V33" i="14"/>
  <c r="V46" i="14"/>
  <c r="V47" i="14"/>
  <c r="V53" i="14"/>
  <c r="V54" i="14"/>
  <c r="V55" i="14"/>
  <c r="V59" i="14"/>
  <c r="V60" i="14"/>
  <c r="U19" i="14"/>
  <c r="U20" i="14"/>
  <c r="U21" i="14"/>
  <c r="U22" i="14"/>
  <c r="U30" i="14"/>
  <c r="U32" i="14"/>
  <c r="U34" i="14"/>
  <c r="U36" i="14"/>
  <c r="U38" i="14"/>
  <c r="T19" i="14"/>
  <c r="T20" i="14"/>
  <c r="T21" i="14"/>
  <c r="T22" i="14"/>
  <c r="T30" i="14"/>
  <c r="T32" i="14"/>
  <c r="T34" i="14"/>
  <c r="T36" i="14"/>
  <c r="T38" i="14"/>
  <c r="K57" i="14"/>
  <c r="K43" i="14"/>
  <c r="K37" i="14"/>
  <c r="K26" i="14" l="1"/>
  <c r="K49" i="14"/>
  <c r="K39" i="14" l="1"/>
  <c r="K62" i="14"/>
  <c r="F40" i="14"/>
  <c r="F25" i="14"/>
  <c r="K64" i="14" l="1"/>
  <c r="F42" i="14"/>
  <c r="T18" i="14" l="1"/>
  <c r="U18" i="14"/>
  <c r="T35" i="14"/>
  <c r="U35" i="14"/>
  <c r="V17" i="14"/>
  <c r="W17" i="14"/>
  <c r="V35" i="14"/>
  <c r="W35" i="14"/>
  <c r="V45" i="14"/>
  <c r="W45" i="14"/>
  <c r="V51" i="14"/>
  <c r="W51" i="14"/>
  <c r="T17" i="14"/>
  <c r="U17" i="14"/>
  <c r="T33" i="14"/>
  <c r="U33" i="14"/>
  <c r="V34" i="14"/>
  <c r="W34" i="14"/>
  <c r="T31" i="14"/>
  <c r="U31" i="14"/>
  <c r="T23" i="14"/>
  <c r="U23" i="14"/>
  <c r="T37" i="14"/>
  <c r="U37" i="14"/>
  <c r="V18" i="14"/>
  <c r="W18" i="14"/>
  <c r="V43" i="14" l="1"/>
  <c r="W43" i="14"/>
  <c r="R20" i="14"/>
  <c r="R23" i="14"/>
  <c r="R30" i="14"/>
  <c r="R31" i="14"/>
  <c r="R32" i="14"/>
  <c r="R33" i="14"/>
  <c r="R46" i="14"/>
  <c r="R47" i="14"/>
  <c r="R53" i="14"/>
  <c r="R54" i="14"/>
  <c r="R59" i="14"/>
  <c r="R60" i="14"/>
  <c r="Q19" i="14"/>
  <c r="Q20" i="14"/>
  <c r="Q23" i="14"/>
  <c r="Q30" i="14"/>
  <c r="Q31" i="14"/>
  <c r="Q33" i="14"/>
  <c r="Q46" i="14"/>
  <c r="Q47" i="14"/>
  <c r="Q53" i="14"/>
  <c r="Q54" i="14"/>
  <c r="Q59" i="14"/>
  <c r="Q60" i="14"/>
  <c r="P19" i="14"/>
  <c r="P20" i="14"/>
  <c r="P21" i="14"/>
  <c r="P22" i="14"/>
  <c r="P30" i="14"/>
  <c r="P34" i="14"/>
  <c r="P36" i="14"/>
  <c r="P38" i="14"/>
  <c r="O38" i="14"/>
  <c r="O20" i="14"/>
  <c r="O21" i="14"/>
  <c r="O22" i="14"/>
  <c r="O30" i="14"/>
  <c r="O34" i="14"/>
  <c r="O36" i="14"/>
  <c r="Q57" i="14" l="1"/>
  <c r="V57" i="14" l="1"/>
  <c r="W57" i="14"/>
  <c r="R57" i="14"/>
  <c r="T40" i="14"/>
  <c r="U40" i="14"/>
  <c r="V37" i="14"/>
  <c r="W37" i="14"/>
  <c r="T25" i="14" l="1"/>
  <c r="U25" i="14"/>
  <c r="T42" i="14" l="1"/>
  <c r="U42" i="14"/>
  <c r="W22" i="14" l="1"/>
  <c r="V22" i="14"/>
  <c r="W52" i="14" l="1"/>
  <c r="V52" i="14"/>
  <c r="W26" i="14"/>
  <c r="V26" i="14"/>
  <c r="W39" i="14" l="1"/>
  <c r="V39" i="14"/>
  <c r="W49" i="14"/>
  <c r="V49" i="14"/>
  <c r="V64" i="14" l="1"/>
  <c r="W64" i="14"/>
  <c r="W62" i="14"/>
  <c r="V62" i="14"/>
  <c r="R55" i="14" l="1"/>
  <c r="Q55" i="14"/>
  <c r="R24" i="14" l="1"/>
  <c r="Q24" i="14"/>
  <c r="Q22" i="14" l="1"/>
  <c r="R22" i="14"/>
  <c r="O23" i="14" l="1"/>
  <c r="P23" i="14"/>
  <c r="O31" i="14" l="1"/>
  <c r="P31" i="14"/>
  <c r="P18" i="14"/>
  <c r="O18" i="14"/>
  <c r="R45" i="14" l="1"/>
  <c r="Q45" i="14"/>
  <c r="Q34" i="14"/>
  <c r="R34" i="14"/>
  <c r="Q18" i="14"/>
  <c r="R18" i="14"/>
  <c r="R17" i="14"/>
  <c r="Q17" i="14"/>
  <c r="R52" i="14"/>
  <c r="Q52" i="14"/>
  <c r="Q26" i="14" l="1"/>
  <c r="R26" i="14"/>
  <c r="O35" i="14"/>
  <c r="P35" i="14"/>
  <c r="P37" i="14"/>
  <c r="R69" i="14" s="1"/>
  <c r="O37" i="14"/>
  <c r="P33" i="14"/>
  <c r="O33" i="14"/>
  <c r="R21" i="14"/>
  <c r="Q21" i="14"/>
  <c r="R37" i="14"/>
  <c r="Q37" i="14"/>
  <c r="R35" i="14"/>
  <c r="Q35" i="14"/>
  <c r="R43" i="14"/>
  <c r="Q43" i="14"/>
  <c r="R39" i="14" l="1"/>
  <c r="Q39" i="14"/>
  <c r="P40" i="14"/>
  <c r="O40" i="14"/>
  <c r="O17" i="14" l="1"/>
  <c r="P17" i="14"/>
  <c r="P25" i="14" l="1"/>
  <c r="O25" i="14"/>
  <c r="P42" i="14" l="1"/>
  <c r="O42" i="14"/>
  <c r="R51" i="14" l="1"/>
  <c r="Q51" i="14"/>
  <c r="Q49" i="14" l="1"/>
  <c r="R49" i="14"/>
  <c r="Q62" i="14" l="1"/>
  <c r="R62" i="14"/>
  <c r="Q64" i="14" l="1"/>
  <c r="R64" i="14"/>
</calcChain>
</file>

<file path=xl/sharedStrings.xml><?xml version="1.0" encoding="utf-8"?>
<sst xmlns="http://schemas.openxmlformats.org/spreadsheetml/2006/main" count="80" uniqueCount="72">
  <si>
    <t>Bajo protesta de decir verdad declaramos que los Estados Financieros y sus Notas son razonablemente correctos y responsabilidad del emisor</t>
  </si>
  <si>
    <t>Activos Intangibles</t>
  </si>
  <si>
    <t>Aportaciones</t>
  </si>
  <si>
    <t>CONCEPTO</t>
  </si>
  <si>
    <t>Año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</si>
  <si>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</si>
  <si>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</si>
  <si>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</si>
  <si>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</si>
  <si>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</si>
  <si>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</si>
  <si>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</si>
  <si>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</si>
  <si>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</si>
  <si>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</si>
  <si>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</si>
  <si>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</si>
  <si>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</si>
  <si>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</si>
  <si>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</si>
  <si>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</si>
  <si>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</si>
  <si>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</si>
  <si>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</si>
  <si>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</si>
  <si>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</si>
  <si>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</si>
  <si>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</si>
  <si>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</si>
  <si>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</si>
  <si>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</si>
  <si>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</si>
  <si>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</si>
  <si>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</si>
  <si>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</si>
  <si>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</si>
  <si>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</si>
  <si>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</si>
  <si>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</si>
  <si>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</si>
  <si>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</si>
  <si>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</si>
  <si>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</si>
  <si>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 Pasivo</t>
  </si>
  <si>
    <t>Total de  Activos  No Circulantes</t>
  </si>
  <si>
    <t>HACIENDA PÚBLICA/ PATRIMONIO</t>
  </si>
  <si>
    <t>Total del Activo</t>
  </si>
  <si>
    <t>Hacienda Pública/Patrimonio Contribuido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</si>
  <si>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</si>
  <si>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</si>
  <si>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</si>
  <si>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</si>
  <si>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</si>
  <si>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</si>
  <si>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</si>
  <si>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</si>
  <si>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</si>
  <si>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</si>
  <si>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</si>
  <si>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</si>
  <si>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 Pasivo y Hacienda Pública / Patrimonio</t>
  </si>
  <si>
    <t>Carlos Ramón Romo Ramsden</t>
  </si>
  <si>
    <t>Eziquio Zavala González</t>
  </si>
  <si>
    <t>Director General</t>
  </si>
  <si>
    <t>Gerente de Contabilidad</t>
  </si>
  <si>
    <t>(PESOS)</t>
  </si>
  <si>
    <t>ESTADO DE SITUACIÓN FINANCIERA</t>
  </si>
  <si>
    <t>ORIGEN</t>
  </si>
  <si>
    <t>APLICACIÓN</t>
  </si>
  <si>
    <t>INFORMACIÓN FINANCIERA 2013</t>
  </si>
  <si>
    <t>FONDO GUANAJUATO DE INVERSIÓN EN ZONAS MARGINADAS</t>
  </si>
  <si>
    <t>DEL 1° DE ENERO AL 30 DE JUNIO DE 2013 y 2012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</si>
</sst>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5" formatCode="_-* #,##0.00_-;\-* #,##0.00_-;_-* &quot;-&quot;??_-;_-@_-"/>
    <numFmt numFmtId="166" formatCode="General_)"/>
    <numFmt numFmtId="167" formatCode="_(* #,##0.00_);_(* \(#,##0.00\);_(* &quot;-&quot;??_);_(@_)"/>
    <numFmt numFmtId="169" formatCode="_-* #,##0_-;\-* #,##0_-;_-* &quot;-&quot;??_-;_-@_-"/>
    <numFmt numFmtId="170" formatCode="0_ ;\-0\ "/>
    <numFmt numFmtId="171" formatCode="#,##0_ ;\-#,##0\ 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10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b/>
      <sz val="10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0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dotted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1">
    <xf numFmtId="0" fontId="0" fillId="0" borderId="0"/>
    <xf numFmtId="165" fontId="1" fillId="0" borderId="0" applyFont="0" applyFill="0" applyBorder="0" applyAlignment="0" applyProtection="0"/>
    <xf numFmtId="0" fontId="1" fillId="0" borderId="0"/>
    <xf numFmtId="166" fontId="2" fillId="0" borderId="0"/>
    <xf numFmtId="165" fontId="3" fillId="0" borderId="0" applyFont="0" applyFill="0" applyBorder="0" applyAlignment="0" applyProtection="0"/>
    <xf numFmtId="0" fontId="2" fillId="0" borderId="0"/>
    <xf numFmtId="0" fontId="2" fillId="0" borderId="0"/>
    <xf numFmtId="4" fontId="4" fillId="4" borderId="3" applyNumberFormat="0" applyProtection="0">
      <alignment horizontal="left" vertical="center" indent="1"/>
    </xf>
    <xf numFmtId="167" fontId="1" fillId="0" borderId="0" applyFont="0" applyFill="0" applyBorder="0" applyAlignment="0" applyProtection="0"/>
    <xf numFmtId="0" fontId="2" fillId="0" borderId="0"/>
    <xf numFmtId="165" fontId="1" fillId="0" borderId="0" applyFont="0" applyFill="0" applyBorder="0" applyAlignment="0" applyProtection="0"/>
  </cellStyleXfs>
  <cellXfs count="97">
    <xf numFmtId="0" fontId="0" fillId="0" borderId="0" xfId="0"/>
    <xf numFmtId="0" fontId="7" fillId="2" borderId="0" xfId="0" applyFont="1" applyFill="1"/>
    <xf numFmtId="0" fontId="5" fillId="2" borderId="0" xfId="0" applyFont="1" applyFill="1" applyBorder="1" applyAlignment="1">
      <alignment horizontal="right"/>
    </xf>
    <xf numFmtId="0" fontId="5" fillId="2" borderId="0" xfId="0" applyNumberFormat="1" applyFont="1" applyFill="1" applyBorder="1" applyAlignment="1" applyProtection="1">
      <protection locked="0"/>
    </xf>
    <xf numFmtId="3" fontId="2" fillId="2" borderId="0" xfId="0" applyNumberFormat="1" applyFont="1" applyFill="1" applyBorder="1" applyAlignment="1">
      <alignment vertical="top"/>
    </xf>
    <xf numFmtId="0" fontId="7" fillId="2" borderId="0" xfId="0" applyFont="1" applyFill="1" applyBorder="1" applyAlignment="1">
      <alignment vertical="top"/>
    </xf>
    <xf numFmtId="3" fontId="5" fillId="2" borderId="0" xfId="0" applyNumberFormat="1" applyFont="1" applyFill="1" applyBorder="1" applyAlignment="1">
      <alignment vertical="top"/>
    </xf>
    <xf numFmtId="0" fontId="2" fillId="2" borderId="0" xfId="0" applyFont="1" applyFill="1" applyBorder="1" applyAlignment="1">
      <alignment vertical="top"/>
    </xf>
    <xf numFmtId="3" fontId="2" fillId="2" borderId="0" xfId="0" applyNumberFormat="1" applyFont="1" applyFill="1" applyBorder="1" applyAlignment="1" applyProtection="1">
      <alignment vertical="top"/>
      <protection locked="0"/>
    </xf>
    <xf numFmtId="0" fontId="10" fillId="2" borderId="0" xfId="0" applyFont="1" applyFill="1" applyBorder="1" applyAlignment="1">
      <alignment vertical="top"/>
    </xf>
    <xf numFmtId="3" fontId="5" fillId="2" borderId="0" xfId="1" applyNumberFormat="1" applyFont="1" applyFill="1" applyBorder="1" applyAlignment="1">
      <alignment vertical="top"/>
    </xf>
    <xf numFmtId="0" fontId="7" fillId="2" borderId="1" xfId="0" applyFont="1" applyFill="1" applyBorder="1"/>
    <xf numFmtId="0" fontId="2" fillId="2" borderId="0" xfId="0" applyFont="1" applyFill="1" applyBorder="1"/>
    <xf numFmtId="165" fontId="2" fillId="2" borderId="0" xfId="1" applyFont="1" applyFill="1" applyBorder="1"/>
    <xf numFmtId="0" fontId="2" fillId="2" borderId="0" xfId="0" applyFont="1" applyFill="1" applyBorder="1" applyAlignment="1">
      <alignment vertical="center"/>
    </xf>
    <xf numFmtId="0" fontId="5" fillId="3" borderId="0" xfId="0" applyFont="1" applyFill="1" applyBorder="1" applyAlignment="1"/>
    <xf numFmtId="0" fontId="7" fillId="2" borderId="0" xfId="0" applyFont="1" applyFill="1" applyAlignment="1">
      <alignment vertical="top"/>
    </xf>
    <xf numFmtId="0" fontId="5" fillId="2" borderId="0" xfId="3" applyNumberFormat="1" applyFont="1" applyFill="1" applyBorder="1" applyAlignment="1">
      <alignment horizontal="centerContinuous" vertical="center"/>
    </xf>
    <xf numFmtId="0" fontId="5" fillId="2" borderId="0" xfId="3" applyNumberFormat="1" applyFont="1" applyFill="1" applyBorder="1" applyAlignment="1">
      <alignment vertical="center"/>
    </xf>
    <xf numFmtId="0" fontId="5" fillId="2" borderId="0" xfId="3" applyNumberFormat="1" applyFont="1" applyFill="1" applyBorder="1" applyAlignment="1">
      <alignment horizontal="right" vertical="top"/>
    </xf>
    <xf numFmtId="0" fontId="6" fillId="2" borderId="0" xfId="0" applyFont="1" applyFill="1" applyAlignment="1">
      <alignment vertical="top"/>
    </xf>
    <xf numFmtId="0" fontId="6" fillId="2" borderId="0" xfId="0" applyFont="1" applyFill="1" applyBorder="1"/>
    <xf numFmtId="171" fontId="2" fillId="2" borderId="0" xfId="1" applyNumberFormat="1" applyFont="1" applyFill="1" applyBorder="1" applyAlignment="1">
      <alignment vertical="top"/>
    </xf>
    <xf numFmtId="0" fontId="7" fillId="2" borderId="0" xfId="0" applyFont="1" applyFill="1" applyBorder="1" applyAlignment="1">
      <alignment horizontal="right" vertical="top"/>
    </xf>
    <xf numFmtId="0" fontId="5" fillId="2" borderId="0" xfId="0" applyFont="1" applyFill="1" applyBorder="1" applyAlignment="1">
      <alignment vertical="top"/>
    </xf>
    <xf numFmtId="0" fontId="2" fillId="2" borderId="0" xfId="0" applyFont="1" applyFill="1" applyBorder="1" applyAlignment="1">
      <alignment vertical="top" wrapText="1"/>
    </xf>
    <xf numFmtId="3" fontId="2" fillId="2" borderId="0" xfId="1" applyNumberFormat="1" applyFont="1" applyFill="1" applyBorder="1" applyAlignment="1">
      <alignment vertical="top"/>
    </xf>
    <xf numFmtId="3" fontId="5" fillId="2" borderId="0" xfId="0" applyNumberFormat="1" applyFont="1" applyFill="1" applyBorder="1" applyAlignment="1" applyProtection="1">
      <alignment vertical="top"/>
    </xf>
    <xf numFmtId="0" fontId="7" fillId="2" borderId="0" xfId="0" applyFont="1" applyFill="1" applyBorder="1" applyAlignment="1">
      <alignment vertical="top" wrapText="1"/>
    </xf>
    <xf numFmtId="0" fontId="5" fillId="2" borderId="0" xfId="0" applyFont="1" applyFill="1" applyBorder="1" applyAlignment="1">
      <alignment horizontal="left" vertical="top"/>
    </xf>
    <xf numFmtId="0" fontId="6" fillId="2" borderId="0" xfId="0" applyFont="1" applyFill="1" applyBorder="1" applyAlignment="1">
      <alignment vertical="center" wrapText="1"/>
    </xf>
    <xf numFmtId="3" fontId="9" fillId="2" borderId="0" xfId="1" applyNumberFormat="1" applyFont="1" applyFill="1" applyBorder="1" applyAlignment="1">
      <alignment vertical="top"/>
    </xf>
    <xf numFmtId="0" fontId="7" fillId="2" borderId="1" xfId="0" applyFont="1" applyFill="1" applyBorder="1" applyAlignment="1">
      <alignment vertical="top"/>
    </xf>
    <xf numFmtId="0" fontId="7" fillId="2" borderId="1" xfId="0" applyFont="1" applyFill="1" applyBorder="1" applyAlignment="1">
      <alignment horizontal="right" vertical="top"/>
    </xf>
    <xf numFmtId="0" fontId="7" fillId="2" borderId="4" xfId="0" applyFont="1" applyFill="1" applyBorder="1"/>
    <xf numFmtId="3" fontId="7" fillId="2" borderId="0" xfId="0" applyNumberFormat="1" applyFont="1" applyFill="1" applyBorder="1" applyAlignment="1">
      <alignment horizontal="right" vertical="top"/>
    </xf>
    <xf numFmtId="3" fontId="2" fillId="2" borderId="0" xfId="0" applyNumberFormat="1" applyFont="1" applyFill="1" applyBorder="1" applyAlignment="1" applyProtection="1">
      <alignment vertical="top"/>
    </xf>
    <xf numFmtId="3" fontId="7" fillId="2" borderId="0" xfId="0" applyNumberFormat="1" applyFont="1" applyFill="1" applyBorder="1"/>
    <xf numFmtId="0" fontId="7" fillId="2" borderId="0" xfId="0" applyFont="1" applyFill="1" applyBorder="1"/>
    <xf numFmtId="0" fontId="2" fillId="2" borderId="0" xfId="0" applyFont="1" applyFill="1" applyBorder="1" applyAlignment="1">
      <alignment horizontal="left" vertical="top" wrapText="1"/>
    </xf>
    <xf numFmtId="0" fontId="5" fillId="2" borderId="0" xfId="0" applyFont="1" applyFill="1" applyBorder="1" applyAlignment="1">
      <alignment vertical="top" wrapText="1"/>
    </xf>
    <xf numFmtId="0" fontId="5" fillId="2" borderId="0" xfId="0" applyFont="1" applyFill="1" applyBorder="1" applyAlignment="1">
      <alignment horizontal="left" vertical="top" wrapText="1"/>
    </xf>
    <xf numFmtId="0" fontId="10" fillId="2" borderId="0" xfId="0" applyFont="1" applyFill="1" applyBorder="1" applyAlignment="1">
      <alignment vertical="top" wrapText="1"/>
    </xf>
    <xf numFmtId="0" fontId="2" fillId="2" borderId="0" xfId="0" applyFont="1" applyFill="1" applyBorder="1" applyAlignment="1">
      <alignment horizontal="left" vertical="top"/>
    </xf>
    <xf numFmtId="0" fontId="8" fillId="2" borderId="0" xfId="0" applyFont="1" applyFill="1" applyAlignment="1">
      <alignment horizontal="center"/>
    </xf>
    <xf numFmtId="0" fontId="7" fillId="2" borderId="0" xfId="0" applyFont="1" applyFill="1" applyBorder="1"/>
    <xf numFmtId="0" fontId="7" fillId="3" borderId="5" xfId="0" applyFont="1" applyFill="1" applyBorder="1"/>
    <xf numFmtId="0" fontId="7" fillId="3" borderId="6" xfId="0" applyFont="1" applyFill="1" applyBorder="1"/>
    <xf numFmtId="0" fontId="7" fillId="2" borderId="10" xfId="0" applyFont="1" applyFill="1" applyBorder="1"/>
    <xf numFmtId="0" fontId="7" fillId="2" borderId="12" xfId="0" applyFont="1" applyFill="1" applyBorder="1"/>
    <xf numFmtId="0" fontId="7" fillId="3" borderId="8" xfId="0" applyFont="1" applyFill="1" applyBorder="1" applyAlignment="1">
      <alignment vertical="top"/>
    </xf>
    <xf numFmtId="0" fontId="7" fillId="3" borderId="8" xfId="0" applyFont="1" applyFill="1" applyBorder="1"/>
    <xf numFmtId="0" fontId="7" fillId="3" borderId="9" xfId="0" applyFont="1" applyFill="1" applyBorder="1"/>
    <xf numFmtId="0" fontId="5" fillId="3" borderId="10" xfId="0" applyFont="1" applyFill="1" applyBorder="1" applyAlignment="1"/>
    <xf numFmtId="0" fontId="7" fillId="3" borderId="7" xfId="0" applyFont="1" applyFill="1" applyBorder="1"/>
    <xf numFmtId="0" fontId="5" fillId="3" borderId="11" xfId="3" applyNumberFormat="1" applyFont="1" applyFill="1" applyBorder="1" applyAlignment="1">
      <alignment vertical="center"/>
    </xf>
    <xf numFmtId="0" fontId="5" fillId="3" borderId="12" xfId="3" applyNumberFormat="1" applyFont="1" applyFill="1" applyBorder="1" applyAlignment="1">
      <alignment vertical="center"/>
    </xf>
    <xf numFmtId="0" fontId="5" fillId="3" borderId="8" xfId="0" applyFont="1" applyFill="1" applyBorder="1" applyAlignment="1">
      <alignment horizontal="centerContinuous"/>
    </xf>
    <xf numFmtId="0" fontId="2" fillId="3" borderId="9" xfId="0" applyFont="1" applyFill="1" applyBorder="1"/>
    <xf numFmtId="0" fontId="5" fillId="2" borderId="6" xfId="3" applyNumberFormat="1" applyFont="1" applyFill="1" applyBorder="1" applyAlignment="1">
      <alignment vertical="center"/>
    </xf>
    <xf numFmtId="0" fontId="7" fillId="2" borderId="6" xfId="0" applyFont="1" applyFill="1" applyBorder="1" applyAlignment="1">
      <alignment vertical="top"/>
    </xf>
    <xf numFmtId="0" fontId="8" fillId="2" borderId="6" xfId="0" applyFont="1" applyFill="1" applyBorder="1" applyAlignment="1">
      <alignment vertical="top"/>
    </xf>
    <xf numFmtId="0" fontId="7" fillId="2" borderId="7" xfId="0" applyFont="1" applyFill="1" applyBorder="1" applyAlignment="1">
      <alignment vertical="top"/>
    </xf>
    <xf numFmtId="0" fontId="7" fillId="2" borderId="11" xfId="0" applyFont="1" applyFill="1" applyBorder="1" applyAlignment="1">
      <alignment vertical="top"/>
    </xf>
    <xf numFmtId="0" fontId="7" fillId="2" borderId="11" xfId="0" applyFont="1" applyFill="1" applyBorder="1" applyAlignment="1">
      <alignment horizontal="right" vertical="top"/>
    </xf>
    <xf numFmtId="170" fontId="5" fillId="3" borderId="11" xfId="1" applyNumberFormat="1" applyFont="1" applyFill="1" applyBorder="1" applyAlignment="1">
      <alignment horizontal="center" vertical="center"/>
    </xf>
    <xf numFmtId="0" fontId="2" fillId="3" borderId="12" xfId="0" applyFont="1" applyFill="1" applyBorder="1"/>
    <xf numFmtId="0" fontId="8" fillId="2" borderId="0" xfId="0" applyFont="1" applyFill="1" applyBorder="1" applyAlignment="1">
      <alignment horizontal="center" vertical="center"/>
    </xf>
    <xf numFmtId="3" fontId="11" fillId="2" borderId="0" xfId="0" applyNumberFormat="1" applyFont="1" applyFill="1" applyBorder="1" applyAlignment="1">
      <alignment vertical="center" wrapText="1"/>
    </xf>
    <xf numFmtId="3" fontId="6" fillId="2" borderId="0" xfId="0" applyNumberFormat="1" applyFont="1" applyFill="1" applyBorder="1" applyAlignment="1">
      <alignment vertical="center" wrapText="1"/>
    </xf>
    <xf numFmtId="0" fontId="8" fillId="2" borderId="0" xfId="0" applyFont="1" applyFill="1" applyBorder="1" applyAlignment="1">
      <alignment horizontal="center" vertical="center"/>
    </xf>
    <xf numFmtId="3" fontId="5" fillId="2" borderId="13" xfId="0" applyNumberFormat="1" applyFont="1" applyFill="1" applyBorder="1" applyAlignment="1" applyProtection="1">
      <alignment vertical="top"/>
    </xf>
    <xf numFmtId="3" fontId="6" fillId="2" borderId="0" xfId="0" applyNumberFormat="1" applyFont="1" applyFill="1" applyBorder="1" applyAlignment="1" applyProtection="1">
      <alignment vertical="top"/>
    </xf>
    <xf numFmtId="3" fontId="6" fillId="2" borderId="0" xfId="0" applyNumberFormat="1" applyFont="1" applyFill="1" applyBorder="1" applyAlignment="1" applyProtection="1">
      <alignment vertical="top"/>
      <protection locked="0"/>
    </xf>
    <xf numFmtId="0" fontId="6" fillId="2" borderId="0" xfId="0" applyFont="1" applyFill="1" applyBorder="1" applyAlignment="1">
      <alignment horizontal="right" vertical="top"/>
    </xf>
    <xf numFmtId="3" fontId="11" fillId="2" borderId="0" xfId="0" applyNumberFormat="1" applyFont="1" applyFill="1" applyBorder="1" applyAlignment="1" applyProtection="1">
      <alignment vertical="top"/>
    </xf>
    <xf numFmtId="0" fontId="11" fillId="2" borderId="0" xfId="0" applyFont="1" applyFill="1" applyBorder="1" applyAlignment="1">
      <alignment horizontal="right" vertical="top"/>
    </xf>
    <xf numFmtId="169" fontId="6" fillId="2" borderId="10" xfId="1" applyNumberFormat="1" applyFont="1" applyFill="1" applyBorder="1"/>
    <xf numFmtId="169" fontId="11" fillId="2" borderId="10" xfId="1" applyNumberFormat="1" applyFont="1" applyFill="1" applyBorder="1"/>
    <xf numFmtId="3" fontId="2" fillId="3" borderId="0" xfId="0" applyNumberFormat="1" applyFont="1" applyFill="1" applyBorder="1" applyAlignment="1" applyProtection="1">
      <alignment vertical="top"/>
    </xf>
    <xf numFmtId="169" fontId="6" fillId="2" borderId="10" xfId="1" applyNumberFormat="1" applyFont="1" applyFill="1" applyBorder="1" applyAlignment="1">
      <alignment vertical="top"/>
    </xf>
    <xf numFmtId="0" fontId="5" fillId="3" borderId="0" xfId="5" applyFont="1" applyFill="1" applyBorder="1" applyAlignment="1">
      <alignment horizontal="center"/>
    </xf>
    <xf numFmtId="0" fontId="5" fillId="2" borderId="8" xfId="0" applyNumberFormat="1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Border="1" applyAlignment="1">
      <alignment horizontal="left" vertical="top" wrapText="1"/>
    </xf>
    <xf numFmtId="0" fontId="5" fillId="2" borderId="0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justify" vertical="top" wrapText="1"/>
    </xf>
    <xf numFmtId="0" fontId="8" fillId="2" borderId="2" xfId="0" applyFont="1" applyFill="1" applyBorder="1" applyAlignment="1">
      <alignment horizontal="center"/>
    </xf>
    <xf numFmtId="0" fontId="8" fillId="3" borderId="8" xfId="0" applyFont="1" applyFill="1" applyBorder="1" applyAlignment="1">
      <alignment horizontal="center"/>
    </xf>
    <xf numFmtId="0" fontId="5" fillId="3" borderId="11" xfId="5" applyFont="1" applyFill="1" applyBorder="1" applyAlignment="1">
      <alignment horizontal="center"/>
    </xf>
    <xf numFmtId="0" fontId="6" fillId="3" borderId="5" xfId="5" applyFont="1" applyFill="1" applyBorder="1" applyAlignment="1">
      <alignment horizontal="center" vertical="center"/>
    </xf>
    <xf numFmtId="0" fontId="6" fillId="3" borderId="7" xfId="5" applyFont="1" applyFill="1" applyBorder="1" applyAlignment="1">
      <alignment horizontal="center" vertical="center"/>
    </xf>
    <xf numFmtId="0" fontId="5" fillId="3" borderId="8" xfId="5" applyFont="1" applyFill="1" applyBorder="1" applyAlignment="1">
      <alignment horizontal="center" vertical="center"/>
    </xf>
    <xf numFmtId="0" fontId="5" fillId="3" borderId="11" xfId="5" applyFont="1" applyFill="1" applyBorder="1" applyAlignment="1">
      <alignment horizontal="center" vertical="center"/>
    </xf>
    <xf numFmtId="0" fontId="5" fillId="3" borderId="8" xfId="5" applyFont="1" applyFill="1" applyBorder="1" applyAlignment="1">
      <alignment horizontal="right" vertical="top"/>
    </xf>
    <xf numFmtId="0" fontId="5" fillId="3" borderId="11" xfId="5" applyFont="1" applyFill="1" applyBorder="1" applyAlignment="1">
      <alignment horizontal="right" vertical="top"/>
    </xf>
    <xf numFmtId="0" fontId="8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left" vertical="top"/>
    </xf>
  </cellXfs>
  <cellStyles count="11">
    <cellStyle name="=C:\WINNT\SYSTEM32\COMMAND.COM" xfId="3"/>
    <cellStyle name="Millares" xfId="1" builtinId="3"/>
    <cellStyle name="Millares 2" xfId="4"/>
    <cellStyle name="Millares 2 2" xfId="10"/>
    <cellStyle name="Millares 3" xfId="8"/>
    <cellStyle name="Normal" xfId="0" builtinId="0"/>
    <cellStyle name="Normal 2" xfId="5"/>
    <cellStyle name="Normal 2 2" xfId="6"/>
    <cellStyle name="Normal 3" xfId="9"/>
    <cellStyle name="Normal 9" xfId="2"/>
    <cellStyle name="SAPBEXstdItem" xfId="7"/>
  </cellStyles>
  <dxfs count="2">
    <dxf>
      <font>
        <color rgb="FFCC0000"/>
      </font>
    </dxf>
    <dxf>
      <font>
        <color rgb="FFCC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90"/>
  <sheetViews>
    <sheetView tabSelected="1" zoomScale="80" zoomScaleNormal="80" workbookViewId="0">
      <selection activeCell="X39" sqref="X39"/>
    </sheetView>
  </sheetViews>
  <sheetFormatPr baseColWidth="10" defaultRowHeight="12.75" x14ac:dyDescent="0.2"/>
  <cols>
    <col min="1" max="1" width="4.85546875" style="38" customWidth="1"/>
    <col min="2" max="2" width="27.5703125" style="5" customWidth="1"/>
    <col min="3" max="3" width="37.85546875" style="38" customWidth="1"/>
    <col min="4" max="5" width="21" style="38" customWidth="1"/>
    <col min="6" max="6" width="7.140625" style="23" customWidth="1"/>
    <col min="7" max="8" width="27.5703125" style="38" customWidth="1"/>
    <col min="9" max="10" width="21" style="38" customWidth="1"/>
    <col min="11" max="11" width="5" style="1" customWidth="1"/>
    <col min="12" max="12" width="1.7109375" style="16" customWidth="1"/>
    <col min="13" max="14" width="11.42578125" style="38"/>
    <col min="15" max="15" width="11.140625" style="38" hidden="1" customWidth="1"/>
    <col min="16" max="16" width="13.140625" style="38" hidden="1" customWidth="1"/>
    <col min="17" max="17" width="11" style="38" hidden="1" customWidth="1"/>
    <col min="18" max="18" width="13.140625" style="38" hidden="1" customWidth="1"/>
    <col min="19" max="20" width="11.42578125" style="38" hidden="1" customWidth="1"/>
    <col min="21" max="21" width="13.140625" style="38" hidden="1" customWidth="1"/>
    <col min="22" max="22" width="11.42578125" style="38" hidden="1" customWidth="1"/>
    <col min="23" max="23" width="13.140625" style="38" hidden="1" customWidth="1"/>
    <col min="24" max="16384" width="11.42578125" style="38"/>
  </cols>
  <sheetData>
    <row r="1" spans="1:23" ht="13.5" customHeight="1" x14ac:dyDescent="0.2">
      <c r="A1" s="46"/>
      <c r="B1" s="50"/>
      <c r="C1" s="87" t="s">
        <v>69</v>
      </c>
      <c r="D1" s="87"/>
      <c r="E1" s="87"/>
      <c r="F1" s="87"/>
      <c r="G1" s="87"/>
      <c r="H1" s="87"/>
      <c r="I1" s="87"/>
      <c r="J1" s="51"/>
      <c r="K1" s="52"/>
      <c r="L1" s="5"/>
    </row>
    <row r="2" spans="1:23" ht="14.1" customHeight="1" x14ac:dyDescent="0.2">
      <c r="A2" s="47"/>
      <c r="B2" s="15"/>
      <c r="C2" s="81" t="s">
        <v>66</v>
      </c>
      <c r="D2" s="81"/>
      <c r="E2" s="81"/>
      <c r="F2" s="81"/>
      <c r="G2" s="81"/>
      <c r="H2" s="81"/>
      <c r="I2" s="81"/>
      <c r="J2" s="15"/>
      <c r="K2" s="53"/>
    </row>
    <row r="3" spans="1:23" ht="14.1" customHeight="1" x14ac:dyDescent="0.2">
      <c r="A3" s="47"/>
      <c r="B3" s="15"/>
      <c r="C3" s="81" t="s">
        <v>71</v>
      </c>
      <c r="D3" s="81"/>
      <c r="E3" s="81"/>
      <c r="F3" s="81"/>
      <c r="G3" s="81"/>
      <c r="H3" s="81"/>
      <c r="I3" s="81"/>
      <c r="J3" s="15"/>
      <c r="K3" s="53"/>
    </row>
    <row r="4" spans="1:23" s="45" customFormat="1" ht="14.1" customHeight="1" x14ac:dyDescent="0.2">
      <c r="A4" s="47"/>
      <c r="B4" s="15"/>
      <c r="C4" s="81" t="s">
        <v>65</v>
      </c>
      <c r="D4" s="81"/>
      <c r="E4" s="81"/>
      <c r="F4" s="81"/>
      <c r="G4" s="81"/>
      <c r="H4" s="81"/>
      <c r="I4" s="81"/>
      <c r="J4" s="15"/>
      <c r="K4" s="53"/>
      <c r="L4" s="16"/>
    </row>
    <row r="5" spans="1:23" ht="3" customHeight="1" thickBot="1" x14ac:dyDescent="0.25">
      <c r="A5" s="54"/>
      <c r="B5" s="55"/>
      <c r="C5" s="88"/>
      <c r="D5" s="88"/>
      <c r="E5" s="88"/>
      <c r="F5" s="88"/>
      <c r="G5" s="88"/>
      <c r="H5" s="88"/>
      <c r="I5" s="88"/>
      <c r="J5" s="55"/>
      <c r="K5" s="56"/>
    </row>
    <row r="6" spans="1:23" ht="26.25" customHeight="1" x14ac:dyDescent="0.2">
      <c r="A6" s="17"/>
      <c r="B6" s="2"/>
      <c r="C6" s="82" t="s">
        <v>70</v>
      </c>
      <c r="D6" s="82"/>
      <c r="E6" s="82"/>
      <c r="F6" s="82"/>
      <c r="G6" s="82"/>
      <c r="H6" s="82"/>
      <c r="I6" s="82"/>
      <c r="J6" s="3"/>
      <c r="K6" s="38"/>
    </row>
    <row r="7" spans="1:23" ht="3" customHeight="1" x14ac:dyDescent="0.2">
      <c r="A7" s="18"/>
      <c r="B7" s="18"/>
      <c r="C7" s="18"/>
      <c r="D7" s="18"/>
      <c r="E7" s="18"/>
      <c r="F7" s="19"/>
      <c r="G7" s="18"/>
      <c r="H7" s="18"/>
      <c r="I7" s="18"/>
      <c r="J7" s="18"/>
      <c r="K7" s="38"/>
      <c r="L7" s="5"/>
    </row>
    <row r="8" spans="1:23" ht="3" customHeight="1" thickBot="1" x14ac:dyDescent="0.25">
      <c r="A8" s="18"/>
      <c r="B8" s="18"/>
      <c r="C8" s="18"/>
      <c r="D8" s="18"/>
      <c r="E8" s="18"/>
      <c r="F8" s="19"/>
      <c r="G8" s="18"/>
      <c r="H8" s="18"/>
      <c r="I8" s="18"/>
      <c r="J8" s="18"/>
      <c r="K8" s="45"/>
    </row>
    <row r="9" spans="1:23" s="21" customFormat="1" ht="15" customHeight="1" x14ac:dyDescent="0.2">
      <c r="A9" s="89"/>
      <c r="B9" s="91" t="s">
        <v>3</v>
      </c>
      <c r="C9" s="91"/>
      <c r="D9" s="57" t="s">
        <v>4</v>
      </c>
      <c r="E9" s="57"/>
      <c r="F9" s="93"/>
      <c r="G9" s="91" t="s">
        <v>3</v>
      </c>
      <c r="H9" s="91"/>
      <c r="I9" s="57" t="s">
        <v>4</v>
      </c>
      <c r="J9" s="57"/>
      <c r="K9" s="58"/>
      <c r="L9" s="20"/>
    </row>
    <row r="10" spans="1:23" s="21" customFormat="1" ht="15" customHeight="1" thickBot="1" x14ac:dyDescent="0.25">
      <c r="A10" s="90"/>
      <c r="B10" s="92"/>
      <c r="C10" s="92"/>
      <c r="D10" s="65">
        <v>2013</v>
      </c>
      <c r="E10" s="65">
        <v>2012</v>
      </c>
      <c r="F10" s="94"/>
      <c r="G10" s="92"/>
      <c r="H10" s="92"/>
      <c r="I10" s="65">
        <v>2013</v>
      </c>
      <c r="J10" s="65">
        <v>2012</v>
      </c>
      <c r="K10" s="66"/>
      <c r="L10" s="20"/>
      <c r="O10" s="67" t="s">
        <v>67</v>
      </c>
      <c r="P10" s="67" t="s">
        <v>68</v>
      </c>
      <c r="Q10" s="67" t="s">
        <v>67</v>
      </c>
      <c r="R10" s="67" t="s">
        <v>68</v>
      </c>
      <c r="T10" s="70" t="s">
        <v>67</v>
      </c>
      <c r="U10" s="70" t="s">
        <v>68</v>
      </c>
      <c r="V10" s="70" t="s">
        <v>67</v>
      </c>
      <c r="W10" s="70" t="s">
        <v>68</v>
      </c>
    </row>
    <row r="11" spans="1:23" ht="3" customHeight="1" x14ac:dyDescent="0.2">
      <c r="A11" s="59"/>
      <c r="B11" s="18"/>
      <c r="C11" s="18"/>
      <c r="D11" s="18"/>
      <c r="E11" s="18"/>
      <c r="F11" s="19"/>
      <c r="G11" s="18"/>
      <c r="H11" s="18"/>
      <c r="I11" s="18"/>
      <c r="J11" s="18"/>
      <c r="K11" s="48"/>
      <c r="L11" s="5"/>
    </row>
    <row r="12" spans="1:23" ht="3" customHeight="1" x14ac:dyDescent="0.2">
      <c r="A12" s="59"/>
      <c r="B12" s="18"/>
      <c r="C12" s="18"/>
      <c r="D12" s="18"/>
      <c r="E12" s="18"/>
      <c r="F12" s="19"/>
      <c r="G12" s="18"/>
      <c r="H12" s="18"/>
      <c r="I12" s="18"/>
      <c r="J12" s="18"/>
      <c r="K12" s="48"/>
    </row>
    <row r="13" spans="1:23" x14ac:dyDescent="0.2">
      <c r="A13" s="60"/>
      <c r="B13" s="84" t="s">
        <v>5</v>
      </c>
      <c r="C13" s="84"/>
      <c r="D13" s="22"/>
      <c r="E13" s="7"/>
      <c r="G13" s="84" t="s">
        <v>6</v>
      </c>
      <c r="H13" s="84"/>
      <c r="I13" s="24"/>
      <c r="J13" s="24"/>
      <c r="K13" s="48"/>
    </row>
    <row r="14" spans="1:23" ht="5.0999999999999996" customHeight="1" x14ac:dyDescent="0.2">
      <c r="A14" s="60"/>
      <c r="B14" s="40"/>
      <c r="C14" s="24"/>
      <c r="D14" s="4"/>
      <c r="E14" s="4"/>
      <c r="G14" s="40"/>
      <c r="H14" s="24"/>
      <c r="I14" s="6"/>
      <c r="J14" s="6"/>
      <c r="K14" s="48"/>
    </row>
    <row r="15" spans="1:23" x14ac:dyDescent="0.2">
      <c r="A15" s="60"/>
      <c r="B15" s="84" t="s">
        <v>7</v>
      </c>
      <c r="C15" s="84"/>
      <c r="D15" s="4"/>
      <c r="E15" s="4"/>
      <c r="G15" s="84" t="s">
        <v>8</v>
      </c>
      <c r="H15" s="84"/>
      <c r="I15" s="4"/>
      <c r="J15" s="4"/>
      <c r="K15" s="48"/>
    </row>
    <row r="16" spans="1:23" ht="5.0999999999999996" customHeight="1" x14ac:dyDescent="0.2">
      <c r="A16" s="60"/>
      <c r="B16" s="42"/>
      <c r="C16" s="9"/>
      <c r="D16" s="4"/>
      <c r="E16" s="4"/>
      <c r="G16" s="42"/>
      <c r="H16" s="9"/>
      <c r="I16" s="4"/>
      <c r="J16" s="4"/>
      <c r="K16" s="48"/>
    </row>
    <row r="17" spans="1:23" x14ac:dyDescent="0.2">
      <c r="A17" s="60"/>
      <c r="B17" s="83" t="s">
        <v>9</v>
      </c>
      <c r="C17" s="83"/>
      <c r="D17" s="36">
        <v>87429092.879999995</v>
      </c>
      <c r="E17" s="36">
        <v>73970036.660000011</v>
      </c>
      <c r="F17" s="72">
        <v>65571123.789999999</v>
      </c>
      <c r="G17" s="83" t="s">
        <v>10</v>
      </c>
      <c r="H17" s="83"/>
      <c r="I17" s="36">
        <v>2865531.63</v>
      </c>
      <c r="J17" s="36">
        <v>1845947.62</v>
      </c>
      <c r="K17" s="77">
        <v>2230863.83</v>
      </c>
      <c r="O17" s="36">
        <f>IF(D17&lt;E17,E17-D17,0)</f>
        <v>0</v>
      </c>
      <c r="P17" s="36">
        <f>IF(E17&lt;D17,D17-E17,0)</f>
        <v>13459056.219999984</v>
      </c>
      <c r="Q17" s="36">
        <f>IF(I17&gt;J17,I17-J17,0)</f>
        <v>1019584.0099999998</v>
      </c>
      <c r="R17" s="36">
        <f>IF(J17&gt;I17,J17-I17,0)</f>
        <v>0</v>
      </c>
      <c r="T17" s="36">
        <f>IF(E17&lt;F17,F17-E17,0)</f>
        <v>0</v>
      </c>
      <c r="U17" s="36">
        <f>IF(F17&lt;E17,E17-F17,0)</f>
        <v>8398912.8700000122</v>
      </c>
      <c r="V17" s="36">
        <f>IF(J17&gt;K17,J17-K17,0)</f>
        <v>0</v>
      </c>
      <c r="W17" s="36">
        <f>IF(K17&gt;J17,K17-J17,0)</f>
        <v>384916.20999999996</v>
      </c>
    </row>
    <row r="18" spans="1:23" x14ac:dyDescent="0.2">
      <c r="A18" s="60"/>
      <c r="B18" s="83" t="s">
        <v>11</v>
      </c>
      <c r="C18" s="83"/>
      <c r="D18" s="36">
        <v>1332267.3599999999</v>
      </c>
      <c r="E18" s="36">
        <v>1046331.5199999999</v>
      </c>
      <c r="F18" s="72">
        <v>4776603.17</v>
      </c>
      <c r="G18" s="83" t="s">
        <v>12</v>
      </c>
      <c r="H18" s="83"/>
      <c r="I18" s="36">
        <v>1412733.72</v>
      </c>
      <c r="J18" s="36">
        <v>1241329.57</v>
      </c>
      <c r="K18" s="77">
        <v>1360854</v>
      </c>
      <c r="O18" s="36">
        <f t="shared" ref="O18:O36" si="0">IF(D18&lt;E18,E18-D18,0)</f>
        <v>0</v>
      </c>
      <c r="P18" s="36">
        <f t="shared" ref="P18:P40" si="1">IF(E18&lt;D18,D18-E18,0)</f>
        <v>285935.83999999997</v>
      </c>
      <c r="Q18" s="36">
        <f t="shared" ref="Q18:Q64" si="2">IF(I18&gt;J18,I18-J18,0)</f>
        <v>171404.14999999991</v>
      </c>
      <c r="R18" s="36">
        <f t="shared" ref="R18:R64" si="3">IF(J18&gt;I18,J18-I18,0)</f>
        <v>0</v>
      </c>
      <c r="T18" s="36">
        <f t="shared" ref="T18:T42" si="4">IF(E18&lt;F18,F18-E18,0)</f>
        <v>3730271.65</v>
      </c>
      <c r="U18" s="36">
        <f t="shared" ref="U18:U42" si="5">IF(F18&lt;E18,E18-F18,0)</f>
        <v>0</v>
      </c>
      <c r="V18" s="36">
        <f t="shared" ref="V18:V64" si="6">IF(J18&gt;K18,J18-K18,0)</f>
        <v>0</v>
      </c>
      <c r="W18" s="36">
        <f t="shared" ref="W18:W64" si="7">IF(K18&gt;J18,K18-J18,0)</f>
        <v>119524.42999999993</v>
      </c>
    </row>
    <row r="19" spans="1:23" x14ac:dyDescent="0.2">
      <c r="A19" s="60"/>
      <c r="B19" s="83" t="s">
        <v>13</v>
      </c>
      <c r="C19" s="83"/>
      <c r="D19" s="8">
        <v>0</v>
      </c>
      <c r="E19" s="8">
        <v>0</v>
      </c>
      <c r="F19" s="73">
        <v>0</v>
      </c>
      <c r="G19" s="83" t="s">
        <v>14</v>
      </c>
      <c r="H19" s="83"/>
      <c r="I19" s="8">
        <v>0</v>
      </c>
      <c r="J19" s="8">
        <v>0</v>
      </c>
      <c r="K19" s="77">
        <v>0</v>
      </c>
      <c r="O19" s="36">
        <f>IF(D19&lt;E19,E19-D19,0)</f>
        <v>0</v>
      </c>
      <c r="P19" s="36">
        <f t="shared" si="1"/>
        <v>0</v>
      </c>
      <c r="Q19" s="36">
        <f t="shared" si="2"/>
        <v>0</v>
      </c>
      <c r="R19" s="36">
        <f>IF(J19&gt;I19,J19-I19,0)</f>
        <v>0</v>
      </c>
      <c r="T19" s="36">
        <f t="shared" si="4"/>
        <v>0</v>
      </c>
      <c r="U19" s="36">
        <f t="shared" si="5"/>
        <v>0</v>
      </c>
      <c r="V19" s="36">
        <f t="shared" si="6"/>
        <v>0</v>
      </c>
      <c r="W19" s="36">
        <f t="shared" si="7"/>
        <v>0</v>
      </c>
    </row>
    <row r="20" spans="1:23" x14ac:dyDescent="0.2">
      <c r="A20" s="60"/>
      <c r="B20" s="83" t="s">
        <v>15</v>
      </c>
      <c r="C20" s="83"/>
      <c r="D20" s="8">
        <v>0</v>
      </c>
      <c r="E20" s="8">
        <v>0</v>
      </c>
      <c r="F20" s="73">
        <v>0</v>
      </c>
      <c r="G20" s="83" t="s">
        <v>16</v>
      </c>
      <c r="H20" s="83"/>
      <c r="I20" s="8">
        <v>0</v>
      </c>
      <c r="J20" s="8">
        <v>0</v>
      </c>
      <c r="K20" s="77">
        <v>0</v>
      </c>
      <c r="O20" s="36">
        <f t="shared" si="0"/>
        <v>0</v>
      </c>
      <c r="P20" s="36">
        <f t="shared" si="1"/>
        <v>0</v>
      </c>
      <c r="Q20" s="36">
        <f t="shared" si="2"/>
        <v>0</v>
      </c>
      <c r="R20" s="36">
        <f t="shared" si="3"/>
        <v>0</v>
      </c>
      <c r="T20" s="36">
        <f t="shared" si="4"/>
        <v>0</v>
      </c>
      <c r="U20" s="36">
        <f t="shared" si="5"/>
        <v>0</v>
      </c>
      <c r="V20" s="36">
        <f t="shared" si="6"/>
        <v>0</v>
      </c>
      <c r="W20" s="36">
        <f t="shared" si="7"/>
        <v>0</v>
      </c>
    </row>
    <row r="21" spans="1:23" x14ac:dyDescent="0.2">
      <c r="A21" s="60"/>
      <c r="B21" s="83" t="s">
        <v>17</v>
      </c>
      <c r="C21" s="83"/>
      <c r="D21" s="8">
        <v>0</v>
      </c>
      <c r="E21" s="8">
        <v>0</v>
      </c>
      <c r="F21" s="73">
        <v>0</v>
      </c>
      <c r="G21" s="83" t="s">
        <v>18</v>
      </c>
      <c r="H21" s="83"/>
      <c r="I21" s="36">
        <v>0</v>
      </c>
      <c r="J21" s="36">
        <v>0</v>
      </c>
      <c r="K21" s="77">
        <v>1328474.58</v>
      </c>
      <c r="O21" s="36">
        <f t="shared" si="0"/>
        <v>0</v>
      </c>
      <c r="P21" s="36">
        <f t="shared" si="1"/>
        <v>0</v>
      </c>
      <c r="Q21" s="36">
        <f t="shared" si="2"/>
        <v>0</v>
      </c>
      <c r="R21" s="36">
        <f t="shared" si="3"/>
        <v>0</v>
      </c>
      <c r="T21" s="36">
        <f t="shared" si="4"/>
        <v>0</v>
      </c>
      <c r="U21" s="36">
        <f t="shared" si="5"/>
        <v>0</v>
      </c>
      <c r="V21" s="36">
        <f t="shared" si="6"/>
        <v>0</v>
      </c>
      <c r="W21" s="36">
        <f t="shared" si="7"/>
        <v>1328474.58</v>
      </c>
    </row>
    <row r="22" spans="1:23" ht="25.5" customHeight="1" x14ac:dyDescent="0.2">
      <c r="A22" s="60"/>
      <c r="B22" s="83" t="s">
        <v>19</v>
      </c>
      <c r="C22" s="83"/>
      <c r="D22" s="8">
        <v>0</v>
      </c>
      <c r="E22" s="8">
        <v>0</v>
      </c>
      <c r="F22" s="72">
        <v>0</v>
      </c>
      <c r="G22" s="85" t="s">
        <v>20</v>
      </c>
      <c r="H22" s="85"/>
      <c r="I22" s="36">
        <v>-1874150.2199999997</v>
      </c>
      <c r="J22" s="36">
        <v>-1942026.64</v>
      </c>
      <c r="K22" s="77">
        <v>0</v>
      </c>
      <c r="O22" s="36">
        <f t="shared" si="0"/>
        <v>0</v>
      </c>
      <c r="P22" s="36">
        <f t="shared" si="1"/>
        <v>0</v>
      </c>
      <c r="Q22" s="36">
        <f t="shared" si="2"/>
        <v>67876.420000000158</v>
      </c>
      <c r="R22" s="36">
        <f t="shared" si="3"/>
        <v>0</v>
      </c>
      <c r="T22" s="36">
        <f t="shared" si="4"/>
        <v>0</v>
      </c>
      <c r="U22" s="36">
        <f t="shared" si="5"/>
        <v>0</v>
      </c>
      <c r="V22" s="36">
        <f t="shared" si="6"/>
        <v>0</v>
      </c>
      <c r="W22" s="36">
        <f t="shared" si="7"/>
        <v>1942026.64</v>
      </c>
    </row>
    <row r="23" spans="1:23" x14ac:dyDescent="0.2">
      <c r="A23" s="60"/>
      <c r="B23" s="83" t="s">
        <v>21</v>
      </c>
      <c r="C23" s="83"/>
      <c r="D23" s="36">
        <v>246576.52000000002</v>
      </c>
      <c r="E23" s="36">
        <v>246576.52000000002</v>
      </c>
      <c r="F23" s="72">
        <v>246576.52</v>
      </c>
      <c r="G23" s="83" t="s">
        <v>22</v>
      </c>
      <c r="H23" s="83"/>
      <c r="I23" s="8">
        <v>0</v>
      </c>
      <c r="J23" s="8">
        <v>0</v>
      </c>
      <c r="K23" s="77">
        <v>0</v>
      </c>
      <c r="O23" s="36">
        <f t="shared" si="0"/>
        <v>0</v>
      </c>
      <c r="P23" s="36">
        <f t="shared" si="1"/>
        <v>0</v>
      </c>
      <c r="Q23" s="36">
        <f t="shared" si="2"/>
        <v>0</v>
      </c>
      <c r="R23" s="36">
        <f t="shared" si="3"/>
        <v>0</v>
      </c>
      <c r="T23" s="36">
        <f t="shared" si="4"/>
        <v>0</v>
      </c>
      <c r="U23" s="36">
        <f t="shared" si="5"/>
        <v>0</v>
      </c>
      <c r="V23" s="36">
        <f t="shared" si="6"/>
        <v>0</v>
      </c>
      <c r="W23" s="36">
        <f t="shared" si="7"/>
        <v>0</v>
      </c>
    </row>
    <row r="24" spans="1:23" x14ac:dyDescent="0.2">
      <c r="A24" s="60"/>
      <c r="B24" s="25"/>
      <c r="C24" s="39"/>
      <c r="D24" s="26"/>
      <c r="E24" s="26"/>
      <c r="F24" s="74"/>
      <c r="G24" s="83" t="s">
        <v>23</v>
      </c>
      <c r="H24" s="83"/>
      <c r="I24" s="36">
        <v>0</v>
      </c>
      <c r="J24" s="36">
        <v>0</v>
      </c>
      <c r="K24" s="77">
        <v>0</v>
      </c>
      <c r="O24" s="36"/>
      <c r="P24" s="36"/>
      <c r="Q24" s="36">
        <f t="shared" si="2"/>
        <v>0</v>
      </c>
      <c r="R24" s="36">
        <f t="shared" si="3"/>
        <v>0</v>
      </c>
      <c r="T24" s="36"/>
      <c r="U24" s="36"/>
      <c r="V24" s="36">
        <f t="shared" si="6"/>
        <v>0</v>
      </c>
      <c r="W24" s="36">
        <f t="shared" si="7"/>
        <v>0</v>
      </c>
    </row>
    <row r="25" spans="1:23" ht="13.5" thickBot="1" x14ac:dyDescent="0.25">
      <c r="A25" s="61"/>
      <c r="B25" s="84" t="s">
        <v>24</v>
      </c>
      <c r="C25" s="84"/>
      <c r="D25" s="27">
        <v>89007936.75999999</v>
      </c>
      <c r="E25" s="27">
        <v>75262944.700000003</v>
      </c>
      <c r="F25" s="75">
        <f>SUM(F17:F23)</f>
        <v>70594303.479999989</v>
      </c>
      <c r="G25" s="40"/>
      <c r="H25" s="24"/>
      <c r="I25" s="10"/>
      <c r="J25" s="10"/>
      <c r="K25" s="77"/>
      <c r="O25" s="71">
        <f t="shared" si="0"/>
        <v>0</v>
      </c>
      <c r="P25" s="71">
        <f t="shared" si="1"/>
        <v>13744992.059999987</v>
      </c>
      <c r="Q25" s="36"/>
      <c r="R25" s="36"/>
      <c r="T25" s="71">
        <f t="shared" si="4"/>
        <v>0</v>
      </c>
      <c r="U25" s="71">
        <f t="shared" si="5"/>
        <v>4668641.2200000137</v>
      </c>
      <c r="V25" s="36"/>
      <c r="W25" s="36"/>
    </row>
    <row r="26" spans="1:23" ht="13.5" thickBot="1" x14ac:dyDescent="0.25">
      <c r="A26" s="61"/>
      <c r="B26" s="40"/>
      <c r="C26" s="41"/>
      <c r="D26" s="10"/>
      <c r="E26" s="10"/>
      <c r="F26" s="76"/>
      <c r="G26" s="84" t="s">
        <v>25</v>
      </c>
      <c r="H26" s="84"/>
      <c r="I26" s="27">
        <v>2404115.13</v>
      </c>
      <c r="J26" s="27">
        <v>1145250.5500000005</v>
      </c>
      <c r="K26" s="78">
        <f>SUM(K17:K24)</f>
        <v>4920192.41</v>
      </c>
      <c r="O26" s="36"/>
      <c r="P26" s="36"/>
      <c r="Q26" s="71">
        <f t="shared" si="2"/>
        <v>1258864.5799999994</v>
      </c>
      <c r="R26" s="71">
        <f t="shared" si="3"/>
        <v>0</v>
      </c>
      <c r="T26" s="36"/>
      <c r="U26" s="36"/>
      <c r="V26" s="71">
        <f t="shared" si="6"/>
        <v>0</v>
      </c>
      <c r="W26" s="71">
        <f t="shared" si="7"/>
        <v>3774941.8599999994</v>
      </c>
    </row>
    <row r="27" spans="1:23" x14ac:dyDescent="0.2">
      <c r="A27" s="60"/>
      <c r="B27" s="25"/>
      <c r="C27" s="25"/>
      <c r="D27" s="26"/>
      <c r="E27" s="26"/>
      <c r="F27" s="74"/>
      <c r="G27" s="28"/>
      <c r="H27" s="39"/>
      <c r="I27" s="26"/>
      <c r="J27" s="26"/>
      <c r="K27" s="77"/>
      <c r="O27" s="36"/>
      <c r="P27" s="36"/>
      <c r="Q27" s="36"/>
      <c r="R27" s="36"/>
      <c r="T27" s="36"/>
      <c r="U27" s="36"/>
      <c r="V27" s="36"/>
      <c r="W27" s="36"/>
    </row>
    <row r="28" spans="1:23" x14ac:dyDescent="0.2">
      <c r="A28" s="60"/>
      <c r="B28" s="84" t="s">
        <v>26</v>
      </c>
      <c r="C28" s="84"/>
      <c r="D28" s="4"/>
      <c r="E28" s="4"/>
      <c r="F28" s="74"/>
      <c r="G28" s="84" t="s">
        <v>27</v>
      </c>
      <c r="H28" s="84"/>
      <c r="I28" s="4"/>
      <c r="J28" s="4"/>
      <c r="K28" s="77"/>
      <c r="O28" s="36"/>
      <c r="P28" s="36"/>
      <c r="Q28" s="36"/>
      <c r="R28" s="36"/>
      <c r="T28" s="36"/>
      <c r="U28" s="36"/>
      <c r="V28" s="36"/>
      <c r="W28" s="36"/>
    </row>
    <row r="29" spans="1:23" x14ac:dyDescent="0.2">
      <c r="A29" s="60"/>
      <c r="B29" s="25"/>
      <c r="C29" s="25"/>
      <c r="D29" s="26"/>
      <c r="E29" s="26"/>
      <c r="F29" s="74"/>
      <c r="G29" s="25"/>
      <c r="H29" s="39"/>
      <c r="I29" s="26"/>
      <c r="J29" s="26"/>
      <c r="K29" s="77"/>
      <c r="O29" s="36"/>
      <c r="P29" s="36"/>
      <c r="Q29" s="36"/>
      <c r="R29" s="36"/>
      <c r="T29" s="36"/>
      <c r="U29" s="36"/>
      <c r="V29" s="36"/>
      <c r="W29" s="36"/>
    </row>
    <row r="30" spans="1:23" x14ac:dyDescent="0.2">
      <c r="A30" s="60"/>
      <c r="B30" s="83" t="s">
        <v>28</v>
      </c>
      <c r="C30" s="83"/>
      <c r="D30" s="8">
        <v>0</v>
      </c>
      <c r="E30" s="8">
        <v>0</v>
      </c>
      <c r="F30" s="73">
        <v>0</v>
      </c>
      <c r="G30" s="83" t="s">
        <v>29</v>
      </c>
      <c r="H30" s="83"/>
      <c r="I30" s="8">
        <v>0</v>
      </c>
      <c r="J30" s="8">
        <v>0</v>
      </c>
      <c r="K30" s="77">
        <v>0</v>
      </c>
      <c r="O30" s="36">
        <f t="shared" si="0"/>
        <v>0</v>
      </c>
      <c r="P30" s="36">
        <f t="shared" si="1"/>
        <v>0</v>
      </c>
      <c r="Q30" s="36">
        <f t="shared" si="2"/>
        <v>0</v>
      </c>
      <c r="R30" s="36">
        <f t="shared" si="3"/>
        <v>0</v>
      </c>
      <c r="T30" s="36">
        <f t="shared" si="4"/>
        <v>0</v>
      </c>
      <c r="U30" s="36">
        <f t="shared" si="5"/>
        <v>0</v>
      </c>
      <c r="V30" s="36">
        <f t="shared" si="6"/>
        <v>0</v>
      </c>
      <c r="W30" s="36">
        <f t="shared" si="7"/>
        <v>0</v>
      </c>
    </row>
    <row r="31" spans="1:23" x14ac:dyDescent="0.2">
      <c r="A31" s="60"/>
      <c r="B31" s="83" t="s">
        <v>30</v>
      </c>
      <c r="C31" s="83"/>
      <c r="D31" s="36">
        <v>107985984.19999999</v>
      </c>
      <c r="E31" s="36">
        <v>111219858.20999999</v>
      </c>
      <c r="F31" s="72">
        <v>115982877.33</v>
      </c>
      <c r="G31" s="83" t="s">
        <v>31</v>
      </c>
      <c r="H31" s="83"/>
      <c r="I31" s="8">
        <v>0</v>
      </c>
      <c r="J31" s="8">
        <v>0</v>
      </c>
      <c r="K31" s="77">
        <v>0</v>
      </c>
      <c r="O31" s="36">
        <f t="shared" si="0"/>
        <v>3233874.0100000054</v>
      </c>
      <c r="P31" s="36">
        <f t="shared" si="1"/>
        <v>0</v>
      </c>
      <c r="Q31" s="36">
        <f t="shared" si="2"/>
        <v>0</v>
      </c>
      <c r="R31" s="36">
        <f t="shared" si="3"/>
        <v>0</v>
      </c>
      <c r="T31" s="36">
        <f t="shared" si="4"/>
        <v>4763019.1200000048</v>
      </c>
      <c r="U31" s="36">
        <f t="shared" si="5"/>
        <v>0</v>
      </c>
      <c r="V31" s="36">
        <f t="shared" si="6"/>
        <v>0</v>
      </c>
      <c r="W31" s="36">
        <f t="shared" si="7"/>
        <v>0</v>
      </c>
    </row>
    <row r="32" spans="1:23" x14ac:dyDescent="0.2">
      <c r="A32" s="60"/>
      <c r="B32" s="83" t="s">
        <v>32</v>
      </c>
      <c r="C32" s="83"/>
      <c r="D32" s="8">
        <v>0</v>
      </c>
      <c r="E32" s="8">
        <v>0</v>
      </c>
      <c r="F32" s="73">
        <v>0</v>
      </c>
      <c r="G32" s="83" t="s">
        <v>33</v>
      </c>
      <c r="H32" s="83"/>
      <c r="I32" s="8">
        <v>0</v>
      </c>
      <c r="J32" s="8">
        <v>0</v>
      </c>
      <c r="K32" s="77">
        <v>0</v>
      </c>
      <c r="O32" s="36">
        <f>IF(D32&lt;E32,E32-D32,0)</f>
        <v>0</v>
      </c>
      <c r="P32" s="36">
        <f>IF(E32&lt;D32,D32-E32,0)</f>
        <v>0</v>
      </c>
      <c r="Q32" s="36">
        <f>IF(I32&gt;J32,I32-J32,0)</f>
        <v>0</v>
      </c>
      <c r="R32" s="36">
        <f t="shared" si="3"/>
        <v>0</v>
      </c>
      <c r="T32" s="36">
        <f t="shared" si="4"/>
        <v>0</v>
      </c>
      <c r="U32" s="36">
        <f t="shared" si="5"/>
        <v>0</v>
      </c>
      <c r="V32" s="36">
        <f t="shared" si="6"/>
        <v>0</v>
      </c>
      <c r="W32" s="36">
        <f t="shared" si="7"/>
        <v>0</v>
      </c>
    </row>
    <row r="33" spans="1:23" x14ac:dyDescent="0.2">
      <c r="A33" s="60"/>
      <c r="B33" s="83" t="s">
        <v>34</v>
      </c>
      <c r="C33" s="83"/>
      <c r="D33" s="36">
        <v>6372702.7700000005</v>
      </c>
      <c r="E33" s="36">
        <v>5166236.42</v>
      </c>
      <c r="F33" s="72">
        <f>2730259.15+1971550</f>
        <v>4701809.1500000004</v>
      </c>
      <c r="G33" s="83" t="s">
        <v>35</v>
      </c>
      <c r="H33" s="83"/>
      <c r="I33" s="8">
        <v>0</v>
      </c>
      <c r="J33" s="8">
        <v>0</v>
      </c>
      <c r="K33" s="77">
        <v>0</v>
      </c>
      <c r="O33" s="36">
        <f t="shared" si="0"/>
        <v>0</v>
      </c>
      <c r="P33" s="36">
        <f t="shared" si="1"/>
        <v>1206466.3500000006</v>
      </c>
      <c r="Q33" s="36">
        <f t="shared" si="2"/>
        <v>0</v>
      </c>
      <c r="R33" s="36">
        <f t="shared" si="3"/>
        <v>0</v>
      </c>
      <c r="T33" s="36">
        <f t="shared" si="4"/>
        <v>0</v>
      </c>
      <c r="U33" s="36">
        <f t="shared" si="5"/>
        <v>464427.26999999955</v>
      </c>
      <c r="V33" s="36">
        <f t="shared" si="6"/>
        <v>0</v>
      </c>
      <c r="W33" s="36">
        <f t="shared" si="7"/>
        <v>0</v>
      </c>
    </row>
    <row r="34" spans="1:23" ht="26.25" customHeight="1" x14ac:dyDescent="0.2">
      <c r="A34" s="60"/>
      <c r="B34" s="83" t="s">
        <v>1</v>
      </c>
      <c r="C34" s="83"/>
      <c r="D34" s="8">
        <v>0</v>
      </c>
      <c r="E34" s="8">
        <v>0</v>
      </c>
      <c r="F34" s="74">
        <v>0</v>
      </c>
      <c r="G34" s="85" t="s">
        <v>36</v>
      </c>
      <c r="H34" s="85"/>
      <c r="I34" s="36">
        <v>21984927.350000005</v>
      </c>
      <c r="J34" s="36">
        <v>13746550.060000001</v>
      </c>
      <c r="K34" s="80">
        <v>16597515.58</v>
      </c>
      <c r="O34" s="36">
        <f t="shared" si="0"/>
        <v>0</v>
      </c>
      <c r="P34" s="36">
        <f t="shared" si="1"/>
        <v>0</v>
      </c>
      <c r="Q34" s="36">
        <f t="shared" si="2"/>
        <v>8238377.2900000047</v>
      </c>
      <c r="R34" s="36">
        <f t="shared" si="3"/>
        <v>0</v>
      </c>
      <c r="T34" s="36">
        <f t="shared" si="4"/>
        <v>0</v>
      </c>
      <c r="U34" s="36">
        <f t="shared" si="5"/>
        <v>0</v>
      </c>
      <c r="V34" s="36">
        <f t="shared" si="6"/>
        <v>0</v>
      </c>
      <c r="W34" s="36">
        <f t="shared" si="7"/>
        <v>2850965.5199999996</v>
      </c>
    </row>
    <row r="35" spans="1:23" x14ac:dyDescent="0.2">
      <c r="A35" s="60"/>
      <c r="B35" s="83" t="s">
        <v>37</v>
      </c>
      <c r="C35" s="83"/>
      <c r="D35" s="36">
        <v>-4399838.38</v>
      </c>
      <c r="E35" s="36">
        <v>-3864888.66</v>
      </c>
      <c r="F35" s="72">
        <f>-1640997.98-1843443.94</f>
        <v>-3484441.92</v>
      </c>
      <c r="G35" s="83" t="s">
        <v>38</v>
      </c>
      <c r="H35" s="83"/>
      <c r="I35" s="36">
        <v>8130295.3899999997</v>
      </c>
      <c r="J35" s="36">
        <v>7120185.2800000003</v>
      </c>
      <c r="K35" s="77">
        <v>5748236.5899999999</v>
      </c>
      <c r="O35" s="36">
        <f t="shared" si="0"/>
        <v>534949.71999999974</v>
      </c>
      <c r="P35" s="36">
        <f t="shared" si="1"/>
        <v>0</v>
      </c>
      <c r="Q35" s="36">
        <f t="shared" si="2"/>
        <v>1010110.1099999994</v>
      </c>
      <c r="R35" s="36">
        <f t="shared" si="3"/>
        <v>0</v>
      </c>
      <c r="T35" s="36">
        <f t="shared" si="4"/>
        <v>380446.74000000022</v>
      </c>
      <c r="U35" s="36">
        <f t="shared" si="5"/>
        <v>0</v>
      </c>
      <c r="V35" s="36">
        <f t="shared" si="6"/>
        <v>1371948.6900000004</v>
      </c>
      <c r="W35" s="36">
        <f t="shared" si="7"/>
        <v>0</v>
      </c>
    </row>
    <row r="36" spans="1:23" x14ac:dyDescent="0.2">
      <c r="A36" s="60"/>
      <c r="B36" s="83" t="s">
        <v>39</v>
      </c>
      <c r="C36" s="83"/>
      <c r="D36" s="8">
        <v>0</v>
      </c>
      <c r="E36" s="8">
        <v>0</v>
      </c>
      <c r="F36" s="72">
        <v>2000</v>
      </c>
      <c r="G36" s="25"/>
      <c r="H36" s="39"/>
      <c r="I36" s="26"/>
      <c r="J36" s="26"/>
      <c r="K36" s="77"/>
      <c r="O36" s="36">
        <f t="shared" si="0"/>
        <v>0</v>
      </c>
      <c r="P36" s="36">
        <f t="shared" si="1"/>
        <v>0</v>
      </c>
      <c r="Q36" s="36"/>
      <c r="R36" s="36"/>
      <c r="T36" s="36">
        <f t="shared" si="4"/>
        <v>2000</v>
      </c>
      <c r="U36" s="36">
        <f t="shared" si="5"/>
        <v>0</v>
      </c>
      <c r="V36" s="36"/>
      <c r="W36" s="36"/>
    </row>
    <row r="37" spans="1:23" ht="13.5" thickBot="1" x14ac:dyDescent="0.25">
      <c r="A37" s="60"/>
      <c r="B37" s="83" t="s">
        <v>40</v>
      </c>
      <c r="C37" s="83"/>
      <c r="D37" s="36">
        <v>-6672333.1400000006</v>
      </c>
      <c r="E37" s="36">
        <v>-6947228.8100000005</v>
      </c>
      <c r="F37" s="72">
        <v>-5531940.9299999997</v>
      </c>
      <c r="G37" s="84" t="s">
        <v>41</v>
      </c>
      <c r="H37" s="84"/>
      <c r="I37" s="27">
        <v>30115222.740000006</v>
      </c>
      <c r="J37" s="27">
        <v>20866735.34</v>
      </c>
      <c r="K37" s="78">
        <f>SUM(K30:K35)</f>
        <v>22345752.170000002</v>
      </c>
      <c r="O37" s="36">
        <f t="shared" ref="O37:O40" si="8">IF(D37&lt;E37,E37-D37,0)</f>
        <v>0</v>
      </c>
      <c r="P37" s="36">
        <f t="shared" si="1"/>
        <v>274895.66999999993</v>
      </c>
      <c r="Q37" s="71">
        <f t="shared" si="2"/>
        <v>9248487.400000006</v>
      </c>
      <c r="R37" s="71">
        <f t="shared" si="3"/>
        <v>0</v>
      </c>
      <c r="T37" s="36">
        <f t="shared" si="4"/>
        <v>1415287.8800000008</v>
      </c>
      <c r="U37" s="36">
        <f t="shared" si="5"/>
        <v>0</v>
      </c>
      <c r="V37" s="71">
        <f t="shared" si="6"/>
        <v>0</v>
      </c>
      <c r="W37" s="71">
        <f t="shared" si="7"/>
        <v>1479016.8300000019</v>
      </c>
    </row>
    <row r="38" spans="1:23" x14ac:dyDescent="0.2">
      <c r="A38" s="60"/>
      <c r="B38" s="83" t="s">
        <v>42</v>
      </c>
      <c r="C38" s="83"/>
      <c r="D38" s="8">
        <v>0</v>
      </c>
      <c r="E38" s="8">
        <v>0</v>
      </c>
      <c r="F38" s="73">
        <v>0</v>
      </c>
      <c r="G38" s="40"/>
      <c r="H38" s="41"/>
      <c r="I38" s="10"/>
      <c r="J38" s="10"/>
      <c r="K38" s="77"/>
      <c r="O38" s="36">
        <f t="shared" si="8"/>
        <v>0</v>
      </c>
      <c r="P38" s="36">
        <f t="shared" si="1"/>
        <v>0</v>
      </c>
      <c r="Q38" s="36"/>
      <c r="R38" s="36"/>
      <c r="T38" s="36">
        <f t="shared" si="4"/>
        <v>0</v>
      </c>
      <c r="U38" s="36">
        <f t="shared" si="5"/>
        <v>0</v>
      </c>
      <c r="V38" s="36"/>
      <c r="W38" s="36"/>
    </row>
    <row r="39" spans="1:23" ht="13.5" thickBot="1" x14ac:dyDescent="0.25">
      <c r="A39" s="60"/>
      <c r="B39" s="25"/>
      <c r="C39" s="39"/>
      <c r="D39" s="26"/>
      <c r="E39" s="26"/>
      <c r="F39" s="74"/>
      <c r="G39" s="84" t="s">
        <v>43</v>
      </c>
      <c r="H39" s="84"/>
      <c r="I39" s="27">
        <v>32519337.870000005</v>
      </c>
      <c r="J39" s="27">
        <v>22011985.890000001</v>
      </c>
      <c r="K39" s="78">
        <f>K26+K37</f>
        <v>27265944.580000002</v>
      </c>
      <c r="O39" s="36"/>
      <c r="P39" s="36"/>
      <c r="Q39" s="71">
        <f t="shared" si="2"/>
        <v>10507351.980000004</v>
      </c>
      <c r="R39" s="71">
        <f t="shared" si="3"/>
        <v>0</v>
      </c>
      <c r="T39" s="36"/>
      <c r="U39" s="36"/>
      <c r="V39" s="71">
        <f t="shared" si="6"/>
        <v>0</v>
      </c>
      <c r="W39" s="71">
        <f t="shared" si="7"/>
        <v>5253958.6900000013</v>
      </c>
    </row>
    <row r="40" spans="1:23" ht="13.5" thickBot="1" x14ac:dyDescent="0.25">
      <c r="A40" s="61"/>
      <c r="B40" s="84" t="s">
        <v>44</v>
      </c>
      <c r="C40" s="84"/>
      <c r="D40" s="27">
        <v>103286515.44999999</v>
      </c>
      <c r="E40" s="27">
        <v>105573977.16</v>
      </c>
      <c r="F40" s="75">
        <f>SUM(F30:F38)</f>
        <v>111670303.63</v>
      </c>
      <c r="G40" s="40"/>
      <c r="H40" s="29"/>
      <c r="I40" s="10"/>
      <c r="J40" s="10"/>
      <c r="K40" s="77"/>
      <c r="O40" s="71">
        <f t="shared" si="8"/>
        <v>2287461.7100000083</v>
      </c>
      <c r="P40" s="71">
        <f t="shared" si="1"/>
        <v>0</v>
      </c>
      <c r="Q40" s="36"/>
      <c r="R40" s="36"/>
      <c r="T40" s="71">
        <f t="shared" si="4"/>
        <v>6096326.4699999988</v>
      </c>
      <c r="U40" s="71">
        <f t="shared" si="5"/>
        <v>0</v>
      </c>
      <c r="V40" s="36"/>
      <c r="W40" s="36"/>
    </row>
    <row r="41" spans="1:23" x14ac:dyDescent="0.2">
      <c r="A41" s="60"/>
      <c r="B41" s="25"/>
      <c r="C41" s="40"/>
      <c r="D41" s="26"/>
      <c r="E41" s="26"/>
      <c r="F41" s="74"/>
      <c r="G41" s="84" t="s">
        <v>45</v>
      </c>
      <c r="H41" s="84"/>
      <c r="I41" s="26"/>
      <c r="J41" s="26"/>
      <c r="K41" s="77"/>
      <c r="O41" s="36"/>
      <c r="P41" s="36"/>
      <c r="Q41" s="36"/>
      <c r="R41" s="36"/>
      <c r="T41" s="36"/>
      <c r="U41" s="36"/>
      <c r="V41" s="36"/>
      <c r="W41" s="36"/>
    </row>
    <row r="42" spans="1:23" ht="13.5" thickBot="1" x14ac:dyDescent="0.25">
      <c r="A42" s="60"/>
      <c r="B42" s="84" t="s">
        <v>46</v>
      </c>
      <c r="C42" s="84"/>
      <c r="D42" s="27">
        <v>192294452.20999998</v>
      </c>
      <c r="E42" s="27">
        <v>180836921.86000001</v>
      </c>
      <c r="F42" s="75">
        <f>F25+F40</f>
        <v>182264607.10999998</v>
      </c>
      <c r="G42" s="40"/>
      <c r="H42" s="29"/>
      <c r="I42" s="26"/>
      <c r="J42" s="26"/>
      <c r="K42" s="77"/>
      <c r="O42" s="71">
        <f>IF(D42&lt;E42,E42-D42,0)</f>
        <v>0</v>
      </c>
      <c r="P42" s="71">
        <f>IF(E42&lt;D42,D42-E42,0)</f>
        <v>11457530.349999964</v>
      </c>
      <c r="Q42" s="36"/>
      <c r="R42" s="36"/>
      <c r="T42" s="71">
        <f t="shared" si="4"/>
        <v>1427685.2499999702</v>
      </c>
      <c r="U42" s="71">
        <f t="shared" si="5"/>
        <v>0</v>
      </c>
      <c r="V42" s="36"/>
      <c r="W42" s="36"/>
    </row>
    <row r="43" spans="1:23" ht="13.5" thickBot="1" x14ac:dyDescent="0.25">
      <c r="A43" s="60"/>
      <c r="B43" s="25"/>
      <c r="C43" s="25"/>
      <c r="D43" s="26"/>
      <c r="E43" s="26"/>
      <c r="G43" s="84" t="s">
        <v>47</v>
      </c>
      <c r="H43" s="84"/>
      <c r="I43" s="27">
        <v>101923136.56</v>
      </c>
      <c r="J43" s="27">
        <v>100243825.13</v>
      </c>
      <c r="K43" s="78">
        <f>SUM(K45:K47)</f>
        <v>97617933.950000003</v>
      </c>
      <c r="O43" s="36"/>
      <c r="P43" s="36"/>
      <c r="Q43" s="71">
        <f t="shared" si="2"/>
        <v>1679311.4300000072</v>
      </c>
      <c r="R43" s="71">
        <f t="shared" si="3"/>
        <v>0</v>
      </c>
      <c r="T43" s="36"/>
      <c r="U43" s="36"/>
      <c r="V43" s="71">
        <f t="shared" si="6"/>
        <v>2625891.1799999923</v>
      </c>
      <c r="W43" s="71">
        <f t="shared" si="7"/>
        <v>0</v>
      </c>
    </row>
    <row r="44" spans="1:23" x14ac:dyDescent="0.2">
      <c r="A44" s="60"/>
      <c r="B44" s="25"/>
      <c r="C44" s="25"/>
      <c r="D44" s="26"/>
      <c r="E44" s="26"/>
      <c r="G44" s="25"/>
      <c r="H44" s="7"/>
      <c r="I44" s="26"/>
      <c r="J44" s="26"/>
      <c r="K44" s="77"/>
      <c r="O44" s="36"/>
      <c r="P44" s="36"/>
      <c r="Q44" s="36"/>
      <c r="R44" s="36"/>
      <c r="T44" s="36"/>
      <c r="U44" s="36"/>
      <c r="V44" s="36"/>
      <c r="W44" s="36"/>
    </row>
    <row r="45" spans="1:23" x14ac:dyDescent="0.2">
      <c r="A45" s="60"/>
      <c r="B45" s="25"/>
      <c r="C45" s="25"/>
      <c r="D45" s="26"/>
      <c r="E45" s="26"/>
      <c r="G45" s="83" t="s">
        <v>2</v>
      </c>
      <c r="H45" s="83"/>
      <c r="I45" s="36">
        <v>101923136.56</v>
      </c>
      <c r="J45" s="36">
        <v>100243825.13</v>
      </c>
      <c r="K45" s="77">
        <v>97617933.950000003</v>
      </c>
      <c r="O45" s="36"/>
      <c r="P45" s="36"/>
      <c r="Q45" s="36">
        <f t="shared" si="2"/>
        <v>1679311.4300000072</v>
      </c>
      <c r="R45" s="36">
        <f t="shared" si="3"/>
        <v>0</v>
      </c>
      <c r="T45" s="36"/>
      <c r="U45" s="36"/>
      <c r="V45" s="36">
        <f t="shared" si="6"/>
        <v>2625891.1799999923</v>
      </c>
      <c r="W45" s="36">
        <f t="shared" si="7"/>
        <v>0</v>
      </c>
    </row>
    <row r="46" spans="1:23" x14ac:dyDescent="0.2">
      <c r="A46" s="60"/>
      <c r="B46" s="25"/>
      <c r="C46" s="30"/>
      <c r="D46" s="68"/>
      <c r="E46" s="26"/>
      <c r="G46" s="83" t="s">
        <v>48</v>
      </c>
      <c r="H46" s="83"/>
      <c r="I46" s="8">
        <v>0</v>
      </c>
      <c r="J46" s="8">
        <v>0</v>
      </c>
      <c r="K46" s="77">
        <v>0</v>
      </c>
      <c r="O46" s="36"/>
      <c r="P46" s="36"/>
      <c r="Q46" s="36">
        <f t="shared" si="2"/>
        <v>0</v>
      </c>
      <c r="R46" s="36">
        <f t="shared" si="3"/>
        <v>0</v>
      </c>
      <c r="T46" s="36"/>
      <c r="U46" s="36"/>
      <c r="V46" s="36">
        <f t="shared" si="6"/>
        <v>0</v>
      </c>
      <c r="W46" s="36">
        <f t="shared" si="7"/>
        <v>0</v>
      </c>
    </row>
    <row r="47" spans="1:23" x14ac:dyDescent="0.2">
      <c r="A47" s="60"/>
      <c r="B47" s="25"/>
      <c r="C47" s="30"/>
      <c r="D47" s="69"/>
      <c r="E47" s="26"/>
      <c r="F47" s="35"/>
      <c r="G47" s="83" t="s">
        <v>49</v>
      </c>
      <c r="H47" s="83"/>
      <c r="I47" s="8">
        <v>0</v>
      </c>
      <c r="J47" s="8">
        <v>0</v>
      </c>
      <c r="K47" s="77">
        <v>0</v>
      </c>
      <c r="O47" s="36"/>
      <c r="P47" s="36"/>
      <c r="Q47" s="36">
        <f t="shared" si="2"/>
        <v>0</v>
      </c>
      <c r="R47" s="36">
        <f t="shared" si="3"/>
        <v>0</v>
      </c>
      <c r="T47" s="36"/>
      <c r="U47" s="36"/>
      <c r="V47" s="36">
        <f t="shared" si="6"/>
        <v>0</v>
      </c>
      <c r="W47" s="36">
        <f t="shared" si="7"/>
        <v>0</v>
      </c>
    </row>
    <row r="48" spans="1:23" x14ac:dyDescent="0.2">
      <c r="A48" s="60"/>
      <c r="B48" s="25"/>
      <c r="C48" s="30"/>
      <c r="D48" s="30"/>
      <c r="E48" s="26"/>
      <c r="G48" s="25"/>
      <c r="H48" s="7"/>
      <c r="I48" s="26"/>
      <c r="J48" s="26"/>
      <c r="K48" s="77"/>
      <c r="O48" s="36"/>
      <c r="P48" s="36"/>
      <c r="Q48" s="36"/>
      <c r="R48" s="36"/>
      <c r="T48" s="36"/>
      <c r="U48" s="36"/>
      <c r="V48" s="36"/>
      <c r="W48" s="36"/>
    </row>
    <row r="49" spans="1:23" ht="13.5" thickBot="1" x14ac:dyDescent="0.25">
      <c r="A49" s="60"/>
      <c r="B49" s="25"/>
      <c r="C49" s="30"/>
      <c r="D49" s="30"/>
      <c r="E49" s="26"/>
      <c r="G49" s="84" t="s">
        <v>50</v>
      </c>
      <c r="H49" s="84"/>
      <c r="I49" s="27">
        <v>57851977.780000001</v>
      </c>
      <c r="J49" s="27">
        <v>58581110.839999996</v>
      </c>
      <c r="K49" s="78">
        <f>SUM(K51:K55)</f>
        <v>57380728.579999998</v>
      </c>
      <c r="O49" s="36"/>
      <c r="P49" s="36"/>
      <c r="Q49" s="71">
        <f t="shared" si="2"/>
        <v>0</v>
      </c>
      <c r="R49" s="71">
        <f t="shared" si="3"/>
        <v>729133.05999999493</v>
      </c>
      <c r="T49" s="36"/>
      <c r="U49" s="36"/>
      <c r="V49" s="71">
        <f t="shared" si="6"/>
        <v>1200382.2599999979</v>
      </c>
      <c r="W49" s="71">
        <f t="shared" si="7"/>
        <v>0</v>
      </c>
    </row>
    <row r="50" spans="1:23" x14ac:dyDescent="0.2">
      <c r="A50" s="60"/>
      <c r="B50" s="25"/>
      <c r="C50" s="30"/>
      <c r="D50" s="30"/>
      <c r="E50" s="26"/>
      <c r="G50" s="40"/>
      <c r="H50" s="7"/>
      <c r="I50" s="31"/>
      <c r="J50" s="31"/>
      <c r="K50" s="77"/>
      <c r="O50" s="36"/>
      <c r="P50" s="36"/>
      <c r="Q50" s="36"/>
      <c r="R50" s="36"/>
      <c r="T50" s="36"/>
      <c r="U50" s="36"/>
      <c r="V50" s="36"/>
      <c r="W50" s="36"/>
    </row>
    <row r="51" spans="1:23" x14ac:dyDescent="0.2">
      <c r="A51" s="60"/>
      <c r="B51" s="25"/>
      <c r="C51" s="30"/>
      <c r="D51" s="30"/>
      <c r="E51" s="26"/>
      <c r="G51" s="83" t="s">
        <v>51</v>
      </c>
      <c r="H51" s="83"/>
      <c r="I51" s="36">
        <v>-1594717.6099999994</v>
      </c>
      <c r="J51" s="36">
        <v>1437853.8299999982</v>
      </c>
      <c r="K51" s="77">
        <v>3418055.68</v>
      </c>
      <c r="O51" s="36"/>
      <c r="P51" s="36"/>
      <c r="Q51" s="36">
        <f t="shared" si="2"/>
        <v>0</v>
      </c>
      <c r="R51" s="79">
        <f t="shared" si="3"/>
        <v>3032571.4399999976</v>
      </c>
      <c r="T51" s="36"/>
      <c r="U51" s="36"/>
      <c r="V51" s="36">
        <f t="shared" si="6"/>
        <v>0</v>
      </c>
      <c r="W51" s="36">
        <f t="shared" si="7"/>
        <v>1980201.850000002</v>
      </c>
    </row>
    <row r="52" spans="1:23" x14ac:dyDescent="0.2">
      <c r="A52" s="60"/>
      <c r="B52" s="25"/>
      <c r="C52" s="30"/>
      <c r="D52" s="30"/>
      <c r="E52" s="26"/>
      <c r="G52" s="83" t="s">
        <v>52</v>
      </c>
      <c r="H52" s="83"/>
      <c r="I52" s="36">
        <v>59446695.390000001</v>
      </c>
      <c r="J52" s="36">
        <v>57143257.009999998</v>
      </c>
      <c r="K52" s="77">
        <v>53962672.899999999</v>
      </c>
      <c r="O52" s="36"/>
      <c r="P52" s="36"/>
      <c r="Q52" s="36">
        <f t="shared" si="2"/>
        <v>2303438.3800000027</v>
      </c>
      <c r="R52" s="36">
        <f t="shared" si="3"/>
        <v>0</v>
      </c>
      <c r="T52" s="36"/>
      <c r="U52" s="36"/>
      <c r="V52" s="36">
        <f t="shared" si="6"/>
        <v>3180584.1099999994</v>
      </c>
      <c r="W52" s="79">
        <f t="shared" si="7"/>
        <v>0</v>
      </c>
    </row>
    <row r="53" spans="1:23" x14ac:dyDescent="0.2">
      <c r="A53" s="60"/>
      <c r="B53" s="25"/>
      <c r="C53" s="30"/>
      <c r="D53" s="30"/>
      <c r="E53" s="26"/>
      <c r="G53" s="83" t="s">
        <v>53</v>
      </c>
      <c r="H53" s="83"/>
      <c r="I53" s="8">
        <v>0</v>
      </c>
      <c r="J53" s="8">
        <v>0</v>
      </c>
      <c r="K53" s="77">
        <v>0</v>
      </c>
      <c r="O53" s="36"/>
      <c r="P53" s="36"/>
      <c r="Q53" s="36">
        <f t="shared" si="2"/>
        <v>0</v>
      </c>
      <c r="R53" s="36">
        <f t="shared" si="3"/>
        <v>0</v>
      </c>
      <c r="T53" s="36"/>
      <c r="U53" s="36"/>
      <c r="V53" s="36">
        <f t="shared" si="6"/>
        <v>0</v>
      </c>
      <c r="W53" s="36">
        <f t="shared" si="7"/>
        <v>0</v>
      </c>
    </row>
    <row r="54" spans="1:23" x14ac:dyDescent="0.2">
      <c r="A54" s="60"/>
      <c r="B54" s="25"/>
      <c r="C54" s="25"/>
      <c r="D54" s="26"/>
      <c r="E54" s="26"/>
      <c r="G54" s="83" t="s">
        <v>54</v>
      </c>
      <c r="H54" s="83"/>
      <c r="I54" s="8">
        <v>0</v>
      </c>
      <c r="J54" s="8">
        <v>0</v>
      </c>
      <c r="K54" s="77">
        <v>0</v>
      </c>
      <c r="O54" s="36"/>
      <c r="P54" s="36"/>
      <c r="Q54" s="36">
        <f t="shared" si="2"/>
        <v>0</v>
      </c>
      <c r="R54" s="36">
        <f t="shared" si="3"/>
        <v>0</v>
      </c>
      <c r="T54" s="36"/>
      <c r="U54" s="36"/>
      <c r="V54" s="36">
        <f t="shared" si="6"/>
        <v>0</v>
      </c>
      <c r="W54" s="36">
        <f t="shared" si="7"/>
        <v>0</v>
      </c>
    </row>
    <row r="55" spans="1:23" x14ac:dyDescent="0.2">
      <c r="A55" s="60"/>
      <c r="B55" s="25"/>
      <c r="C55" s="25"/>
      <c r="D55" s="26"/>
      <c r="E55" s="26"/>
      <c r="G55" s="83" t="s">
        <v>55</v>
      </c>
      <c r="H55" s="83"/>
      <c r="I55" s="36">
        <v>0</v>
      </c>
      <c r="J55" s="36">
        <v>0</v>
      </c>
      <c r="K55" s="77">
        <v>0</v>
      </c>
      <c r="O55" s="36"/>
      <c r="P55" s="36"/>
      <c r="Q55" s="36">
        <f t="shared" si="2"/>
        <v>0</v>
      </c>
      <c r="R55" s="36">
        <f t="shared" si="3"/>
        <v>0</v>
      </c>
      <c r="T55" s="36"/>
      <c r="U55" s="36"/>
      <c r="V55" s="36">
        <f t="shared" si="6"/>
        <v>0</v>
      </c>
      <c r="W55" s="36">
        <f t="shared" si="7"/>
        <v>0</v>
      </c>
    </row>
    <row r="56" spans="1:23" x14ac:dyDescent="0.2">
      <c r="A56" s="60"/>
      <c r="B56" s="25"/>
      <c r="C56" s="25"/>
      <c r="D56" s="26"/>
      <c r="E56" s="26"/>
      <c r="G56" s="25"/>
      <c r="H56" s="7"/>
      <c r="I56" s="26"/>
      <c r="J56" s="26"/>
      <c r="K56" s="77"/>
      <c r="O56" s="36"/>
      <c r="P56" s="36"/>
      <c r="Q56" s="36"/>
      <c r="R56" s="36"/>
      <c r="T56" s="36"/>
      <c r="U56" s="36"/>
      <c r="V56" s="36"/>
      <c r="W56" s="36"/>
    </row>
    <row r="57" spans="1:23" ht="25.5" customHeight="1" thickBot="1" x14ac:dyDescent="0.25">
      <c r="A57" s="60"/>
      <c r="B57" s="25"/>
      <c r="C57" s="25"/>
      <c r="D57" s="26"/>
      <c r="E57" s="26"/>
      <c r="G57" s="84" t="s">
        <v>56</v>
      </c>
      <c r="H57" s="84"/>
      <c r="I57" s="27">
        <v>0</v>
      </c>
      <c r="J57" s="27">
        <v>0</v>
      </c>
      <c r="K57" s="77">
        <f>SUM(K59:K60)</f>
        <v>0</v>
      </c>
      <c r="O57" s="36"/>
      <c r="P57" s="36"/>
      <c r="Q57" s="71">
        <f>IF(I57&gt;J57,I57-J57,0)</f>
        <v>0</v>
      </c>
      <c r="R57" s="71">
        <f>IF(J57&gt;I57,J57-I57,0)</f>
        <v>0</v>
      </c>
      <c r="T57" s="36"/>
      <c r="U57" s="36"/>
      <c r="V57" s="71">
        <f t="shared" si="6"/>
        <v>0</v>
      </c>
      <c r="W57" s="71">
        <f t="shared" si="7"/>
        <v>0</v>
      </c>
    </row>
    <row r="58" spans="1:23" x14ac:dyDescent="0.2">
      <c r="A58" s="60"/>
      <c r="B58" s="25"/>
      <c r="C58" s="25"/>
      <c r="D58" s="26"/>
      <c r="E58" s="26"/>
      <c r="G58" s="25"/>
      <c r="H58" s="7"/>
      <c r="I58" s="26"/>
      <c r="J58" s="26"/>
      <c r="K58" s="77"/>
      <c r="O58" s="36"/>
      <c r="P58" s="36"/>
      <c r="Q58" s="36"/>
      <c r="R58" s="36"/>
      <c r="T58" s="36"/>
      <c r="U58" s="36"/>
      <c r="V58" s="36"/>
      <c r="W58" s="36"/>
    </row>
    <row r="59" spans="1:23" x14ac:dyDescent="0.2">
      <c r="A59" s="60"/>
      <c r="B59" s="25"/>
      <c r="C59" s="25"/>
      <c r="D59" s="26"/>
      <c r="E59" s="26"/>
      <c r="G59" s="83" t="s">
        <v>57</v>
      </c>
      <c r="H59" s="83"/>
      <c r="I59" s="8">
        <v>0</v>
      </c>
      <c r="J59" s="8">
        <v>0</v>
      </c>
      <c r="K59" s="77">
        <v>0</v>
      </c>
      <c r="O59" s="36"/>
      <c r="P59" s="36"/>
      <c r="Q59" s="36">
        <f t="shared" si="2"/>
        <v>0</v>
      </c>
      <c r="R59" s="36">
        <f t="shared" si="3"/>
        <v>0</v>
      </c>
      <c r="T59" s="36"/>
      <c r="U59" s="36"/>
      <c r="V59" s="36">
        <f t="shared" si="6"/>
        <v>0</v>
      </c>
      <c r="W59" s="36">
        <f t="shared" si="7"/>
        <v>0</v>
      </c>
    </row>
    <row r="60" spans="1:23" x14ac:dyDescent="0.2">
      <c r="A60" s="60"/>
      <c r="B60" s="25"/>
      <c r="C60" s="25"/>
      <c r="D60" s="26"/>
      <c r="E60" s="26"/>
      <c r="G60" s="83" t="s">
        <v>58</v>
      </c>
      <c r="H60" s="83"/>
      <c r="I60" s="8">
        <v>0</v>
      </c>
      <c r="J60" s="8">
        <v>0</v>
      </c>
      <c r="K60" s="77">
        <v>0</v>
      </c>
      <c r="O60" s="36"/>
      <c r="P60" s="36"/>
      <c r="Q60" s="36">
        <f t="shared" si="2"/>
        <v>0</v>
      </c>
      <c r="R60" s="36">
        <f t="shared" si="3"/>
        <v>0</v>
      </c>
      <c r="T60" s="36"/>
      <c r="U60" s="36"/>
      <c r="V60" s="36">
        <f t="shared" si="6"/>
        <v>0</v>
      </c>
      <c r="W60" s="36">
        <f t="shared" si="7"/>
        <v>0</v>
      </c>
    </row>
    <row r="61" spans="1:23" ht="9.9499999999999993" customHeight="1" x14ac:dyDescent="0.2">
      <c r="A61" s="60"/>
      <c r="B61" s="25"/>
      <c r="C61" s="25"/>
      <c r="D61" s="26"/>
      <c r="E61" s="26"/>
      <c r="G61" s="25"/>
      <c r="H61" s="43"/>
      <c r="I61" s="26"/>
      <c r="J61" s="26"/>
      <c r="K61" s="77"/>
      <c r="O61" s="36"/>
      <c r="P61" s="36"/>
      <c r="Q61" s="36"/>
      <c r="R61" s="36"/>
      <c r="T61" s="36"/>
      <c r="U61" s="36"/>
      <c r="V61" s="36"/>
      <c r="W61" s="36"/>
    </row>
    <row r="62" spans="1:23" ht="13.5" thickBot="1" x14ac:dyDescent="0.25">
      <c r="A62" s="60"/>
      <c r="B62" s="25"/>
      <c r="C62" s="25"/>
      <c r="D62" s="26"/>
      <c r="E62" s="26"/>
      <c r="G62" s="84" t="s">
        <v>59</v>
      </c>
      <c r="H62" s="84"/>
      <c r="I62" s="27">
        <v>159775114.34</v>
      </c>
      <c r="J62" s="27">
        <v>158824935.97</v>
      </c>
      <c r="K62" s="78">
        <f>+K43+K49+K57</f>
        <v>154998662.53</v>
      </c>
      <c r="O62" s="36"/>
      <c r="P62" s="36"/>
      <c r="Q62" s="71">
        <f t="shared" si="2"/>
        <v>950178.37000000477</v>
      </c>
      <c r="R62" s="71">
        <f t="shared" si="3"/>
        <v>0</v>
      </c>
      <c r="T62" s="36"/>
      <c r="U62" s="36"/>
      <c r="V62" s="71">
        <f t="shared" si="6"/>
        <v>3826273.4399999976</v>
      </c>
      <c r="W62" s="71">
        <f t="shared" si="7"/>
        <v>0</v>
      </c>
    </row>
    <row r="63" spans="1:23" ht="9.9499999999999993" customHeight="1" x14ac:dyDescent="0.2">
      <c r="A63" s="60"/>
      <c r="B63" s="25"/>
      <c r="C63" s="25"/>
      <c r="D63" s="26"/>
      <c r="E63" s="26"/>
      <c r="G63" s="25"/>
      <c r="H63" s="7"/>
      <c r="I63" s="26"/>
      <c r="J63" s="26"/>
      <c r="K63" s="77"/>
      <c r="O63" s="36"/>
      <c r="P63" s="36"/>
      <c r="Q63" s="36"/>
      <c r="R63" s="36"/>
      <c r="T63" s="36"/>
      <c r="U63" s="36"/>
      <c r="V63" s="36"/>
      <c r="W63" s="36"/>
    </row>
    <row r="64" spans="1:23" ht="13.5" thickBot="1" x14ac:dyDescent="0.25">
      <c r="A64" s="60"/>
      <c r="B64" s="25"/>
      <c r="C64" s="25"/>
      <c r="D64" s="26"/>
      <c r="E64" s="26"/>
      <c r="G64" s="84" t="s">
        <v>60</v>
      </c>
      <c r="H64" s="84"/>
      <c r="I64" s="27">
        <v>192294452.21000001</v>
      </c>
      <c r="J64" s="27">
        <v>180836921.86000001</v>
      </c>
      <c r="K64" s="78">
        <f>K39+K62</f>
        <v>182264607.11000001</v>
      </c>
      <c r="O64" s="36"/>
      <c r="P64" s="36"/>
      <c r="Q64" s="71">
        <f t="shared" si="2"/>
        <v>11457530.349999994</v>
      </c>
      <c r="R64" s="71">
        <f t="shared" si="3"/>
        <v>0</v>
      </c>
      <c r="T64" s="36"/>
      <c r="U64" s="36"/>
      <c r="V64" s="71">
        <f t="shared" si="6"/>
        <v>0</v>
      </c>
      <c r="W64" s="71">
        <f t="shared" si="7"/>
        <v>1427685.25</v>
      </c>
    </row>
    <row r="65" spans="1:20" ht="6" customHeight="1" thickBot="1" x14ac:dyDescent="0.25">
      <c r="A65" s="62"/>
      <c r="B65" s="63"/>
      <c r="C65" s="63"/>
      <c r="D65" s="63"/>
      <c r="E65" s="63"/>
      <c r="F65" s="64"/>
      <c r="G65" s="63"/>
      <c r="H65" s="63"/>
      <c r="I65" s="63"/>
      <c r="J65" s="63"/>
      <c r="K65" s="49"/>
      <c r="O65" s="36"/>
      <c r="T65" s="36"/>
    </row>
    <row r="66" spans="1:20" ht="6" customHeight="1" x14ac:dyDescent="0.2">
      <c r="A66" s="32"/>
      <c r="B66" s="32"/>
      <c r="C66" s="32"/>
      <c r="D66" s="32"/>
      <c r="E66" s="32"/>
      <c r="F66" s="33"/>
      <c r="G66" s="32"/>
      <c r="H66" s="32"/>
      <c r="I66" s="32"/>
      <c r="J66" s="32"/>
      <c r="K66" s="11"/>
      <c r="O66" s="36"/>
    </row>
    <row r="67" spans="1:20" ht="6" customHeight="1" x14ac:dyDescent="0.2">
      <c r="A67" s="34"/>
      <c r="B67" s="7"/>
      <c r="C67" s="12"/>
      <c r="D67" s="13"/>
      <c r="E67" s="13"/>
      <c r="G67" s="14"/>
      <c r="H67" s="12"/>
      <c r="I67" s="13"/>
      <c r="J67" s="13"/>
      <c r="K67" s="38"/>
    </row>
    <row r="68" spans="1:20" ht="15" customHeight="1" x14ac:dyDescent="0.2">
      <c r="B68" s="96" t="s">
        <v>0</v>
      </c>
      <c r="C68" s="96"/>
      <c r="D68" s="96"/>
      <c r="E68" s="96"/>
      <c r="F68" s="96"/>
      <c r="G68" s="96"/>
      <c r="H68" s="96"/>
      <c r="I68" s="96"/>
      <c r="J68" s="96"/>
    </row>
    <row r="69" spans="1:20" x14ac:dyDescent="0.2">
      <c r="R69" s="37">
        <f>+P18+P23+P37+R18+R34+R52</f>
        <v>560831.50999999989</v>
      </c>
    </row>
    <row r="70" spans="1:20" x14ac:dyDescent="0.2">
      <c r="R70" s="37"/>
    </row>
    <row r="72" spans="1:20" x14ac:dyDescent="0.2">
      <c r="R72" s="37"/>
    </row>
    <row r="74" spans="1:20" x14ac:dyDescent="0.2">
      <c r="C74" s="11"/>
      <c r="H74" s="11"/>
      <c r="I74" s="11"/>
    </row>
    <row r="75" spans="1:20" x14ac:dyDescent="0.2">
      <c r="C75" s="44" t="s">
        <v>61</v>
      </c>
      <c r="H75" s="86" t="s">
        <v>62</v>
      </c>
      <c r="I75" s="86"/>
    </row>
    <row r="76" spans="1:20" x14ac:dyDescent="0.2">
      <c r="C76" s="44" t="s">
        <v>63</v>
      </c>
      <c r="H76" s="95" t="s">
        <v>64</v>
      </c>
      <c r="I76" s="95"/>
    </row>
    <row r="82" spans="4:4" x14ac:dyDescent="0.2">
      <c r="D82" s="37"/>
    </row>
    <row r="90" spans="4:4" x14ac:dyDescent="0.2">
      <c r="D90" s="37"/>
    </row>
  </sheetData>
  <mergeCells count="71">
    <mergeCell ref="H75:I75"/>
    <mergeCell ref="H76:I76"/>
    <mergeCell ref="B68:J68"/>
    <mergeCell ref="G54:H54"/>
    <mergeCell ref="G55:H55"/>
    <mergeCell ref="G57:H57"/>
    <mergeCell ref="G59:H59"/>
    <mergeCell ref="G60:H60"/>
    <mergeCell ref="G62:H62"/>
    <mergeCell ref="G47:H47"/>
    <mergeCell ref="G49:H49"/>
    <mergeCell ref="G51:H51"/>
    <mergeCell ref="G64:H64"/>
    <mergeCell ref="G52:H52"/>
    <mergeCell ref="G53:H53"/>
    <mergeCell ref="G39:H39"/>
    <mergeCell ref="B40:C40"/>
    <mergeCell ref="G41:H41"/>
    <mergeCell ref="B42:C42"/>
    <mergeCell ref="G46:H46"/>
    <mergeCell ref="G45:H45"/>
    <mergeCell ref="G43:H43"/>
    <mergeCell ref="B37:C37"/>
    <mergeCell ref="G37:H37"/>
    <mergeCell ref="B38:C38"/>
    <mergeCell ref="B30:C30"/>
    <mergeCell ref="G30:H30"/>
    <mergeCell ref="B34:C34"/>
    <mergeCell ref="G34:H34"/>
    <mergeCell ref="B35:C35"/>
    <mergeCell ref="G35:H35"/>
    <mergeCell ref="B36:C36"/>
    <mergeCell ref="B31:C31"/>
    <mergeCell ref="G31:H31"/>
    <mergeCell ref="B32:C32"/>
    <mergeCell ref="G32:H32"/>
    <mergeCell ref="B33:C33"/>
    <mergeCell ref="G33:H33"/>
    <mergeCell ref="B25:C25"/>
    <mergeCell ref="G26:H26"/>
    <mergeCell ref="B28:C28"/>
    <mergeCell ref="G28:H28"/>
    <mergeCell ref="B21:C21"/>
    <mergeCell ref="G21:H21"/>
    <mergeCell ref="B22:C22"/>
    <mergeCell ref="G22:H22"/>
    <mergeCell ref="B23:C23"/>
    <mergeCell ref="G23:H23"/>
    <mergeCell ref="B19:C19"/>
    <mergeCell ref="G19:H19"/>
    <mergeCell ref="B20:C20"/>
    <mergeCell ref="G20:H20"/>
    <mergeCell ref="G24:H24"/>
    <mergeCell ref="B15:C15"/>
    <mergeCell ref="G15:H15"/>
    <mergeCell ref="B17:C17"/>
    <mergeCell ref="G17:H17"/>
    <mergeCell ref="B18:C18"/>
    <mergeCell ref="G18:H18"/>
    <mergeCell ref="A9:A10"/>
    <mergeCell ref="B9:C10"/>
    <mergeCell ref="F9:F10"/>
    <mergeCell ref="G9:H10"/>
    <mergeCell ref="B13:C13"/>
    <mergeCell ref="G13:H13"/>
    <mergeCell ref="C1:I1"/>
    <mergeCell ref="C4:I4"/>
    <mergeCell ref="C6:I6"/>
    <mergeCell ref="C2:I2"/>
    <mergeCell ref="C3:I3"/>
    <mergeCell ref="C5:I5"/>
  </mergeCells>
  <conditionalFormatting sqref="C46:D53">
    <cfRule type="expression" dxfId="1" priority="1">
      <formula>$E$42&lt;&gt;$J$64</formula>
    </cfRule>
    <cfRule type="expression" dxfId="0" priority="2">
      <formula>$D$42&lt;&gt;$I$64</formula>
    </cfRule>
  </conditionalFormatting>
  <pageMargins left="1.0629921259842521" right="0.39370078740157483" top="0.74803149606299213" bottom="0.74803149606299213" header="0.31496062992125984" footer="0.31496062992125984"/>
  <pageSetup scale="5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ESF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Mao</dc:creator>
  <cp:lastModifiedBy>USER</cp:lastModifiedBy>
  <cp:lastPrinted>2018-06-01T21:31:10Z</cp:lastPrinted>
  <dcterms:created xsi:type="dcterms:W3CDTF">2015-12-11T16:10:18Z</dcterms:created>
  <dcterms:modified xsi:type="dcterms:W3CDTF">2018-06-03T20:39:03Z</dcterms:modified>
</cp:coreProperties>
</file>